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3040" windowHeight="10632" activeTab="2"/>
  </bookViews>
  <sheets>
    <sheet name="Rekapitulace stavby" sheetId="1" r:id="rId1"/>
    <sheet name="SO 000 - Vedlejší a ostat..." sheetId="2" r:id="rId2"/>
    <sheet name="SO 101 - Polní cesta" sheetId="3" r:id="rId3"/>
    <sheet name="Pokyny pro vyplnění" sheetId="4" r:id="rId4"/>
  </sheets>
  <definedNames>
    <definedName name="_xlnm._FilterDatabase" localSheetId="1" hidden="1">'SO 000 - Vedlejší a ostat...'!$C$78:$K$90</definedName>
    <definedName name="_xlnm._FilterDatabase" localSheetId="2" hidden="1">'SO 101 - Polní cesta'!$C$88:$K$504</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1">'SO 000 - Vedlejší a ostat...'!$C$4:$J$36,'SO 000 - Vedlejší a ostat...'!$C$42:$J$60,'SO 000 - Vedlejší a ostat...'!$C$66:$K$90</definedName>
    <definedName name="_xlnm.Print_Area" localSheetId="2">'SO 101 - Polní cesta'!$C$4:$J$36,'SO 101 - Polní cesta'!$C$42:$J$70,'SO 101 - Polní cesta'!$C$76:$K$504</definedName>
    <definedName name="_xlnm.Print_Titles" localSheetId="0">'Rekapitulace stavby'!$49:$49</definedName>
    <definedName name="_xlnm.Print_Titles" localSheetId="1">'SO 000 - Vedlejší a ostat...'!$78:$78</definedName>
    <definedName name="_xlnm.Print_Titles" localSheetId="2">'SO 101 - Polní cesta'!$88:$88</definedName>
  </definedNames>
  <calcPr calcId="162913"/>
</workbook>
</file>

<file path=xl/sharedStrings.xml><?xml version="1.0" encoding="utf-8"?>
<sst xmlns="http://schemas.openxmlformats.org/spreadsheetml/2006/main" count="4545" uniqueCount="1013">
  <si>
    <t>Export VZ</t>
  </si>
  <si>
    <t>List obsahuje:</t>
  </si>
  <si>
    <t>1) Rekapitulace stavby</t>
  </si>
  <si>
    <t>2) Rekapitulace objektů stavby a soupisů prací</t>
  </si>
  <si>
    <t>3.0</t>
  </si>
  <si>
    <t>ZAMOK</t>
  </si>
  <si>
    <t>False</t>
  </si>
  <si>
    <t>{96022379-e245-4a9e-ab98-d300c3c54408}</t>
  </si>
  <si>
    <t>0,01</t>
  </si>
  <si>
    <t>21</t>
  </si>
  <si>
    <t>15</t>
  </si>
  <si>
    <t>REKAPITULACE STAVBY</t>
  </si>
  <si>
    <t>v ---  níže se nacházejí doplnkové a pomocné údaje k sestavám  --- v</t>
  </si>
  <si>
    <t>Návod na vyplnění</t>
  </si>
  <si>
    <t>0,001</t>
  </si>
  <si>
    <t>Kód:</t>
  </si>
  <si>
    <t>2016-11-A</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</si>
  <si>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</si>
  <si>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</si>
  <si>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Stavba polní cesty HPC 2 v k.ú. Kříše</t>
  </si>
  <si>
    <t>0,1</t>
  </si>
  <si>
    <t>KSO:</t>
  </si>
  <si>
    <t>822 29</t>
  </si>
  <si>
    <t>CC-CZ:</t>
  </si>
  <si>
    <t/>
  </si>
  <si>
    <t>1</t>
  </si>
  <si>
    <t>Místo:</t>
  </si>
  <si>
    <t>k.ú. Kříše</t>
  </si>
  <si>
    <t>Datum:</t>
  </si>
  <si>
    <t>6. 12. 2016</t>
  </si>
  <si>
    <t>10</t>
  </si>
  <si>
    <t>100</t>
  </si>
  <si>
    <t>Zadavatel:</t>
  </si>
  <si>
    <t>IČ:</t>
  </si>
  <si>
    <t>01312774</t>
  </si>
  <si>
    <t>ČR - Státní pozemkový úřad, KPÚ pro Plzeňský kraj,</t>
  </si>
  <si>
    <t>DIČ:</t>
  </si>
  <si>
    <t>Uchazeč:</t>
  </si>
  <si>
    <t>Vyplň údaj</t>
  </si>
  <si>
    <t>Projektant:</t>
  </si>
  <si>
    <t>26388791</t>
  </si>
  <si>
    <t>D PROJEKT PLZEŇ Nedvěd s.r.o.</t>
  </si>
  <si>
    <t>True</t>
  </si>
  <si>
    <t>Poznámka:</t>
  </si>
  <si>
    <t xml:space="preserve">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Pložky označené "DP" za devítimístným kódem byly vytvořeny zpracovatelem PD.
Konkrétní výrobky jsou uvedeny ve vztahu k zákonu č. 134/2016 Sb., o zadávání veřejných zakázek, jako referenční !!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</si>
  <si>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</si>
  <si>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</si>
  <si>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</si>
  <si>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</si>
  <si>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</si>
  <si>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</si>
  <si>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</si>
  <si>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</si>
  <si>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</si>
  <si>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</si>
  <si>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</si>
  <si>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</si>
  <si>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</si>
  <si>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</si>
  <si>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</si>
  <si>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</si>
  <si>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</si>
  <si>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</si>
  <si>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</si>
  <si>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</si>
  <si>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</si>
  <si>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</si>
  <si>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</si>
  <si>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</si>
  <si>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</si>
  <si>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</si>
  <si>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</si>
  <si>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</si>
  <si>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</si>
  <si>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</si>
  <si>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</si>
  <si>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</si>
  <si>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</si>
  <si>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</si>
  <si>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</si>
  <si>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</si>
  <si>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</si>
  <si>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</si>
  <si>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</si>
  <si>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</si>
  <si>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Vedlejší a ostatní náklady</t>
  </si>
  <si>
    <t>STA</t>
  </si>
  <si>
    <t>{ddab30d2-de43-47eb-9204-42e0faefd2e1}</t>
  </si>
  <si>
    <t>2</t>
  </si>
  <si>
    <t>SO 101</t>
  </si>
  <si>
    <t>Polní cesta</t>
  </si>
  <si>
    <t>{5f6432dc-024b-4441-915a-61f4a6590e4e}</t>
  </si>
  <si>
    <t>1) Krycí list soupisu</t>
  </si>
  <si>
    <t>2) Rekapitulace</t>
  </si>
  <si>
    <t>3) Soupis prací</t>
  </si>
  <si>
    <t>Zpět na list:</t>
  </si>
  <si>
    <t>Rekapitulace stavby</t>
  </si>
  <si>
    <t>KRYCÍ LIST SOUPISU</t>
  </si>
  <si>
    <t>Objekt:</t>
  </si>
  <si>
    <t>SO 000 - Vedlejší a ostatní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</si>
  <si>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</si>
  <si>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</si>
  <si>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</si>
  <si>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</si>
  <si>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</si>
  <si>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</si>
  <si>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</si>
  <si>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</si>
  <si>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</si>
  <si>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</si>
  <si>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</si>
  <si>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</si>
  <si>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</si>
  <si>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</si>
  <si>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</si>
  <si>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</si>
  <si>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</si>
  <si>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</si>
  <si>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</si>
  <si>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</si>
  <si>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</si>
  <si>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</si>
  <si>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</si>
  <si>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</si>
  <si>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</si>
  <si>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</si>
  <si>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</si>
  <si>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</si>
  <si>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</si>
  <si>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011314000</t>
  </si>
  <si>
    <t>Průzkumné, geodetické a projektové práce průzkumné práce archeologická činnost archeologický dohled</t>
  </si>
  <si>
    <t>Kč</t>
  </si>
  <si>
    <t>CS ÚRS 2016 01</t>
  </si>
  <si>
    <t>1024</t>
  </si>
  <si>
    <t>-933012680</t>
  </si>
  <si>
    <t>012103000</t>
  </si>
  <si>
    <t>Průzkumné, geodetické a projektové práce geodetické práce před výstavbou</t>
  </si>
  <si>
    <t>990604361</t>
  </si>
  <si>
    <t>P</t>
  </si>
  <si>
    <t xml:space="preserve">Poznámka k položce:
Vytýčení pozemků pod stavbou </t>
  </si>
  <si>
    <t>3</t>
  </si>
  <si>
    <t>012303000</t>
  </si>
  <si>
    <t>Průzkumné, geodetické a projektové práce geodetické práce po výstavbě</t>
  </si>
  <si>
    <t>-906171994</t>
  </si>
  <si>
    <t>Poznámka k položce:
Zaměření skutečného provedení</t>
  </si>
  <si>
    <t>4</t>
  </si>
  <si>
    <t>013254000</t>
  </si>
  <si>
    <t>Průzkumné, geodetické a projektové práce projektové práce dokumentace stavby (výkresová a textová) skutečného provedení stavby</t>
  </si>
  <si>
    <t>soubor</t>
  </si>
  <si>
    <t>-1555156632</t>
  </si>
  <si>
    <t>Poznámka k položce:
4 paré</t>
  </si>
  <si>
    <t>VRN3</t>
  </si>
  <si>
    <t>Zařízení staveniště</t>
  </si>
  <si>
    <t>030001000</t>
  </si>
  <si>
    <t>Základní rozdělení průvodních činností a nákladů zařízení staveniště</t>
  </si>
  <si>
    <t>289227972</t>
  </si>
  <si>
    <t>SO 101 - Polní cesta</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</si>
  <si>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</si>
  <si>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</si>
  <si>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</si>
  <si>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</si>
  <si>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</si>
  <si>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</si>
  <si>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</si>
  <si>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</si>
  <si>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</si>
  <si>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</si>
  <si>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SPEC - SPECIFIKACE</t>
  </si>
  <si>
    <t>PSV - Práce a dodávky PSV</t>
  </si>
  <si>
    <t xml:space="preserve">    767 - Konstrukce zámečnické</t>
  </si>
  <si>
    <t>HSV</t>
  </si>
  <si>
    <t>Práce a dodávky HSV</t>
  </si>
  <si>
    <t>Zemní práce</t>
  </si>
  <si>
    <t>111201101</t>
  </si>
  <si>
    <t>Odstranění křovin a stromů s odstraněním kořenů průměru kmene do 100 mm do sklonu terénu 1 : 5, při celkové ploše do 1 000 m2</t>
  </si>
  <si>
    <t>m2</t>
  </si>
  <si>
    <t>-235528443</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</si>
  <si>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</si>
  <si>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</si>
  <si>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Poznámka k položce:
viz položka 181451121</t>
  </si>
  <si>
    <t>VV</t>
  </si>
  <si>
    <t>3,5*3,5</t>
  </si>
  <si>
    <t>3*1,5*1,5</t>
  </si>
  <si>
    <t>2,0*2,0</t>
  </si>
  <si>
    <t>1,0*1,0</t>
  </si>
  <si>
    <t>12*1,25*1,25</t>
  </si>
  <si>
    <t>Součet</t>
  </si>
  <si>
    <t>jednotlivé keřové porosty v místě napojení v začátku úprav, pravostranně</t>
  </si>
  <si>
    <t>113107142.DP</t>
  </si>
  <si>
    <t>Odstranění podkladu pl do 50 m2 živičných tl 100 mm, materiál bude odkoupen zhotovitelem</t>
  </si>
  <si>
    <t>1865575994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</si>
  <si>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</si>
  <si>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Poznámka k položce:
viz příloha C.1.5. Situace včetně vytýčení a dopravního značení</t>
  </si>
  <si>
    <t>119001202.DP</t>
  </si>
  <si>
    <t>Úprava zemin hydraulickým pojivem za účelem zlepšení mechanických vlastností, tl. vrstvy po zhutnění 300 mm, hydraulické pojivo dle zpracovaného IG průzkumu</t>
  </si>
  <si>
    <t>-174017941</t>
  </si>
  <si>
    <t xml:space="preserve">Poznámka k souboru cen: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3. V cenách nejsou započteny náklady na zhutnění a úprava pláně, tyto se oceňují soubory cen 181 *0- . . Úprava pláně nebo 215 90- . . Zhutnění podloží pod násypy. </t>
  </si>
  <si>
    <t>Poznámka k položce:
viz položka 564861111</t>
  </si>
  <si>
    <t>121101101</t>
  </si>
  <si>
    <t>Sejmutí ornice nebo lesní půdy s vodorovným přemístěním na hromady v místě upotřebení nebo na dočasné či trvalé skládky se složením, na vzdálenost do 50 m</t>
  </si>
  <si>
    <t>m3</t>
  </si>
  <si>
    <t>-2133512714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</si>
  <si>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</si>
  <si>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4155*0,2</t>
  </si>
  <si>
    <t>plocha snímání*průměrná tl. dle GP průzkumu, viz příloha C.1.2. Situace sejmutí ornice</t>
  </si>
  <si>
    <t>122202203</t>
  </si>
  <si>
    <t>Odkopávky a prokopávky nezapažené pro silnice s přemístěním výkopku v příčných profilech na vzdálenost do 15 m nebo s naložením na dopravní prostředek v hornině tř. 3 přes 1 000 do 5 000 m3</t>
  </si>
  <si>
    <t>941938724</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</si>
  <si>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</si>
  <si>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Poznámka k položce:
určeno řezovou metodou</t>
  </si>
  <si>
    <t>6</t>
  </si>
  <si>
    <t>122202209</t>
  </si>
  <si>
    <t>Odkopávky a prokopávky nezapažené pro silnice s přemístěním výkopku v příčných profilech na vzdálenost do 15 m nebo s naložením na dopravní prostředek v hornině tř. 3 Příplatek k cenám za lepivost horniny tř. 3</t>
  </si>
  <si>
    <t>198933186</t>
  </si>
  <si>
    <t>Poznámka k položce:
viz položka 122202203</t>
  </si>
  <si>
    <t>7</t>
  </si>
  <si>
    <t>131201101</t>
  </si>
  <si>
    <t>Hloubení nezapažených jam a zářezů s urovnáním dna do předepsaného profilu a spádu v hornině tř. 3 do 100 m3</t>
  </si>
  <si>
    <t>1019156621</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</si>
  <si>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</si>
  <si>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2,568*0,65</t>
  </si>
  <si>
    <t>usazovací prostor vtokového objektu, plocha*výška, viz příloha C.1.7. Detail vtokového objektu</t>
  </si>
  <si>
    <t>1,5*2*1,3</t>
  </si>
  <si>
    <t>vsakovací jáma, viz příloha C.1.3. Situace včetně vytýčení a dopraqvního značení</t>
  </si>
  <si>
    <t>8</t>
  </si>
  <si>
    <t>131201109</t>
  </si>
  <si>
    <t>Hloubení nezapažených jam a zářezů s urovnáním dna do předepsaného profilu a spádu Příplatek k cenám za lepivost horniny tř. 3</t>
  </si>
  <si>
    <t>1411369631</t>
  </si>
  <si>
    <t>Poznámka k položce:
viz položka 131201101</t>
  </si>
  <si>
    <t>9</t>
  </si>
  <si>
    <t>132201101</t>
  </si>
  <si>
    <t>Hloubení zapažených i nezapažených rýh šířky do 600 mm s urovnáním dna do předepsaného profilu a spádu v hornině tř. 3 do 100 m3</t>
  </si>
  <si>
    <t>-1998877475</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</si>
  <si>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</si>
  <si>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3*0,6*1,5*1</t>
  </si>
  <si>
    <t>drenážní rýhy pro vyústění svodných žlábků a povrchového rígolu, viz příloha C.1.3. Situace včetně vytýčení a dopravního značení</t>
  </si>
  <si>
    <t>3*0,6*10*1</t>
  </si>
  <si>
    <t>drenážní rýhy pod terénními "průlehy", viz příloha C.1.3. Situace včetně vytýčení a dopravního značení</t>
  </si>
  <si>
    <t>0,6*0,25*3,6</t>
  </si>
  <si>
    <t>rýha pro základ vtokového objektu, viz příloha C.1.7. Detail vtokového objektu</t>
  </si>
  <si>
    <t>132201102</t>
  </si>
  <si>
    <t>Hloubení zapažených i nezapažených rýh šířky do 600 mm s urovnáním dna do předepsaného profilu a spádu v hornině tř. 3 přes 100 m3</t>
  </si>
  <si>
    <t>-372311985</t>
  </si>
  <si>
    <t>483,5*0,27</t>
  </si>
  <si>
    <t>délka*plocha průřezu, rýha pro drenáž, odměřeno z příloh C.1.3. Situace včetně vytýčení a dopravního značení a C.1.5. Vzorové příčné řezy</t>
  </si>
  <si>
    <t>11</t>
  </si>
  <si>
    <t>132201109</t>
  </si>
  <si>
    <t>Hloubení zapažených i nezapažených rýh šířky do 600 mm s urovnáním dna do předepsaného profilu a spádu v hornině tř. 3 Příplatek k cenám za lepivost horniny tř. 3</t>
  </si>
  <si>
    <t>-1190331232</t>
  </si>
  <si>
    <t>21,24+130,545</t>
  </si>
  <si>
    <t>viz položky 132201101, 132201102</t>
  </si>
  <si>
    <t>12</t>
  </si>
  <si>
    <t>132201201</t>
  </si>
  <si>
    <t>Hloubení zapažených i nezapažených rýh šířky přes 600 do 2 000 mm s urovnáním dna do předepsaného profilu a spádu v hornině tř. 3 do 100 m3</t>
  </si>
  <si>
    <t>905971323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</si>
  <si>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</si>
  <si>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3*0,8*1,5*1</t>
  </si>
  <si>
    <t>drenážní rýhy pro vyústění svodných žlábků</t>
  </si>
  <si>
    <t>(1,4*1,6*0,65)+(1,4*1,6*0,72)</t>
  </si>
  <si>
    <t>rýhy pro čela propustku</t>
  </si>
  <si>
    <t>13</t>
  </si>
  <si>
    <t>132201209</t>
  </si>
  <si>
    <t>Hloubení zapažených i nezapažených rýh šířky přes 600 do 2 000 mm s urovnáním dna do předepsaného profilu a spádu v hornině tř. 3 Příplatek k cenám za lepivost horniny tř. 3</t>
  </si>
  <si>
    <t>-1178329004</t>
  </si>
  <si>
    <t>Poznámka k položce:
viz položka 132201201</t>
  </si>
  <si>
    <t>14</t>
  </si>
  <si>
    <t>133201101</t>
  </si>
  <si>
    <t>Hloubení zapažených i nezapažených šachet s případným nutným přemístěním výkopku ve výkopišti v hornině tř. 3 do 100 m3</t>
  </si>
  <si>
    <t>1675069110</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</si>
  <si>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</si>
  <si>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4*0,8*0,8*1</t>
  </si>
  <si>
    <t>revizní šachty, viz přílohy C.1.1. Technická zpráva, C.1.3. Situace včetně vytýčení a dopravního značení</t>
  </si>
  <si>
    <t>133201109</t>
  </si>
  <si>
    <t>Hloubení zapažených i nezapažených šachet s případným nutným přemístěním výkopku ve výkopišti v hornině tř. 3 Příplatek k cenám za lepivost horniny tř. 3</t>
  </si>
  <si>
    <t>-199487035</t>
  </si>
  <si>
    <t>Poznámka k položce:
viz položka 133201101</t>
  </si>
  <si>
    <t>16</t>
  </si>
  <si>
    <t>162301501</t>
  </si>
  <si>
    <t>Vodorovné přemístění smýcených křovin do průměru kmene 100 mm na vzdálenost do 5 000 m</t>
  </si>
  <si>
    <t>1598600880</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</si>
  <si>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</si>
  <si>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Poznámka k položce:
viz položka 111201101</t>
  </si>
  <si>
    <t>17</t>
  </si>
  <si>
    <t>162601102</t>
  </si>
  <si>
    <t>Vodorovné přemístění výkopku nebo sypaniny po suchu na obvyklém dopravním prostředku, bez naložení výkopku, avšak se složením bez rozhrnutí z horniny tř. 1 až 4 na vzdálenost přes 4 000 do 5 000 m</t>
  </si>
  <si>
    <t>829844640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</si>
  <si>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</si>
  <si>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viz položka 121101101, ornice na deponii obce</t>
  </si>
  <si>
    <t>18</t>
  </si>
  <si>
    <t>1677075641</t>
  </si>
  <si>
    <t>Poznámka k položce:
vytěžená zemina určená ke zpětnému využití (viz položky 171101101, 171201101), na deponii obce</t>
  </si>
  <si>
    <t>19</t>
  </si>
  <si>
    <t>-1140565370</t>
  </si>
  <si>
    <t xml:space="preserve">Poznámka k položce:
vytěžená zemina určená ke zpětnému využití (viz položky 171101101, 171201101), z deponie obce na místo uložení </t>
  </si>
  <si>
    <t>20</t>
  </si>
  <si>
    <t>162701105.DP</t>
  </si>
  <si>
    <t>Vodorovné přemístění výkopku nebo sypaniny po suchu na obvyklém dopravním prostředku, bez naložení výkopku, avšak se složením bez rozhrnutí z horniny tř. 1 až 4, na skládku do vdálenosti dle možností zhotovitele</t>
  </si>
  <si>
    <t>-134905151</t>
  </si>
  <si>
    <t>1236,583-98,5</t>
  </si>
  <si>
    <t>zemina vytěžená v rámci stavby (hloubení rýh, jam, šachet, odkopávek pro kom.) - zemina nevyužitá v rámci stavby (násypy zhutněné, nezhutněné)</t>
  </si>
  <si>
    <t>167101101</t>
  </si>
  <si>
    <t>Nakládání, skládání a překládání neulehlého výkopku nebo sypaniny nakládání, množství do 100 m3, z hornin tř. 1 až 4</t>
  </si>
  <si>
    <t>998111693</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</si>
  <si>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</si>
  <si>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nakládání zeminy na deponii obce, zeminy určená zpět do násypů, viz položky 171101101, 171201101</t>
  </si>
  <si>
    <t>22</t>
  </si>
  <si>
    <t>167101102</t>
  </si>
  <si>
    <t>Nakládání, skládání a překládání neulehlého výkopku nebo sypaniny nakládání, množství přes 100 m3, z hornin tř. 1 až 4</t>
  </si>
  <si>
    <t>-1338994552</t>
  </si>
  <si>
    <t>23</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</si>
  <si>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</si>
  <si>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</si>
  <si>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-1782615843</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</si>
  <si>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</si>
  <si>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24</t>
  </si>
  <si>
    <t>171201101</t>
  </si>
  <si>
    <t>Uložení sypaniny do násypů s rozprostřením sypaniny ve vrstvách a s hrubým urovnáním nezhutněných z jakýchkoliv hornin</t>
  </si>
  <si>
    <t>-1825847295</t>
  </si>
  <si>
    <t>25</t>
  </si>
  <si>
    <t>171201201</t>
  </si>
  <si>
    <t>Uložení sypaniny na skládky</t>
  </si>
  <si>
    <t>-1903227748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</si>
  <si>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</si>
  <si>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26</t>
  </si>
  <si>
    <t>-531393556</t>
  </si>
  <si>
    <t>Poznámka k položce:
viz položka 162701105.DP</t>
  </si>
  <si>
    <t>27</t>
  </si>
  <si>
    <t>-517841480</t>
  </si>
  <si>
    <t>Poznámka k položce:
viz položka 162601102 - zemina na deponii obce</t>
  </si>
  <si>
    <t>28</t>
  </si>
  <si>
    <t>171201211</t>
  </si>
  <si>
    <t>Uložení sypaniny poplatek za uložení sypaniny na skládce (skládkovné)</t>
  </si>
  <si>
    <t>t</t>
  </si>
  <si>
    <t>-440077329</t>
  </si>
  <si>
    <t>29</t>
  </si>
  <si>
    <t>174101101</t>
  </si>
  <si>
    <t>Zásyp sypaninou z jakékoliv horniny s uložením výkopku ve vrstvách se zhutněním jam, šachet, rýh nebo kolem objektů v těchto vykopávkách</t>
  </si>
  <si>
    <t>-658468023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</si>
  <si>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</si>
  <si>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ŠD 0-22</t>
  </si>
  <si>
    <t>4*0,56*1</t>
  </si>
  <si>
    <t>revizní šachty (0,56 m2 - průřezová plocha)</t>
  </si>
  <si>
    <t>0,16*2,2</t>
  </si>
  <si>
    <t>0,21*4,5</t>
  </si>
  <si>
    <t>vtokový objekt (0,16 m2 a 0,21 m2 - průřez. plochy)</t>
  </si>
  <si>
    <t>30</t>
  </si>
  <si>
    <t>174201101</t>
  </si>
  <si>
    <t>Zásyp sypaninou z jakékoliv horniny s uložením výkopku ve vrstvách bez zhutnění jam, šachet, rýh nebo kolem objektů v těchto vykopávkách</t>
  </si>
  <si>
    <t>94321996</t>
  </si>
  <si>
    <t>zásyp ŠD 32-63</t>
  </si>
  <si>
    <t>drenážní rýhy</t>
  </si>
  <si>
    <t>3*0,6*1*10</t>
  </si>
  <si>
    <t>drenážní rýhy pod "průlehy"</t>
  </si>
  <si>
    <t>1,5*2*1,5</t>
  </si>
  <si>
    <t>vsakovací jáma</t>
  </si>
  <si>
    <t>31</t>
  </si>
  <si>
    <t>175151101</t>
  </si>
  <si>
    <t>Obsypání potrubí strojně sypaninou z vhodných hornin tř. 1 až 4 nebo materiálem připraveným podél výkopu ve vzdálenosti do 3 m od jeho kraje, pro jakoukoliv hloubku výkopu a míru zhutnění bez prohození sypaniny</t>
  </si>
  <si>
    <t>-1344779846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</si>
  <si>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</si>
  <si>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zásyp drenáže navíc, viz položka 212752213</t>
  </si>
  <si>
    <t>0.06*483</t>
  </si>
  <si>
    <t>plocha průřezu*délka drenáže</t>
  </si>
  <si>
    <t>32</t>
  </si>
  <si>
    <t>181301101</t>
  </si>
  <si>
    <t>Rozprostření a urovnání ornice v rovině nebo ve svahu sklonu do 1:5 při souvislé ploše do 500 m2, tl. vrstvy do 100 mm</t>
  </si>
  <si>
    <t>572409192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</si>
  <si>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</si>
  <si>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viz přílohy C.1.1. Technická zpráva, C.1.3. Situace včetně vytýčení a dopravního značení, C.1.5. Vzorové příčné řezy</t>
  </si>
  <si>
    <t>33</t>
  </si>
  <si>
    <t>181301113</t>
  </si>
  <si>
    <t>Rozprostření a urovnání ornice v rovině nebo ve svahu sklonu do 1:5 při souvislé ploše přes 500 m2, tl. vrstvy přes 150 do 200 mm</t>
  </si>
  <si>
    <t>-2038360928</t>
  </si>
  <si>
    <t>34</t>
  </si>
  <si>
    <t>181451121</t>
  </si>
  <si>
    <t>Založení trávníku na půdě předem připravené plochy přes 1000 m2 výsevem včetně utažení lučního v rovině nebo na svahu do 1:5</t>
  </si>
  <si>
    <t>809425070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</si>
  <si>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</si>
  <si>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155+1336</t>
  </si>
  <si>
    <t>35</t>
  </si>
  <si>
    <t>181951101</t>
  </si>
  <si>
    <t>Úprava pláně vyrovnáním výškových rozdílů v hornině tř. 1 až 4 bez zhutnění</t>
  </si>
  <si>
    <t>1863456471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</si>
  <si>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</si>
  <si>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
dle přílohy C.1.3. Situace - pláň pod definitivní terénní úpravy</t>
  </si>
  <si>
    <t>36</t>
  </si>
  <si>
    <t>181951102</t>
  </si>
  <si>
    <t>Úprava pláně vyrovnáním výškových rozdílů v hornině tř. 1 až 4 se zhutněním</t>
  </si>
  <si>
    <t>1412017225</t>
  </si>
  <si>
    <t>37</t>
  </si>
  <si>
    <t>597100161.DP</t>
  </si>
  <si>
    <t>Osazení podkladních prahů pro trouby DN 300-400 včetně nákupu a dodání prahů</t>
  </si>
  <si>
    <t>ks</t>
  </si>
  <si>
    <t>304200393</t>
  </si>
  <si>
    <t>Poznámka k položce:
viz příloha C.1.8. Trubní propustek</t>
  </si>
  <si>
    <t>38</t>
  </si>
  <si>
    <t>919735120.DP</t>
  </si>
  <si>
    <t>Zaříznutí  žb trouby DN 400 dle požadovaného sklonu zádlažby čela propustku</t>
  </si>
  <si>
    <t>-1499779562</t>
  </si>
  <si>
    <t>Zakládání</t>
  </si>
  <si>
    <t>39</t>
  </si>
  <si>
    <t>212752213</t>
  </si>
  <si>
    <t>Trativody z drenážních trubek se zřízením štěrkopískového lože pod trubky a s jejich obsypem v průměrném celkovém množství do 0,15 m3/m v otevřeném výkopu z trubek plastových flexibilních D přes 100 do 160 mm</t>
  </si>
  <si>
    <t>m</t>
  </si>
  <si>
    <t>-384583231</t>
  </si>
  <si>
    <t>Poznámka k položce:
drenáž, viz příloha C.1.3. Situace včetně vytýčení a dopravního značení, dle přílohy C.1.5. Vzorové příčné řezy</t>
  </si>
  <si>
    <t>40</t>
  </si>
  <si>
    <t>272362021</t>
  </si>
  <si>
    <t>Výztuž základů kleneb ze svařovaných sítí z drátů typu KARI</t>
  </si>
  <si>
    <t>586333765</t>
  </si>
  <si>
    <t xml:space="preserve">Poznámka k souboru cen:
1. Ceny platí pro desky rovné, s náběhy, hřibové nebo upnuté do žeber včetně výztuže těchto žeber. </t>
  </si>
  <si>
    <t>Poznámka k položce:
síť KARI 10/10 cm, tl. drátu 8 mm</t>
  </si>
  <si>
    <t>přehrázky</t>
  </si>
  <si>
    <t>4*0,85*0,8</t>
  </si>
  <si>
    <t>vtokový objekt</t>
  </si>
  <si>
    <t>(1,33*1,39)+(1,55*2,3)+(1,78*0,45)+(2,1*0,71)</t>
  </si>
  <si>
    <t>Mezisoučet</t>
  </si>
  <si>
    <t>10,426*0,0079</t>
  </si>
  <si>
    <t>41</t>
  </si>
  <si>
    <t>274311124</t>
  </si>
  <si>
    <t>Základové konstrukce z betonu prostého pasy, prahy, věnce a ostruhy ve výkopu nebo na hlavách pilot C 12/15</t>
  </si>
  <si>
    <t>-95515724</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</si>
  <si>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</si>
  <si>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Poznámka k položce:
viz přílohy C.1.5. Vzorové příčné řezy, C.1.7. Detail vtokového objektu, C.1.8. Trubní propustek</t>
  </si>
  <si>
    <t>prahy zádlažba propustek</t>
  </si>
  <si>
    <t>2*0,3*0,4*1,3</t>
  </si>
  <si>
    <t>prahy zádlažba vtokový objekt</t>
  </si>
  <si>
    <t>prahy - přehrázky</t>
  </si>
  <si>
    <t>2*0,3*0,8*0,9</t>
  </si>
  <si>
    <t>základ - vtokový objekt</t>
  </si>
  <si>
    <t>0,3*0,6*3,58</t>
  </si>
  <si>
    <t>základ - čela propustku</t>
  </si>
  <si>
    <t>(1.4*0,56*1,6)+(1,4*0,62*1,6)</t>
  </si>
  <si>
    <t>42</t>
  </si>
  <si>
    <t>274354111</t>
  </si>
  <si>
    <t>Bednění základových konstrukcí pasů, prahů, věnců a ostruh zřízení</t>
  </si>
  <si>
    <t>1869324971</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</si>
  <si>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</si>
  <si>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Poznámka k položce:
viz přílohy C.1.5. Vzorové příčné řezy, C.1.7. Detail vtokového objektu</t>
  </si>
  <si>
    <t>(4*0,3*0,8)+(4*0,8*0,9)</t>
  </si>
  <si>
    <t>8,35*0,3</t>
  </si>
  <si>
    <t>8,3*1,63</t>
  </si>
  <si>
    <t>usazovací prostor vtokového objektu</t>
  </si>
  <si>
    <t>(1,7*0,5)+(2,2*0,8)</t>
  </si>
  <si>
    <t>43</t>
  </si>
  <si>
    <t>274354211</t>
  </si>
  <si>
    <t>Bednění základových konstrukcí pasů, prahů, věnců a ostruh odstranění bednění</t>
  </si>
  <si>
    <t>1034533685</t>
  </si>
  <si>
    <t>Poznámka k položce:
viz položka 274354111</t>
  </si>
  <si>
    <t>Svislé a kompletní konstrukce</t>
  </si>
  <si>
    <t>44</t>
  </si>
  <si>
    <t>317322611</t>
  </si>
  <si>
    <t>Římsy nebo žlabové římsy z betonu železového (bez výztuže) tř. C 30/37</t>
  </si>
  <si>
    <t>-747541676</t>
  </si>
  <si>
    <t>Poznámka k položce:
viz příloha C.1.7. Detail vtokového objektu</t>
  </si>
  <si>
    <t>0,027*3,74</t>
  </si>
  <si>
    <t>plocha průřezu*délka</t>
  </si>
  <si>
    <t>45</t>
  </si>
  <si>
    <t>317362021</t>
  </si>
  <si>
    <t>Výztuž překladů, říms, žlabů, žlabových říms, klenbových pásů ze svařovaných sítí z drátů typu KARI</t>
  </si>
  <si>
    <t>346522329</t>
  </si>
  <si>
    <t>0,4*3,74</t>
  </si>
  <si>
    <t>plocha</t>
  </si>
  <si>
    <t>1,496*0,0079</t>
  </si>
  <si>
    <t>Vodorovné konstrukce</t>
  </si>
  <si>
    <t>46</t>
  </si>
  <si>
    <t>451317777</t>
  </si>
  <si>
    <t>Podklad nebo lože pod dlažbu (přídlažbu) v ploše vodorovné nebo ve sklonu do 1:5, tloušťky od 50 do 100 mm z betonu prostého</t>
  </si>
  <si>
    <t>-1662892390</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</si>
  <si>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</si>
  <si>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Poznámka k položce:
viz položka 594511111</t>
  </si>
  <si>
    <t>47</t>
  </si>
  <si>
    <t>451541111.DP</t>
  </si>
  <si>
    <t>Lože pod potrubí, stoky a drobné objekty v otevřeném výkopu ze štěrkodrtě 0-22 mm</t>
  </si>
  <si>
    <t>-1268123422</t>
  </si>
  <si>
    <t xml:space="preserve">Poznámka k souboru cen:
1. Ceny -1111 a -1192 lze použít i pro zřízení sběrných vrstev nad drenážními trubkami. 2. V cenách -5111 a -1192 jsou započteny i náklady na prohození výkopku získaného při zemních pracích. </t>
  </si>
  <si>
    <t xml:space="preserve">ŠD 0-22  </t>
  </si>
  <si>
    <t>tl. 100 mm</t>
  </si>
  <si>
    <t>483,5*0,41*0,1</t>
  </si>
  <si>
    <t>viz položka 212752213, dle přílohy C.1.5. Vzorové příčné řezy</t>
  </si>
  <si>
    <t>15,74*0,1</t>
  </si>
  <si>
    <t>viz položka 597661111, dle přílohy C.1.5. Vzorové příčné řezy</t>
  </si>
  <si>
    <t>(1,2*4,2*0,1)+(2*1,4*1,6*0,1)+(2*0,3*1,3*0,1)</t>
  </si>
  <si>
    <t>pod propustek, čela propustku, prahy zádlažby propustku</t>
  </si>
  <si>
    <t>(0,6*4*0,1)+(0,3*1,3*0,1)</t>
  </si>
  <si>
    <t>vtokový objekt - základ, práh zádlažby</t>
  </si>
  <si>
    <t>2*0,9*0,3*0,1</t>
  </si>
  <si>
    <t>pod přehrázky</t>
  </si>
  <si>
    <t>23,72*0,1</t>
  </si>
  <si>
    <t>lože zádlažby vtokového objektu a propustku</t>
  </si>
  <si>
    <t>4*0,8*0,8*0,1</t>
  </si>
  <si>
    <t xml:space="preserve">pod revizní šachty </t>
  </si>
  <si>
    <t>tl. 150 mm</t>
  </si>
  <si>
    <t>1,1*0,15</t>
  </si>
  <si>
    <t>pod usazovací prostor vtokového objektu</t>
  </si>
  <si>
    <t>48</t>
  </si>
  <si>
    <t>464531111</t>
  </si>
  <si>
    <t>Pohoz dna nebo svahů jakékoliv tloušťky z hrubého drceného kameniva, z terénu, frakce 32 - 63 mm</t>
  </si>
  <si>
    <t>-1425997248</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</si>
  <si>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</si>
  <si>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Poznámka k položce:
dle příloh C.1.1. Technická zpráva, C.1.3. Situace včetně vytýčení a dopravního značení, C.1.5. Vzorové příčné řezy</t>
  </si>
  <si>
    <t>241,2*0,15</t>
  </si>
  <si>
    <t>49</t>
  </si>
  <si>
    <t>469521111</t>
  </si>
  <si>
    <t>Zpevnění dna nebo svahů drceným kamenivem zrna 63-125 mm, prolévaným cementovou maltou s uzavírací vrstvou tl. do 50 mm z betonu se zvýšenými nároky na prostředí tř. C 25/30 na povrchu uhlazenou bez zhutnění, tl. 200 mm</t>
  </si>
  <si>
    <t>-991745313</t>
  </si>
  <si>
    <t xml:space="preserve">Poznámka k souboru cen:
1. Ceny jsou určeny pro zpevnění na plochách o sklonu do 1:1. 2. V cenách jsou započteny i náklady na pomocné konstrukce, obdobné bednění pro dodržení tvaru bloků. 3. Plocha se stanoví v m2 rozvinuté lícní plochy zpevnění. </t>
  </si>
  <si>
    <t>Komunikace pozemní</t>
  </si>
  <si>
    <t>50</t>
  </si>
  <si>
    <t>564861111</t>
  </si>
  <si>
    <t>Podklad ze štěrkodrti ŠD s rozprostřením a zhutněním, po zhutnění tl. 200 mm</t>
  </si>
  <si>
    <t>-1009543248</t>
  </si>
  <si>
    <t>Poznámka k položce:
viz položka 577134221, dle přílohy C.1.5. Vzorové příčné řezy</t>
  </si>
  <si>
    <t>51</t>
  </si>
  <si>
    <t>564952111</t>
  </si>
  <si>
    <t>Podklad z mechanicky zpevněného kameniva MZK (minerální beton) s rozprostřením a s hutněním, po zhutnění tl. 150 mm</t>
  </si>
  <si>
    <t>1601902599</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</si>
  <si>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</si>
  <si>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52</t>
  </si>
  <si>
    <t>565155121</t>
  </si>
  <si>
    <t>Asfaltový beton vrstva podkladní ACP 16 (obalované kamenivo střednězrnné - OKS) s rozprostřením a zhutněním v pruhu šířky přes 3 m, po zhutnění tl. 70 mm</t>
  </si>
  <si>
    <t>242194427</t>
  </si>
  <si>
    <t xml:space="preserve">Poznámka k souboru cen:
1. ČSN EN 13108-1 připouští pro ACP 16 pouze tl. 50 až 80 mm. </t>
  </si>
  <si>
    <t>Poznámka k položce:
ACP 16+, viz položka 577134221, dle přílohy C.1.5. Vzorové příčné řezy</t>
  </si>
  <si>
    <t>53</t>
  </si>
  <si>
    <t>569931132</t>
  </si>
  <si>
    <t>Zpevnění krajnic nebo komunikací pro pěší s rozprostřením a zhutněním, po zhutnění asfaltovým recyklátem tl. 100 mm</t>
  </si>
  <si>
    <t>-1678079942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</si>
  <si>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</si>
  <si>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viz přílohy C.1.3. Situace včetně vytýčení, C.1.5. Vzorové příčné řezy</t>
  </si>
  <si>
    <t>54</t>
  </si>
  <si>
    <t>573191111</t>
  </si>
  <si>
    <t>Nátěr infiltrační kationaktivní emulzí v množství 1,00 kg/m2</t>
  </si>
  <si>
    <t>-178876686</t>
  </si>
  <si>
    <t xml:space="preserve">Poznámka k souboru cen:
1. V ceně nejsou započteny náklady na popř. projektem předepsané očištění vozovky, které se oceňuje cenou 938 90-8411 Očištění povrchu saponátovým roztokem části C 01 tohoto katalogu. </t>
  </si>
  <si>
    <t>Poznámka k položce:
viz položka 564952111, dle přílohy C.1.5. Vzorové příčné řezy</t>
  </si>
  <si>
    <t>55</t>
  </si>
  <si>
    <t>573231111</t>
  </si>
  <si>
    <t>Postřik živičný spojovací bez posypu kamenivem ze silniční emulze, v množství od 0,50 do 0,80 kg/m2</t>
  </si>
  <si>
    <t>-392519992</t>
  </si>
  <si>
    <t>Poznámka k položce:
viz položka 577134221, množství 0,35 kg/m2</t>
  </si>
  <si>
    <t>56</t>
  </si>
  <si>
    <t>577134221</t>
  </si>
  <si>
    <t>Asfaltový beton vrstva obrusná ACO 11 (ABS) s rozprostřením a se zhutněním z nemodifikovaného asfaltu v pruhu šířky přes 3 m tř. II, po zhutnění tl. 40 mm</t>
  </si>
  <si>
    <t>-1203035957</t>
  </si>
  <si>
    <t xml:space="preserve">Poznámka k souboru cen:
1. ČSN EN 13108-1 připouští pro ACO 11 pouze tl. 35 až 50 mm. </t>
  </si>
  <si>
    <t>2833,99+71,60</t>
  </si>
  <si>
    <t>vozovka PC + sjezdy, viz příloha C.1.3. Situace včetně vytýčení a dopravního značení</t>
  </si>
  <si>
    <t>57</t>
  </si>
  <si>
    <t>594511111</t>
  </si>
  <si>
    <t>Dlažba nebo přídlažba z lomového kamene lomařsky upraveného rigolového v ploše vodorovné nebo ve sklonu tl. do 250 mm, bez vyplnění spár, s provedením lože tl. 50 mm z betonu</t>
  </si>
  <si>
    <t>352231719</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</si>
  <si>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</si>
  <si>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Poznámka k položce:
viz přílohy C.1.3. Situace včetně vytýčen ía dopravního značení, C.1.7. Detail vtokového objektu, C.1.8. Trubní propustek</t>
  </si>
  <si>
    <t>58</t>
  </si>
  <si>
    <t>597361111</t>
  </si>
  <si>
    <t>Svodnice vody ocelová typ 95 kotvená do betonu</t>
  </si>
  <si>
    <t>-643427886</t>
  </si>
  <si>
    <t xml:space="preserve">Poznámka k souboru cen:
1. V cenách jsou započteny i náklady na zemní práce potřebné k provedení rýhy v tělese cesty a zásyp svodnice. </t>
  </si>
  <si>
    <t>Poznámka k položce:
Svodné žlábky, viz příloha C.1.3. Situace včetně vytýčení a dopravního značení</t>
  </si>
  <si>
    <t>59</t>
  </si>
  <si>
    <t>597661111</t>
  </si>
  <si>
    <t>Rigol dlážděný do lože z betonu prostého tl. 100 mm, s vyplněním a zatřením spár cementovou maltou z dlažebních kostek drobných</t>
  </si>
  <si>
    <t>-2076459057</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</si>
  <si>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</si>
  <si>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Poznámka k položce:
viz přílohy C.1.3. Situace včetně vytýčení a dopravního značení, C.1.5. Vzorové příčné řezy</t>
  </si>
  <si>
    <t>60</t>
  </si>
  <si>
    <t>599632111</t>
  </si>
  <si>
    <t>Vyplnění spár dlažby (přídlažby) z lomového kamene v jakémkoliv sklonu plochy a jakékoliv tloušťky cementovou maltou se zatřením</t>
  </si>
  <si>
    <t>-838731743</t>
  </si>
  <si>
    <t xml:space="preserve">Poznámka k souboru cen:
1. Ceny lze použít i pro vyplnění spár dlažby (přídlažby) silničních příkopů a kuželů. </t>
  </si>
  <si>
    <t>Trubní vedení</t>
  </si>
  <si>
    <t>61</t>
  </si>
  <si>
    <t>894812111</t>
  </si>
  <si>
    <t>Revizní a čistící šachta z polypropylenu PP pro hladké trouby (např. systém KG) DN 315 šachtové dno (DN šachty / DN trubního vedení) DN 315/150 přímý tok</t>
  </si>
  <si>
    <t>kus</t>
  </si>
  <si>
    <t>155846708</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</si>
  <si>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</si>
  <si>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Poznámka k položce:
revizní šachty na drenáži DN 160, viz přílohy C.1.1. Technická zpráva, C.1.3. Situace včetně vytýčení a dopravního značení</t>
  </si>
  <si>
    <t>62</t>
  </si>
  <si>
    <t>894812142</t>
  </si>
  <si>
    <t>Revizní a čistící šachta z polypropylenu PP pro hladké trouby DN 315 roura šachtová korugovaná teleskopická (včetně těsnění) 750 mm</t>
  </si>
  <si>
    <t>CS ÚRS 2018 01</t>
  </si>
  <si>
    <t>1579199094</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</si>
  <si>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</si>
  <si>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63</t>
  </si>
  <si>
    <t>894812149</t>
  </si>
  <si>
    <t>Revizní a čistící šachta z polypropylenu PP pro hladké trouby (např. systém KG) DN 315 roura šachtová korugovaná Příplatek k cenám 2131 - 2142 za uříznutí šachtové roury</t>
  </si>
  <si>
    <t>1453253388</t>
  </si>
  <si>
    <t>64</t>
  </si>
  <si>
    <t>894812163</t>
  </si>
  <si>
    <t>Revizní a čistící šachta z polypropylenu PP pro hladké trouby (např. systém KG) DN 315 poklop litinový (pro zatížení) plný do teleskopické trubky (40 t)</t>
  </si>
  <si>
    <t>-632393311</t>
  </si>
  <si>
    <t>Ostatní konstrukce a práce, bourání</t>
  </si>
  <si>
    <t>65</t>
  </si>
  <si>
    <t>113100007.DP</t>
  </si>
  <si>
    <t>Montáž chráničky PVC DN 110 dělené, včetně podkladu a obetonování betonem C12/15-X0, včetně protahovacího drátu a zaslepení konců proti vnikání zeminy. Včetně geodetického zaměření konců.</t>
  </si>
  <si>
    <t>876456233</t>
  </si>
  <si>
    <t>66</t>
  </si>
  <si>
    <t>113100008.DP</t>
  </si>
  <si>
    <t>Montáž chráničky PVC DN 110 dělené pro ochranu stávajících kabelů, včetně podkladu a obetonování betonem C12/15-X0, včetně protahovacího drátu a zaslepení konců proti vnikání zeminy. Včetně geodetického zaměření konců.</t>
  </si>
  <si>
    <t>-1510046291</t>
  </si>
  <si>
    <t>19,5*2</t>
  </si>
  <si>
    <t>67</t>
  </si>
  <si>
    <t>564000001.DP</t>
  </si>
  <si>
    <t>Vyfrézování, penetrace a zalití styčné spáry</t>
  </si>
  <si>
    <t>-1182938825</t>
  </si>
  <si>
    <t>Poznámka k položce:
viz příloha C.1.3. Situace včetně vytýčení a dopravního značení</t>
  </si>
  <si>
    <t>68</t>
  </si>
  <si>
    <t>831000001.DP</t>
  </si>
  <si>
    <t>Přepojení stávajícího trubního vyústění betonové trouby DN 400 do nového příkopu. Zahrnuje sondy pro určení trasy stávajícího zatrubnění, prodloužení stávajícího zatrubnění (trouba žb dl. cca 2,5 m), podkladní vrstvy (ŠD tl. 10 cm, betonové lože tl. 10 cm), obetonování potrubí, zádlažba dna a svahů v místě vyústění lomovým kamenem (cca 2 m2). Včetně dodávky veškerého nezbytného materiálu (nákup + dovoz).</t>
  </si>
  <si>
    <t>-1874653651</t>
  </si>
  <si>
    <t>69</t>
  </si>
  <si>
    <t>912211111</t>
  </si>
  <si>
    <t>Montáž směrového sloupku plastového s odrazkou prostým uložením bez betonového základu silničního</t>
  </si>
  <si>
    <t>396276655</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</si>
  <si>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</si>
  <si>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Poznámka k položce:
směrový sloupek červený, dle  přílohy C.1.3. Situace včetně vytýčení</t>
  </si>
  <si>
    <t>70</t>
  </si>
  <si>
    <t>913121111</t>
  </si>
  <si>
    <t>Montáž a demontáž dočasných dopravních značek kompletních značek vč. podstavce a sloupku základních</t>
  </si>
  <si>
    <t>970808750</t>
  </si>
  <si>
    <t xml:space="preserve">Poznámka k souboru cen:
1. V cenách jsou započteny náklady na montáž i demontáž dočasné značky, nebo podstavce. </t>
  </si>
  <si>
    <t>Poznámka k položce:
viz příloha C.1.9. Situace přechodného dopravního značení</t>
  </si>
  <si>
    <t>71</t>
  </si>
  <si>
    <t>913121211</t>
  </si>
  <si>
    <t>Montáž a demontáž dočasných dopravních značek Příplatek za první a každý další den použití dočasných dopravních značek k ceně 12-1111</t>
  </si>
  <si>
    <t>429011232</t>
  </si>
  <si>
    <t>Poznámka k položce:
viz položka 913121111</t>
  </si>
  <si>
    <t>13*90</t>
  </si>
  <si>
    <t>72</t>
  </si>
  <si>
    <t>913211113</t>
  </si>
  <si>
    <t>Montáž a demontáž dočasných dopravních zábran Z2 reflexních, šířky 3 m</t>
  </si>
  <si>
    <t>-1584031574</t>
  </si>
  <si>
    <t xml:space="preserve">Poznámka k souboru cen:
1. V cenách jsou započteny náklady na montáž i demontáž dočasné zábrany. </t>
  </si>
  <si>
    <t>73</t>
  </si>
  <si>
    <t>913211213</t>
  </si>
  <si>
    <t>Montáž a demontáž dočasných dopravních zábran Z2 Příplatek za první a každý další den použití dočasných dopravních zábran Z2 k ceně 21-1113</t>
  </si>
  <si>
    <t>834821512</t>
  </si>
  <si>
    <t>Poznámka k položce:
viz položka 913211113</t>
  </si>
  <si>
    <t>2*90</t>
  </si>
  <si>
    <t>74</t>
  </si>
  <si>
    <t>913321111</t>
  </si>
  <si>
    <t>Montáž a demontáž dočasných dopravních vodících zařízení směrové desky Z4 základní</t>
  </si>
  <si>
    <t>-493078782</t>
  </si>
  <si>
    <t xml:space="preserve">Poznámka k souboru cen:
1. V cenách jsou započteny náklady na montáž i demontáž dočasného vodícího zařízení. </t>
  </si>
  <si>
    <t>75</t>
  </si>
  <si>
    <t>913321211</t>
  </si>
  <si>
    <t>Montáž a demontáž dočasných dopravních vodících zařízení Příplatek za první a každý další den použití dočasných dopravních vodících zařízení k ceně 32-1111</t>
  </si>
  <si>
    <t>1793289703</t>
  </si>
  <si>
    <t>Poznámka k položce:
viz položka 913321111</t>
  </si>
  <si>
    <t>7*90</t>
  </si>
  <si>
    <t>76</t>
  </si>
  <si>
    <t>914111111</t>
  </si>
  <si>
    <t>Montáž svislé dopravní značky základní velikosti do 1 m2 objímkami na sloupky nebo konzoly</t>
  </si>
  <si>
    <t>2132595032</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</si>
  <si>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</si>
  <si>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Poznámka k položce:
dle přílohy č. C.1.3. Situace včetně vytýčení a dopravního značení</t>
  </si>
  <si>
    <t>77</t>
  </si>
  <si>
    <t>914511112</t>
  </si>
  <si>
    <t>Montáž sloupku dopravních značek délky do 3,5 m do hliníkové patky</t>
  </si>
  <si>
    <t>1194164167</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</si>
  <si>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</si>
  <si>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78</t>
  </si>
  <si>
    <t>919411131.DP</t>
  </si>
  <si>
    <t>Vtokový objet z betobu C30/37-XC4, XF3 vyztužený sítěmi KARI. Stěna vtokového objektu, usazovací prostor. Včetně nákupu, dodávky materiálu a provedení.</t>
  </si>
  <si>
    <t>-1114996789</t>
  </si>
  <si>
    <t>79</t>
  </si>
  <si>
    <t>919521120</t>
  </si>
  <si>
    <t>Zřízení silničního propustku z trub betonových nebo železobetonových DN 400 mm</t>
  </si>
  <si>
    <t>-789103411</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</si>
  <si>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</si>
  <si>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80</t>
  </si>
  <si>
    <t>919535557</t>
  </si>
  <si>
    <t>Obetonování trubního propustku betonem prostým bez zvýšených nároků na prostředí tř. C 16/20</t>
  </si>
  <si>
    <t>-1532651364</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</si>
  <si>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</si>
  <si>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0,34*5,1</t>
  </si>
  <si>
    <t>81</t>
  </si>
  <si>
    <t>919726121</t>
  </si>
  <si>
    <t>Geotextilie netkaná pro ochranu, separaci nebo filtraci měrná hmotnost do 200 g/m2</t>
  </si>
  <si>
    <t>-134204504</t>
  </si>
  <si>
    <t xml:space="preserve">Poznámka k souboru cen:
1. V cenách jsou započteny i náklady na položení a dodání geotextilie včetně přesahů. </t>
  </si>
  <si>
    <t>483,5*2</t>
  </si>
  <si>
    <t>drenáž</t>
  </si>
  <si>
    <t>(4*1,5*2)+(2*1,5*1,5)</t>
  </si>
  <si>
    <t>(na přesahy nutno uvažovat cca 20%)</t>
  </si>
  <si>
    <t>82</t>
  </si>
  <si>
    <t>919735112</t>
  </si>
  <si>
    <t>Řezání stávajícího živičného krytu nebo podkladu hloubky přes 50 do 100 mm</t>
  </si>
  <si>
    <t>1087845212</t>
  </si>
  <si>
    <t xml:space="preserve">Poznámka k souboru cen:
1. V cenách jsou započteny i náklady na spotřebu vody. </t>
  </si>
  <si>
    <t>83</t>
  </si>
  <si>
    <t>961041211</t>
  </si>
  <si>
    <t>Bourání mostních konstrukcí základů z prostého betonu</t>
  </si>
  <si>
    <t>-529747751</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</si>
  <si>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</si>
  <si>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2*0,6*2,0*0,6</t>
  </si>
  <si>
    <t>čela propustku</t>
  </si>
  <si>
    <t>0,6*2,2*0,6</t>
  </si>
  <si>
    <t>čelo a křídla vtokového objektu</t>
  </si>
  <si>
    <t>84</t>
  </si>
  <si>
    <t>962041211</t>
  </si>
  <si>
    <t>Bourání mostních konstrukcí zdiva a pilířů z prostého betonu</t>
  </si>
  <si>
    <t>-169990901</t>
  </si>
  <si>
    <t>2*0,25*2*0,6</t>
  </si>
  <si>
    <t>0,3*2,2*0,8</t>
  </si>
  <si>
    <t>85</t>
  </si>
  <si>
    <t>966008111</t>
  </si>
  <si>
    <t>Bourání trubního propustku s odklizením a uložením vybouraného materiálu na skládku na vzdálenost do 3 m nebo s naložením na dopravní prostředek z trub DN do 300 mm</t>
  </si>
  <si>
    <t>-854015747</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</si>
  <si>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</si>
  <si>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Poznámka k položce:
stávající propustek DN 250</t>
  </si>
  <si>
    <t>86</t>
  </si>
  <si>
    <t>969021131</t>
  </si>
  <si>
    <t>Vybourání kanalizačního potrubí DN do 300 mm</t>
  </si>
  <si>
    <t>-1402041429</t>
  </si>
  <si>
    <t>Poznámka k položce:
KT trouba DN 300, stávající zatrubnění v místě rušeného čela stávajícího vtokového objektu</t>
  </si>
  <si>
    <t>997</t>
  </si>
  <si>
    <t>Přesun sutě</t>
  </si>
  <si>
    <t>87</t>
  </si>
  <si>
    <t>997221571</t>
  </si>
  <si>
    <t>Vodorovná doprava vybouraných hmot bez naložení, ale se složením a s hrubým urovnáním na vzdálenost do 1 km</t>
  </si>
  <si>
    <t>-1762456401</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</si>
  <si>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</si>
  <si>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viz položky 961041211, 962041211, 966008111, na skládku</t>
  </si>
  <si>
    <t>88</t>
  </si>
  <si>
    <t>997221579</t>
  </si>
  <si>
    <t>Vodorovná doprava vybouraných hmot bez naložení, ale se složením a s hrubým urovnáním na vzdálenost Příplatek k ceně za každý další i započatý 1 km přes 1 km</t>
  </si>
  <si>
    <t>-638434355</t>
  </si>
  <si>
    <t>10,949*2</t>
  </si>
  <si>
    <t>příplatek za další 2 km, viz položka 997221571</t>
  </si>
  <si>
    <t>89</t>
  </si>
  <si>
    <t>997221815</t>
  </si>
  <si>
    <t>Poplatek za uložení stavebního odpadu na skládce (skládkovné) betonového</t>
  </si>
  <si>
    <t>-2032598823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</si>
  <si>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</si>
  <si>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viz položka 997221571</t>
  </si>
  <si>
    <t>998</t>
  </si>
  <si>
    <t>Přesun hmot</t>
  </si>
  <si>
    <t>90</t>
  </si>
  <si>
    <t>998225111</t>
  </si>
  <si>
    <t>Přesun hmot pro komunikace s krytem z kameniva, monolitickým betonovým nebo živičným dopravní vzdálenost do 200 m jakékoliv délky objektu</t>
  </si>
  <si>
    <t>1273010027</t>
  </si>
  <si>
    <t xml:space="preserve">Poznámka k souboru cen:
1. Ceny lze použít i pro plochy letišť s krytem monolitickým betonovým nebo živičným. </t>
  </si>
  <si>
    <t>SPEC</t>
  </si>
  <si>
    <t>SPECIFIKACE</t>
  </si>
  <si>
    <t>91</t>
  </si>
  <si>
    <t>M</t>
  </si>
  <si>
    <t>583439140.DP</t>
  </si>
  <si>
    <t xml:space="preserve">Kamenivo přírodní drcené hutné pro stavební účely PDK (drobné, hrubé a štěrkodrť) </t>
  </si>
  <si>
    <t>-328231001</t>
  </si>
  <si>
    <t>viz položka 174101101</t>
  </si>
  <si>
    <t>3,537*1,9</t>
  </si>
  <si>
    <t>92</t>
  </si>
  <si>
    <t>585910620.DP</t>
  </si>
  <si>
    <t xml:space="preserve">Pojiva maltovinová hydraulická pojivo  hydraulické pro podkladní vrstvy hydraulické směsné pro zlepšování zemin a stabilizaci, hydraulické pojivo dle provedeného IG průzkumu </t>
  </si>
  <si>
    <t>-115399482</t>
  </si>
  <si>
    <t>Poznámka k položce:
dle položky 119001202.DP</t>
  </si>
  <si>
    <t>3776,44*0,3</t>
  </si>
  <si>
    <t>objem zlepšované zeminy</t>
  </si>
  <si>
    <t>1132.932*1.75*0.03*1.01</t>
  </si>
  <si>
    <t>objem pojiva (3% dle IG průzkumu) včetně ztratného (1%)</t>
  </si>
  <si>
    <t>93</t>
  </si>
  <si>
    <t>583439620.DP</t>
  </si>
  <si>
    <t>Kamenivo přírodní drcené hutné pro stavební účely PDK (drobné, hrubé a štěrkodrť)</t>
  </si>
  <si>
    <t>-1825085658</t>
  </si>
  <si>
    <t>viz položka 174201101</t>
  </si>
  <si>
    <t>28.8*1,9</t>
  </si>
  <si>
    <t>94</t>
  </si>
  <si>
    <t>583438800.DP</t>
  </si>
  <si>
    <t>Kamenivo přírodní drcené hutné pro stavební účely PDK</t>
  </si>
  <si>
    <t>-281589170</t>
  </si>
  <si>
    <t xml:space="preserve">viz položka 175151101 </t>
  </si>
  <si>
    <t>28.98*1.9</t>
  </si>
  <si>
    <t>95</t>
  </si>
  <si>
    <t>005724720</t>
  </si>
  <si>
    <t>Osiva pícnin směsi travní balení obvykle 25 kg technická - rovinná (10 kg)</t>
  </si>
  <si>
    <t>kg</t>
  </si>
  <si>
    <t>-1904845764</t>
  </si>
  <si>
    <t>3479*0,015 'Přepočtené koeficientem množství</t>
  </si>
  <si>
    <t>96</t>
  </si>
  <si>
    <t>404451500</t>
  </si>
  <si>
    <t>Výrobky a zabezpečovací prvky pro zařízení silniční značky dopravní svislé sloupky směrové sloupky plastové s retroreflexní fólií směrový silniční "M" 1200 mm</t>
  </si>
  <si>
    <t>1790675931</t>
  </si>
  <si>
    <t>Poznámka k položce:
viz položka 912211111, směrový sloupek červený</t>
  </si>
  <si>
    <t>97</t>
  </si>
  <si>
    <t>404441040</t>
  </si>
  <si>
    <t>Výrobky a zabezpečovací prvky pro zařízení silniční značky dopravní svislé FeZn  plech FeZn AL     plech Al NK, 3M   povrchová úprava reflexní fólií tř.1 kruhové značky B1-B34, P7, C1 - C14, IJ4b rozměr 500 mm AL- 3M  reflexní tř.1</t>
  </si>
  <si>
    <t>498216888</t>
  </si>
  <si>
    <t>Poznámka k položce:
DZ B20a "20", dle  přílohy C.1.3. Situace včetně vytýčení, viz položka 914111111</t>
  </si>
  <si>
    <t>98</t>
  </si>
  <si>
    <t>404440040</t>
  </si>
  <si>
    <t>Výrobky a zabezpečovací prvky pro zařízení silniční značky dopravní svislé FeZn  plech FeZn AL     plech Al NK, 3M   povrchová úprava reflexní fólií tř.1 trojúhelníkové značky A1 - A30, P1,P4 rozměr 700 mm AL- 3M  reflexní tř.1</t>
  </si>
  <si>
    <t>984611048</t>
  </si>
  <si>
    <t>Poznámka k položce:
DZ A7a, P4 dle  přílohy C.1.3. Situace včetně vytýčení, viz položka 914111111</t>
  </si>
  <si>
    <t>99</t>
  </si>
  <si>
    <t>404442380</t>
  </si>
  <si>
    <t>Výrobky a zabezpečovací prvky pro zařízení silniční značky dopravní svislé FeZn  plech FeZn AL     plech Al NK, 3M   povrchová úprava reflexní fólií tř.1 čtvercové značky P2, P3, P8, IP1-7,IP10,E1,E2,E6,E9,E10,E12,IJ4 750 x 750 mm AL- 3M  reflexní tř.1</t>
  </si>
  <si>
    <t>-1577582076</t>
  </si>
  <si>
    <t>Poznámka k položce:
DZ P2, dle  přílohy C.1.3. Situace včetně vytýčení, viz položka 914111111</t>
  </si>
  <si>
    <t>404442320</t>
  </si>
  <si>
    <t>Výrobky a zabezpečovací prvky pro zařízení silniční značky dopravní svislé FeZn  plech FeZn AL     plech Al NK, 3M   povrchová úprava reflexní fólií tř.1 čtvercové značky P2, P3, P8, IP1-7,IP10,E1,E2,E6,E9,E10,E12,IJ4 500 x 500 mm AL- 3M  reflexní tř.1</t>
  </si>
  <si>
    <t>-2114259312</t>
  </si>
  <si>
    <t>Poznámka k položce:
DZ E2b, dle  přílohy C.1.3. Situace včetně vytýčení, viz položka 914111111</t>
  </si>
  <si>
    <t>101</t>
  </si>
  <si>
    <t>404452250</t>
  </si>
  <si>
    <t>Výrobky a zabezpečovací prvky pro zařízení silniční značky dopravní svislé sloupky Zn 60 - 350</t>
  </si>
  <si>
    <t>601384260</t>
  </si>
  <si>
    <t>Poznámka k položce:
viz položka 914511112</t>
  </si>
  <si>
    <t>102</t>
  </si>
  <si>
    <t>592211380.DP</t>
  </si>
  <si>
    <t>Trouby pro dešťové odpadní vody železobetonové přímé kruhového průřezu, osmiúhelníkové, zesílené TZP-Q  400/1000  D 40 x 100 x 8</t>
  </si>
  <si>
    <t>311551377</t>
  </si>
  <si>
    <t>Poznámka k položce:
kruhová žb trouba, viz položka 919521120</t>
  </si>
  <si>
    <t>PSV</t>
  </si>
  <si>
    <t>Práce a dodávky PSV</t>
  </si>
  <si>
    <t>767</t>
  </si>
  <si>
    <t>Konstrukce zámečnické</t>
  </si>
  <si>
    <t>103</t>
  </si>
  <si>
    <t>767161111.DP</t>
  </si>
  <si>
    <t>Montáž zábradlí rovného z trubek nebo tenkostěnných profilů do zdiva, včetně spojovacího materiálu, včetně dodání zábradlí s povrchovou úpravou pozinkováním</t>
  </si>
  <si>
    <t>-1719672454</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</si>
  <si>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</si>
  <si>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Poznámka k položce:
viz přílohy C.1.1. Technická zpráva, C.1.7. Detail vtokového objektu</t>
  </si>
  <si>
    <t>104</t>
  </si>
  <si>
    <t>767995113.DP</t>
  </si>
  <si>
    <t>Montáž ostatních atypických zámečnických konstrukcí hmotnosti  do 150 kg. Koš svařený z betonářských drátů ("česle") včetně osazení na vtokový objekt včetně dodávky koše a  spojovacího materiálu.</t>
  </si>
  <si>
    <t>-1261893159</t>
  </si>
  <si>
    <t xml:space="preserve">Poznámka k souboru cen:
1. Určení cen se řídí hmotností jednotlivě montovaného dílu konstrukce. </t>
  </si>
  <si>
    <t>Poznámka k položce:
viz příloha C.1.7. Detail vtokového objektu, POZOR: Skutečné rozměry pro výrobu koše "česlí" budou upřesněny po realizaci vlastřního vtokového objektu!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</si>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</sst>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workbookViewId="0" topLeftCell="A1">
      <pane ySplit="1" topLeftCell="A18"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 customHeight="1">
      <c r="AR2" s="346"/>
      <c r="AS2" s="346"/>
      <c r="AT2" s="346"/>
      <c r="AU2" s="346"/>
      <c r="AV2" s="346"/>
      <c r="AW2" s="346"/>
      <c r="AX2" s="346"/>
      <c r="AY2" s="346"/>
      <c r="AZ2" s="346"/>
      <c r="BA2" s="346"/>
      <c r="BB2" s="346"/>
      <c r="BC2" s="346"/>
      <c r="BD2" s="346"/>
      <c r="BE2" s="346"/>
      <c r="BS2" s="24" t="s">
        <v>8</v>
      </c>
      <c r="BT2" s="24" t="s">
        <v>9</v>
      </c>
    </row>
    <row r="3" spans="2:72"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73" t="s">
        <v>16</v>
      </c>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29"/>
      <c r="AQ5" s="31"/>
      <c r="BE5" s="371" t="s">
        <v>17</v>
      </c>
      <c r="BS5" s="24" t="s">
        <v>8</v>
      </c>
    </row>
    <row r="6" spans="2:71" ht="36.9" customHeight="1">
      <c r="B6" s="28"/>
      <c r="C6" s="29"/>
      <c r="D6" s="36" t="s">
        <v>18</v>
      </c>
      <c r="E6" s="29"/>
      <c r="F6" s="29"/>
      <c r="G6" s="29"/>
      <c r="H6" s="29"/>
      <c r="I6" s="29"/>
      <c r="J6" s="29"/>
      <c r="K6" s="375" t="s">
        <v>19</v>
      </c>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29"/>
      <c r="AQ6" s="31"/>
      <c r="BE6" s="372"/>
      <c r="BS6" s="24" t="s">
        <v>20</v>
      </c>
    </row>
    <row r="7" spans="2:71" ht="14.4"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24</v>
      </c>
      <c r="AO7" s="29"/>
      <c r="AP7" s="29"/>
      <c r="AQ7" s="31"/>
      <c r="BE7" s="372"/>
      <c r="BS7" s="24" t="s">
        <v>25</v>
      </c>
    </row>
    <row r="8" spans="2:71" ht="14.4" customHeight="1">
      <c r="B8" s="28"/>
      <c r="C8" s="29"/>
      <c r="D8" s="37" t="s">
        <v>26</v>
      </c>
      <c r="E8" s="29"/>
      <c r="F8" s="29"/>
      <c r="G8" s="29"/>
      <c r="H8" s="29"/>
      <c r="I8" s="29"/>
      <c r="J8" s="29"/>
      <c r="K8" s="35" t="s">
        <v>27</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28</v>
      </c>
      <c r="AL8" s="29"/>
      <c r="AM8" s="29"/>
      <c r="AN8" s="38" t="s">
        <v>29</v>
      </c>
      <c r="AO8" s="29"/>
      <c r="AP8" s="29"/>
      <c r="AQ8" s="31"/>
      <c r="BE8" s="372"/>
      <c r="BS8" s="24" t="s">
        <v>30</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72"/>
      <c r="BS9" s="24" t="s">
        <v>31</v>
      </c>
    </row>
    <row r="10" spans="2:71" ht="14.4"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72"/>
      <c r="BS10" s="24" t="s">
        <v>20</v>
      </c>
    </row>
    <row r="11" spans="2:71" ht="18.45"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24</v>
      </c>
      <c r="AO11" s="29"/>
      <c r="AP11" s="29"/>
      <c r="AQ11" s="31"/>
      <c r="BE11" s="372"/>
      <c r="BS11" s="24" t="s">
        <v>20</v>
      </c>
    </row>
    <row r="12" spans="2:71"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72"/>
      <c r="BS12" s="24" t="s">
        <v>20</v>
      </c>
    </row>
    <row r="13" spans="2:71" ht="14.4" customHeight="1">
      <c r="B13" s="28"/>
      <c r="C13" s="29"/>
      <c r="D13" s="37"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39" t="s">
        <v>38</v>
      </c>
      <c r="AO13" s="29"/>
      <c r="AP13" s="29"/>
      <c r="AQ13" s="31"/>
      <c r="BE13" s="372"/>
      <c r="BS13" s="24" t="s">
        <v>20</v>
      </c>
    </row>
    <row r="14" spans="2:71" ht="13.2">
      <c r="B14" s="28"/>
      <c r="C14" s="29"/>
      <c r="D14" s="29"/>
      <c r="E14" s="376" t="s">
        <v>38</v>
      </c>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 t="s">
        <v>36</v>
      </c>
      <c r="AL14" s="29"/>
      <c r="AM14" s="29"/>
      <c r="AN14" s="39" t="s">
        <v>38</v>
      </c>
      <c r="AO14" s="29"/>
      <c r="AP14" s="29"/>
      <c r="AQ14" s="31"/>
      <c r="BE14" s="372"/>
      <c r="BS14" s="24" t="s">
        <v>20</v>
      </c>
    </row>
    <row r="15" spans="2:71"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72"/>
      <c r="BS15" s="24" t="s">
        <v>6</v>
      </c>
    </row>
    <row r="16" spans="2:71" ht="14.4" customHeight="1">
      <c r="B16" s="28"/>
      <c r="C16" s="29"/>
      <c r="D16" s="37"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40</v>
      </c>
      <c r="AO16" s="29"/>
      <c r="AP16" s="29"/>
      <c r="AQ16" s="31"/>
      <c r="BE16" s="372"/>
      <c r="BS16" s="24" t="s">
        <v>6</v>
      </c>
    </row>
    <row r="17" spans="2:71" ht="18.45" customHeight="1">
      <c r="B17" s="28"/>
      <c r="C17" s="29"/>
      <c r="D17" s="29"/>
      <c r="E17" s="35" t="s">
        <v>41</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24</v>
      </c>
      <c r="AO17" s="29"/>
      <c r="AP17" s="29"/>
      <c r="AQ17" s="31"/>
      <c r="BE17" s="372"/>
      <c r="BS17" s="24" t="s">
        <v>42</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72"/>
      <c r="BS18" s="24" t="s">
        <v>8</v>
      </c>
    </row>
    <row r="19" spans="2:71" ht="14.4" customHeight="1">
      <c r="B19" s="28"/>
      <c r="C19" s="29"/>
      <c r="D19" s="37" t="s">
        <v>43</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72"/>
      <c r="BS19" s="24" t="s">
        <v>8</v>
      </c>
    </row>
    <row r="20" spans="2:71" ht="99.75" customHeight="1">
      <c r="B20" s="28"/>
      <c r="C20" s="29"/>
      <c r="D20" s="29"/>
      <c r="E20" s="378" t="s">
        <v>44</v>
      </c>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29"/>
      <c r="AP20" s="29"/>
      <c r="AQ20" s="31"/>
      <c r="BE20" s="372"/>
      <c r="BS20" s="24" t="s">
        <v>6</v>
      </c>
    </row>
    <row r="21" spans="2:57"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72"/>
    </row>
    <row r="22" spans="2:57" ht="6.9"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72"/>
    </row>
    <row r="23" spans="2:57" s="1" customFormat="1" ht="25.95" customHeight="1">
      <c r="B23" s="41"/>
      <c r="C23" s="42"/>
      <c r="D23" s="43" t="s">
        <v>45</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79">
        <f>ROUND(AG51,2)</f>
        <v>0</v>
      </c>
      <c r="AL23" s="380"/>
      <c r="AM23" s="380"/>
      <c r="AN23" s="380"/>
      <c r="AO23" s="380"/>
      <c r="AP23" s="42"/>
      <c r="AQ23" s="45"/>
      <c r="BE23" s="372"/>
    </row>
    <row r="24" spans="2:57" s="1" customFormat="1" ht="6.9"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72"/>
    </row>
    <row r="25" spans="2:57" s="1" customFormat="1" ht="13.5">
      <c r="B25" s="41"/>
      <c r="C25" s="42"/>
      <c r="D25" s="42"/>
      <c r="E25" s="42"/>
      <c r="F25" s="42"/>
      <c r="G25" s="42"/>
      <c r="H25" s="42"/>
      <c r="I25" s="42"/>
      <c r="J25" s="42"/>
      <c r="K25" s="42"/>
      <c r="L25" s="381" t="s">
        <v>46</v>
      </c>
      <c r="M25" s="381"/>
      <c r="N25" s="381"/>
      <c r="O25" s="381"/>
      <c r="P25" s="42"/>
      <c r="Q25" s="42"/>
      <c r="R25" s="42"/>
      <c r="S25" s="42"/>
      <c r="T25" s="42"/>
      <c r="U25" s="42"/>
      <c r="V25" s="42"/>
      <c r="W25" s="381" t="s">
        <v>47</v>
      </c>
      <c r="X25" s="381"/>
      <c r="Y25" s="381"/>
      <c r="Z25" s="381"/>
      <c r="AA25" s="381"/>
      <c r="AB25" s="381"/>
      <c r="AC25" s="381"/>
      <c r="AD25" s="381"/>
      <c r="AE25" s="381"/>
      <c r="AF25" s="42"/>
      <c r="AG25" s="42"/>
      <c r="AH25" s="42"/>
      <c r="AI25" s="42"/>
      <c r="AJ25" s="42"/>
      <c r="AK25" s="381" t="s">
        <v>48</v>
      </c>
      <c r="AL25" s="381"/>
      <c r="AM25" s="381"/>
      <c r="AN25" s="381"/>
      <c r="AO25" s="381"/>
      <c r="AP25" s="42"/>
      <c r="AQ25" s="45"/>
      <c r="BE25" s="372"/>
    </row>
    <row r="26" spans="2:57" s="2" customFormat="1" ht="14.4" customHeight="1">
      <c r="B26" s="47"/>
      <c r="C26" s="48"/>
      <c r="D26" s="49" t="s">
        <v>49</v>
      </c>
      <c r="E26" s="48"/>
      <c r="F26" s="49" t="s">
        <v>50</v>
      </c>
      <c r="G26" s="48"/>
      <c r="H26" s="48"/>
      <c r="I26" s="48"/>
      <c r="J26" s="48"/>
      <c r="K26" s="48"/>
      <c r="L26" s="364">
        <v>0.21</v>
      </c>
      <c r="M26" s="365"/>
      <c r="N26" s="365"/>
      <c r="O26" s="365"/>
      <c r="P26" s="48"/>
      <c r="Q26" s="48"/>
      <c r="R26" s="48"/>
      <c r="S26" s="48"/>
      <c r="T26" s="48"/>
      <c r="U26" s="48"/>
      <c r="V26" s="48"/>
      <c r="W26" s="366">
        <f>ROUND(AZ51,2)</f>
        <v>0</v>
      </c>
      <c r="X26" s="365"/>
      <c r="Y26" s="365"/>
      <c r="Z26" s="365"/>
      <c r="AA26" s="365"/>
      <c r="AB26" s="365"/>
      <c r="AC26" s="365"/>
      <c r="AD26" s="365"/>
      <c r="AE26" s="365"/>
      <c r="AF26" s="48"/>
      <c r="AG26" s="48"/>
      <c r="AH26" s="48"/>
      <c r="AI26" s="48"/>
      <c r="AJ26" s="48"/>
      <c r="AK26" s="366">
        <f>ROUND(AV51,2)</f>
        <v>0</v>
      </c>
      <c r="AL26" s="365"/>
      <c r="AM26" s="365"/>
      <c r="AN26" s="365"/>
      <c r="AO26" s="365"/>
      <c r="AP26" s="48"/>
      <c r="AQ26" s="50"/>
      <c r="BE26" s="372"/>
    </row>
    <row r="27" spans="2:57" s="2" customFormat="1" ht="14.4" customHeight="1">
      <c r="B27" s="47"/>
      <c r="C27" s="48"/>
      <c r="D27" s="48"/>
      <c r="E27" s="48"/>
      <c r="F27" s="49" t="s">
        <v>51</v>
      </c>
      <c r="G27" s="48"/>
      <c r="H27" s="48"/>
      <c r="I27" s="48"/>
      <c r="J27" s="48"/>
      <c r="K27" s="48"/>
      <c r="L27" s="364">
        <v>0.15</v>
      </c>
      <c r="M27" s="365"/>
      <c r="N27" s="365"/>
      <c r="O27" s="365"/>
      <c r="P27" s="48"/>
      <c r="Q27" s="48"/>
      <c r="R27" s="48"/>
      <c r="S27" s="48"/>
      <c r="T27" s="48"/>
      <c r="U27" s="48"/>
      <c r="V27" s="48"/>
      <c r="W27" s="366">
        <f>ROUND(BA51,2)</f>
        <v>0</v>
      </c>
      <c r="X27" s="365"/>
      <c r="Y27" s="365"/>
      <c r="Z27" s="365"/>
      <c r="AA27" s="365"/>
      <c r="AB27" s="365"/>
      <c r="AC27" s="365"/>
      <c r="AD27" s="365"/>
      <c r="AE27" s="365"/>
      <c r="AF27" s="48"/>
      <c r="AG27" s="48"/>
      <c r="AH27" s="48"/>
      <c r="AI27" s="48"/>
      <c r="AJ27" s="48"/>
      <c r="AK27" s="366">
        <f>ROUND(AW51,2)</f>
        <v>0</v>
      </c>
      <c r="AL27" s="365"/>
      <c r="AM27" s="365"/>
      <c r="AN27" s="365"/>
      <c r="AO27" s="365"/>
      <c r="AP27" s="48"/>
      <c r="AQ27" s="50"/>
      <c r="BE27" s="372"/>
    </row>
    <row r="28" spans="2:57" s="2" customFormat="1" ht="14.4" customHeight="1" hidden="1">
      <c r="B28" s="47"/>
      <c r="C28" s="48"/>
      <c r="D28" s="48"/>
      <c r="E28" s="48"/>
      <c r="F28" s="49" t="s">
        <v>52</v>
      </c>
      <c r="G28" s="48"/>
      <c r="H28" s="48"/>
      <c r="I28" s="48"/>
      <c r="J28" s="48"/>
      <c r="K28" s="48"/>
      <c r="L28" s="364">
        <v>0.21</v>
      </c>
      <c r="M28" s="365"/>
      <c r="N28" s="365"/>
      <c r="O28" s="365"/>
      <c r="P28" s="48"/>
      <c r="Q28" s="48"/>
      <c r="R28" s="48"/>
      <c r="S28" s="48"/>
      <c r="T28" s="48"/>
      <c r="U28" s="48"/>
      <c r="V28" s="48"/>
      <c r="W28" s="366">
        <f>ROUND(BB51,2)</f>
        <v>0</v>
      </c>
      <c r="X28" s="365"/>
      <c r="Y28" s="365"/>
      <c r="Z28" s="365"/>
      <c r="AA28" s="365"/>
      <c r="AB28" s="365"/>
      <c r="AC28" s="365"/>
      <c r="AD28" s="365"/>
      <c r="AE28" s="365"/>
      <c r="AF28" s="48"/>
      <c r="AG28" s="48"/>
      <c r="AH28" s="48"/>
      <c r="AI28" s="48"/>
      <c r="AJ28" s="48"/>
      <c r="AK28" s="366">
        <v>0</v>
      </c>
      <c r="AL28" s="365"/>
      <c r="AM28" s="365"/>
      <c r="AN28" s="365"/>
      <c r="AO28" s="365"/>
      <c r="AP28" s="48"/>
      <c r="AQ28" s="50"/>
      <c r="BE28" s="372"/>
    </row>
    <row r="29" spans="2:57" s="2" customFormat="1" ht="14.4" customHeight="1" hidden="1">
      <c r="B29" s="47"/>
      <c r="C29" s="48"/>
      <c r="D29" s="48"/>
      <c r="E29" s="48"/>
      <c r="F29" s="49" t="s">
        <v>53</v>
      </c>
      <c r="G29" s="48"/>
      <c r="H29" s="48"/>
      <c r="I29" s="48"/>
      <c r="J29" s="48"/>
      <c r="K29" s="48"/>
      <c r="L29" s="364">
        <v>0.15</v>
      </c>
      <c r="M29" s="365"/>
      <c r="N29" s="365"/>
      <c r="O29" s="365"/>
      <c r="P29" s="48"/>
      <c r="Q29" s="48"/>
      <c r="R29" s="48"/>
      <c r="S29" s="48"/>
      <c r="T29" s="48"/>
      <c r="U29" s="48"/>
      <c r="V29" s="48"/>
      <c r="W29" s="366">
        <f>ROUND(BC51,2)</f>
        <v>0</v>
      </c>
      <c r="X29" s="365"/>
      <c r="Y29" s="365"/>
      <c r="Z29" s="365"/>
      <c r="AA29" s="365"/>
      <c r="AB29" s="365"/>
      <c r="AC29" s="365"/>
      <c r="AD29" s="365"/>
      <c r="AE29" s="365"/>
      <c r="AF29" s="48"/>
      <c r="AG29" s="48"/>
      <c r="AH29" s="48"/>
      <c r="AI29" s="48"/>
      <c r="AJ29" s="48"/>
      <c r="AK29" s="366">
        <v>0</v>
      </c>
      <c r="AL29" s="365"/>
      <c r="AM29" s="365"/>
      <c r="AN29" s="365"/>
      <c r="AO29" s="365"/>
      <c r="AP29" s="48"/>
      <c r="AQ29" s="50"/>
      <c r="BE29" s="372"/>
    </row>
    <row r="30" spans="2:57" s="2" customFormat="1" ht="14.4" customHeight="1" hidden="1">
      <c r="B30" s="47"/>
      <c r="C30" s="48"/>
      <c r="D30" s="48"/>
      <c r="E30" s="48"/>
      <c r="F30" s="49" t="s">
        <v>54</v>
      </c>
      <c r="G30" s="48"/>
      <c r="H30" s="48"/>
      <c r="I30" s="48"/>
      <c r="J30" s="48"/>
      <c r="K30" s="48"/>
      <c r="L30" s="364">
        <v>0</v>
      </c>
      <c r="M30" s="365"/>
      <c r="N30" s="365"/>
      <c r="O30" s="365"/>
      <c r="P30" s="48"/>
      <c r="Q30" s="48"/>
      <c r="R30" s="48"/>
      <c r="S30" s="48"/>
      <c r="T30" s="48"/>
      <c r="U30" s="48"/>
      <c r="V30" s="48"/>
      <c r="W30" s="366">
        <f>ROUND(BD51,2)</f>
        <v>0</v>
      </c>
      <c r="X30" s="365"/>
      <c r="Y30" s="365"/>
      <c r="Z30" s="365"/>
      <c r="AA30" s="365"/>
      <c r="AB30" s="365"/>
      <c r="AC30" s="365"/>
      <c r="AD30" s="365"/>
      <c r="AE30" s="365"/>
      <c r="AF30" s="48"/>
      <c r="AG30" s="48"/>
      <c r="AH30" s="48"/>
      <c r="AI30" s="48"/>
      <c r="AJ30" s="48"/>
      <c r="AK30" s="366">
        <v>0</v>
      </c>
      <c r="AL30" s="365"/>
      <c r="AM30" s="365"/>
      <c r="AN30" s="365"/>
      <c r="AO30" s="365"/>
      <c r="AP30" s="48"/>
      <c r="AQ30" s="50"/>
      <c r="BE30" s="372"/>
    </row>
    <row r="31" spans="2:57" s="1" customFormat="1" ht="6.9"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72"/>
    </row>
    <row r="32" spans="2:57" s="1" customFormat="1" ht="25.95" customHeight="1">
      <c r="B32" s="41"/>
      <c r="C32" s="51"/>
      <c r="D32" s="52" t="s">
        <v>55</v>
      </c>
      <c r="E32" s="53"/>
      <c r="F32" s="53"/>
      <c r="G32" s="53"/>
      <c r="H32" s="53"/>
      <c r="I32" s="53"/>
      <c r="J32" s="53"/>
      <c r="K32" s="53"/>
      <c r="L32" s="53"/>
      <c r="M32" s="53"/>
      <c r="N32" s="53"/>
      <c r="O32" s="53"/>
      <c r="P32" s="53"/>
      <c r="Q32" s="53"/>
      <c r="R32" s="53"/>
      <c r="S32" s="53"/>
      <c r="T32" s="54" t="s">
        <v>56</v>
      </c>
      <c r="U32" s="53"/>
      <c r="V32" s="53"/>
      <c r="W32" s="53"/>
      <c r="X32" s="367" t="s">
        <v>57</v>
      </c>
      <c r="Y32" s="368"/>
      <c r="Z32" s="368"/>
      <c r="AA32" s="368"/>
      <c r="AB32" s="368"/>
      <c r="AC32" s="53"/>
      <c r="AD32" s="53"/>
      <c r="AE32" s="53"/>
      <c r="AF32" s="53"/>
      <c r="AG32" s="53"/>
      <c r="AH32" s="53"/>
      <c r="AI32" s="53"/>
      <c r="AJ32" s="53"/>
      <c r="AK32" s="369">
        <f>SUM(AK23:AK30)</f>
        <v>0</v>
      </c>
      <c r="AL32" s="368"/>
      <c r="AM32" s="368"/>
      <c r="AN32" s="368"/>
      <c r="AO32" s="370"/>
      <c r="AP32" s="51"/>
      <c r="AQ32" s="55"/>
      <c r="BE32" s="372"/>
    </row>
    <row r="33" spans="2:43" s="1" customFormat="1" ht="6.9"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 customHeight="1">
      <c r="B39" s="41"/>
      <c r="C39" s="62" t="s">
        <v>58</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 customHeight="1">
      <c r="B41" s="64"/>
      <c r="C41" s="65" t="s">
        <v>15</v>
      </c>
      <c r="D41" s="66"/>
      <c r="E41" s="66"/>
      <c r="F41" s="66"/>
      <c r="G41" s="66"/>
      <c r="H41" s="66"/>
      <c r="I41" s="66"/>
      <c r="J41" s="66"/>
      <c r="K41" s="66"/>
      <c r="L41" s="66" t="str">
        <f>K5</f>
        <v>2016-11-A</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 customHeight="1">
      <c r="B42" s="68"/>
      <c r="C42" s="69" t="s">
        <v>18</v>
      </c>
      <c r="D42" s="70"/>
      <c r="E42" s="70"/>
      <c r="F42" s="70"/>
      <c r="G42" s="70"/>
      <c r="H42" s="70"/>
      <c r="I42" s="70"/>
      <c r="J42" s="70"/>
      <c r="K42" s="70"/>
      <c r="L42" s="350" t="str">
        <f>K6</f>
        <v>Stavba polní cesty HPC 2 v k.ú. Kříše</v>
      </c>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70"/>
      <c r="AQ42" s="70"/>
      <c r="AR42" s="71"/>
    </row>
    <row r="43" spans="2:44" s="1" customFormat="1" ht="6.9"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2">
      <c r="B44" s="41"/>
      <c r="C44" s="65" t="s">
        <v>26</v>
      </c>
      <c r="D44" s="63"/>
      <c r="E44" s="63"/>
      <c r="F44" s="63"/>
      <c r="G44" s="63"/>
      <c r="H44" s="63"/>
      <c r="I44" s="63"/>
      <c r="J44" s="63"/>
      <c r="K44" s="63"/>
      <c r="L44" s="72" t="str">
        <f>IF(K8="","",K8)</f>
        <v>k.ú. Kříše</v>
      </c>
      <c r="M44" s="63"/>
      <c r="N44" s="63"/>
      <c r="O44" s="63"/>
      <c r="P44" s="63"/>
      <c r="Q44" s="63"/>
      <c r="R44" s="63"/>
      <c r="S44" s="63"/>
      <c r="T44" s="63"/>
      <c r="U44" s="63"/>
      <c r="V44" s="63"/>
      <c r="W44" s="63"/>
      <c r="X44" s="63"/>
      <c r="Y44" s="63"/>
      <c r="Z44" s="63"/>
      <c r="AA44" s="63"/>
      <c r="AB44" s="63"/>
      <c r="AC44" s="63"/>
      <c r="AD44" s="63"/>
      <c r="AE44" s="63"/>
      <c r="AF44" s="63"/>
      <c r="AG44" s="63"/>
      <c r="AH44" s="63"/>
      <c r="AI44" s="65" t="s">
        <v>28</v>
      </c>
      <c r="AJ44" s="63"/>
      <c r="AK44" s="63"/>
      <c r="AL44" s="63"/>
      <c r="AM44" s="352" t="str">
        <f>IF(AN8="","",AN8)</f>
        <v>6. 12. 2016</v>
      </c>
      <c r="AN44" s="352"/>
      <c r="AO44" s="63"/>
      <c r="AP44" s="63"/>
      <c r="AQ44" s="63"/>
      <c r="AR44" s="61"/>
    </row>
    <row r="45" spans="2:44" s="1" customFormat="1" ht="6.9"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2">
      <c r="B46" s="41"/>
      <c r="C46" s="65" t="s">
        <v>32</v>
      </c>
      <c r="D46" s="63"/>
      <c r="E46" s="63"/>
      <c r="F46" s="63"/>
      <c r="G46" s="63"/>
      <c r="H46" s="63"/>
      <c r="I46" s="63"/>
      <c r="J46" s="63"/>
      <c r="K46" s="63"/>
      <c r="L46" s="66" t="str">
        <f>IF(E11="","",E11)</f>
        <v>ČR - Státní pozemkový úřad, KPÚ pro Plzeňský kraj,</v>
      </c>
      <c r="M46" s="63"/>
      <c r="N46" s="63"/>
      <c r="O46" s="63"/>
      <c r="P46" s="63"/>
      <c r="Q46" s="63"/>
      <c r="R46" s="63"/>
      <c r="S46" s="63"/>
      <c r="T46" s="63"/>
      <c r="U46" s="63"/>
      <c r="V46" s="63"/>
      <c r="W46" s="63"/>
      <c r="X46" s="63"/>
      <c r="Y46" s="63"/>
      <c r="Z46" s="63"/>
      <c r="AA46" s="63"/>
      <c r="AB46" s="63"/>
      <c r="AC46" s="63"/>
      <c r="AD46" s="63"/>
      <c r="AE46" s="63"/>
      <c r="AF46" s="63"/>
      <c r="AG46" s="63"/>
      <c r="AH46" s="63"/>
      <c r="AI46" s="65" t="s">
        <v>39</v>
      </c>
      <c r="AJ46" s="63"/>
      <c r="AK46" s="63"/>
      <c r="AL46" s="63"/>
      <c r="AM46" s="353" t="str">
        <f>IF(E17="","",E17)</f>
        <v>D PROJEKT PLZEŇ Nedvěd s.r.o.</v>
      </c>
      <c r="AN46" s="353"/>
      <c r="AO46" s="353"/>
      <c r="AP46" s="353"/>
      <c r="AQ46" s="63"/>
      <c r="AR46" s="61"/>
      <c r="AS46" s="354" t="s">
        <v>59</v>
      </c>
      <c r="AT46" s="355"/>
      <c r="AU46" s="74"/>
      <c r="AV46" s="74"/>
      <c r="AW46" s="74"/>
      <c r="AX46" s="74"/>
      <c r="AY46" s="74"/>
      <c r="AZ46" s="74"/>
      <c r="BA46" s="74"/>
      <c r="BB46" s="74"/>
      <c r="BC46" s="74"/>
      <c r="BD46" s="75"/>
    </row>
    <row r="47" spans="2:56" s="1" customFormat="1" ht="13.2">
      <c r="B47" s="41"/>
      <c r="C47" s="65" t="s">
        <v>37</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56"/>
      <c r="AT47" s="357"/>
      <c r="AU47" s="76"/>
      <c r="AV47" s="76"/>
      <c r="AW47" s="76"/>
      <c r="AX47" s="76"/>
      <c r="AY47" s="76"/>
      <c r="AZ47" s="76"/>
      <c r="BA47" s="76"/>
      <c r="BB47" s="76"/>
      <c r="BC47" s="76"/>
      <c r="BD47" s="77"/>
    </row>
    <row r="48" spans="2:56" s="1" customFormat="1" ht="10.95"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58"/>
      <c r="AT48" s="359"/>
      <c r="AU48" s="42"/>
      <c r="AV48" s="42"/>
      <c r="AW48" s="42"/>
      <c r="AX48" s="42"/>
      <c r="AY48" s="42"/>
      <c r="AZ48" s="42"/>
      <c r="BA48" s="42"/>
      <c r="BB48" s="42"/>
      <c r="BC48" s="42"/>
      <c r="BD48" s="78"/>
    </row>
    <row r="49" spans="2:56" s="1" customFormat="1" ht="29.25" customHeight="1">
      <c r="B49" s="41"/>
      <c r="C49" s="360" t="s">
        <v>60</v>
      </c>
      <c r="D49" s="361"/>
      <c r="E49" s="361"/>
      <c r="F49" s="361"/>
      <c r="G49" s="361"/>
      <c r="H49" s="79"/>
      <c r="I49" s="362" t="s">
        <v>61</v>
      </c>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3" t="s">
        <v>62</v>
      </c>
      <c r="AH49" s="361"/>
      <c r="AI49" s="361"/>
      <c r="AJ49" s="361"/>
      <c r="AK49" s="361"/>
      <c r="AL49" s="361"/>
      <c r="AM49" s="361"/>
      <c r="AN49" s="362" t="s">
        <v>63</v>
      </c>
      <c r="AO49" s="361"/>
      <c r="AP49" s="361"/>
      <c r="AQ49" s="80" t="s">
        <v>64</v>
      </c>
      <c r="AR49" s="61"/>
      <c r="AS49" s="81" t="s">
        <v>65</v>
      </c>
      <c r="AT49" s="82" t="s">
        <v>66</v>
      </c>
      <c r="AU49" s="82" t="s">
        <v>67</v>
      </c>
      <c r="AV49" s="82" t="s">
        <v>68</v>
      </c>
      <c r="AW49" s="82" t="s">
        <v>69</v>
      </c>
      <c r="AX49" s="82" t="s">
        <v>70</v>
      </c>
      <c r="AY49" s="82" t="s">
        <v>71</v>
      </c>
      <c r="AZ49" s="82" t="s">
        <v>72</v>
      </c>
      <c r="BA49" s="82" t="s">
        <v>73</v>
      </c>
      <c r="BB49" s="82" t="s">
        <v>74</v>
      </c>
      <c r="BC49" s="82" t="s">
        <v>75</v>
      </c>
      <c r="BD49" s="83" t="s">
        <v>76</v>
      </c>
    </row>
    <row r="50" spans="2:56" s="1" customFormat="1" ht="10.95"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 customHeight="1">
      <c r="B51" s="68"/>
      <c r="C51" s="87" t="s">
        <v>77</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44">
        <f>ROUND(SUM(AG52:AG53),2)</f>
        <v>0</v>
      </c>
      <c r="AH51" s="344"/>
      <c r="AI51" s="344"/>
      <c r="AJ51" s="344"/>
      <c r="AK51" s="344"/>
      <c r="AL51" s="344"/>
      <c r="AM51" s="344"/>
      <c r="AN51" s="345">
        <f>SUM(AG51,AT51)</f>
        <v>0</v>
      </c>
      <c r="AO51" s="345"/>
      <c r="AP51" s="345"/>
      <c r="AQ51" s="89" t="s">
        <v>24</v>
      </c>
      <c r="AR51" s="71"/>
      <c r="AS51" s="90">
        <f>ROUND(SUM(AS52:AS53),2)</f>
        <v>0</v>
      </c>
      <c r="AT51" s="91">
        <f>ROUND(SUM(AV51:AW51),2)</f>
        <v>0</v>
      </c>
      <c r="AU51" s="92">
        <f>ROUND(SUM(AU52:AU53),5)</f>
        <v>0</v>
      </c>
      <c r="AV51" s="91">
        <f>ROUND(AZ51*L26,2)</f>
        <v>0</v>
      </c>
      <c r="AW51" s="91">
        <f>ROUND(BA51*L27,2)</f>
        <v>0</v>
      </c>
      <c r="AX51" s="91">
        <f>ROUND(BB51*L26,2)</f>
        <v>0</v>
      </c>
      <c r="AY51" s="91">
        <f>ROUND(BC51*L27,2)</f>
        <v>0</v>
      </c>
      <c r="AZ51" s="91">
        <f>ROUND(SUM(AZ52:AZ53),2)</f>
        <v>0</v>
      </c>
      <c r="BA51" s="91">
        <f>ROUND(SUM(BA52:BA53),2)</f>
        <v>0</v>
      </c>
      <c r="BB51" s="91">
        <f>ROUND(SUM(BB52:BB53),2)</f>
        <v>0</v>
      </c>
      <c r="BC51" s="91">
        <f>ROUND(SUM(BC52:BC53),2)</f>
        <v>0</v>
      </c>
      <c r="BD51" s="93">
        <f>ROUND(SUM(BD52:BD53),2)</f>
        <v>0</v>
      </c>
      <c r="BS51" s="94" t="s">
        <v>78</v>
      </c>
      <c r="BT51" s="94" t="s">
        <v>79</v>
      </c>
      <c r="BU51" s="95" t="s">
        <v>80</v>
      </c>
      <c r="BV51" s="94" t="s">
        <v>81</v>
      </c>
      <c r="BW51" s="94" t="s">
        <v>7</v>
      </c>
      <c r="BX51" s="94" t="s">
        <v>82</v>
      </c>
      <c r="CL51" s="94" t="s">
        <v>22</v>
      </c>
    </row>
    <row r="52" spans="1:91" s="5" customFormat="1" ht="16.5" customHeight="1">
      <c r="A52" s="96" t="s">
        <v>83</v>
      </c>
      <c r="B52" s="97"/>
      <c r="C52" s="98"/>
      <c r="D52" s="349" t="s">
        <v>84</v>
      </c>
      <c r="E52" s="349"/>
      <c r="F52" s="349"/>
      <c r="G52" s="349"/>
      <c r="H52" s="349"/>
      <c r="I52" s="99"/>
      <c r="J52" s="349" t="s">
        <v>85</v>
      </c>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7">
        <f>'SO 000 - Vedlejší a ostat...'!J27</f>
        <v>0</v>
      </c>
      <c r="AH52" s="348"/>
      <c r="AI52" s="348"/>
      <c r="AJ52" s="348"/>
      <c r="AK52" s="348"/>
      <c r="AL52" s="348"/>
      <c r="AM52" s="348"/>
      <c r="AN52" s="347">
        <f>SUM(AG52,AT52)</f>
        <v>0</v>
      </c>
      <c r="AO52" s="348"/>
      <c r="AP52" s="348"/>
      <c r="AQ52" s="100" t="s">
        <v>86</v>
      </c>
      <c r="AR52" s="101"/>
      <c r="AS52" s="102">
        <v>0</v>
      </c>
      <c r="AT52" s="103">
        <f>ROUND(SUM(AV52:AW52),2)</f>
        <v>0</v>
      </c>
      <c r="AU52" s="104">
        <f>'SO 000 - Vedlejší a ostat...'!P79</f>
        <v>0</v>
      </c>
      <c r="AV52" s="103">
        <f>'SO 000 - Vedlejší a ostat...'!J30</f>
        <v>0</v>
      </c>
      <c r="AW52" s="103">
        <f>'SO 000 - Vedlejší a ostat...'!J31</f>
        <v>0</v>
      </c>
      <c r="AX52" s="103">
        <f>'SO 000 - Vedlejší a ostat...'!J32</f>
        <v>0</v>
      </c>
      <c r="AY52" s="103">
        <f>'SO 000 - Vedlejší a ostat...'!J33</f>
        <v>0</v>
      </c>
      <c r="AZ52" s="103">
        <f>'SO 000 - Vedlejší a ostat...'!F30</f>
        <v>0</v>
      </c>
      <c r="BA52" s="103">
        <f>'SO 000 - Vedlejší a ostat...'!F31</f>
        <v>0</v>
      </c>
      <c r="BB52" s="103">
        <f>'SO 000 - Vedlejší a ostat...'!F32</f>
        <v>0</v>
      </c>
      <c r="BC52" s="103">
        <f>'SO 000 - Vedlejší a ostat...'!F33</f>
        <v>0</v>
      </c>
      <c r="BD52" s="105">
        <f>'SO 000 - Vedlejší a ostat...'!F34</f>
        <v>0</v>
      </c>
      <c r="BT52" s="106" t="s">
        <v>25</v>
      </c>
      <c r="BV52" s="106" t="s">
        <v>81</v>
      </c>
      <c r="BW52" s="106" t="s">
        <v>87</v>
      </c>
      <c r="BX52" s="106" t="s">
        <v>7</v>
      </c>
      <c r="CL52" s="106" t="s">
        <v>22</v>
      </c>
      <c r="CM52" s="106" t="s">
        <v>88</v>
      </c>
    </row>
    <row r="53" spans="1:91" s="5" customFormat="1" ht="16.5" customHeight="1">
      <c r="A53" s="96" t="s">
        <v>83</v>
      </c>
      <c r="B53" s="97"/>
      <c r="C53" s="98"/>
      <c r="D53" s="349" t="s">
        <v>89</v>
      </c>
      <c r="E53" s="349"/>
      <c r="F53" s="349"/>
      <c r="G53" s="349"/>
      <c r="H53" s="349"/>
      <c r="I53" s="99"/>
      <c r="J53" s="349" t="s">
        <v>90</v>
      </c>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7">
        <f>'SO 101 - Polní cesta'!J27</f>
        <v>0</v>
      </c>
      <c r="AH53" s="348"/>
      <c r="AI53" s="348"/>
      <c r="AJ53" s="348"/>
      <c r="AK53" s="348"/>
      <c r="AL53" s="348"/>
      <c r="AM53" s="348"/>
      <c r="AN53" s="347">
        <f>SUM(AG53,AT53)</f>
        <v>0</v>
      </c>
      <c r="AO53" s="348"/>
      <c r="AP53" s="348"/>
      <c r="AQ53" s="100" t="s">
        <v>86</v>
      </c>
      <c r="AR53" s="101"/>
      <c r="AS53" s="107">
        <v>0</v>
      </c>
      <c r="AT53" s="108">
        <f>ROUND(SUM(AV53:AW53),2)</f>
        <v>0</v>
      </c>
      <c r="AU53" s="109">
        <f>'SO 101 - Polní cesta'!P89</f>
        <v>0</v>
      </c>
      <c r="AV53" s="108">
        <f>'SO 101 - Polní cesta'!J30</f>
        <v>0</v>
      </c>
      <c r="AW53" s="108">
        <f>'SO 101 - Polní cesta'!J31</f>
        <v>0</v>
      </c>
      <c r="AX53" s="108">
        <f>'SO 101 - Polní cesta'!J32</f>
        <v>0</v>
      </c>
      <c r="AY53" s="108">
        <f>'SO 101 - Polní cesta'!J33</f>
        <v>0</v>
      </c>
      <c r="AZ53" s="108">
        <f>'SO 101 - Polní cesta'!F30</f>
        <v>0</v>
      </c>
      <c r="BA53" s="108">
        <f>'SO 101 - Polní cesta'!F31</f>
        <v>0</v>
      </c>
      <c r="BB53" s="108">
        <f>'SO 101 - Polní cesta'!F32</f>
        <v>0</v>
      </c>
      <c r="BC53" s="108">
        <f>'SO 101 - Polní cesta'!F33</f>
        <v>0</v>
      </c>
      <c r="BD53" s="110">
        <f>'SO 101 - Polní cesta'!F34</f>
        <v>0</v>
      </c>
      <c r="BT53" s="106" t="s">
        <v>25</v>
      </c>
      <c r="BV53" s="106" t="s">
        <v>81</v>
      </c>
      <c r="BW53" s="106" t="s">
        <v>91</v>
      </c>
      <c r="BX53" s="106" t="s">
        <v>7</v>
      </c>
      <c r="CL53" s="106" t="s">
        <v>22</v>
      </c>
      <c r="CM53" s="106" t="s">
        <v>88</v>
      </c>
    </row>
    <row r="54" spans="2:44" s="1" customFormat="1" ht="30" customHeight="1">
      <c r="B54" s="4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1"/>
    </row>
    <row r="55" spans="2:44" s="1" customFormat="1" ht="6.9"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61"/>
    </row>
  </sheetData>
  <sheetProtection algorithmName="SHA-512" hashValue="F7H1/8iflpO13NtRIIIxmyIuZgclyAp02m4ueyNVuvbiLiwxPa/dZIUpV3wfOpF6krZaRi1H8znsPtIUwK91Kg==" saltValue="nCouL2dwVpRIBGfdfPnWuMdkt/g+4WTU18YNNL2YATcjOouThoRg1qq1+h+PICyEgYCl4tKqpSxMWOxXRVV6QQ==" spinCount="100000" sheet="1" objects="1" scenarios="1" formatColumns="0" formatRows="0"/>
  <mergeCells count="45">
    <mergeCell ref="L28:O28"/>
    <mergeCell ref="L26:O26"/>
    <mergeCell ref="W26:AE26"/>
    <mergeCell ref="AK26:AO26"/>
    <mergeCell ref="L27:O27"/>
    <mergeCell ref="W27:AE27"/>
    <mergeCell ref="AK27:AO27"/>
    <mergeCell ref="K6:AO6"/>
    <mergeCell ref="E14:AJ14"/>
    <mergeCell ref="E20:AN20"/>
    <mergeCell ref="AK23:AO23"/>
    <mergeCell ref="L25:O25"/>
    <mergeCell ref="W25:AE25"/>
    <mergeCell ref="AK25:AO25"/>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AG51:AM51"/>
    <mergeCell ref="AN51:AP51"/>
    <mergeCell ref="AR2:BE2"/>
    <mergeCell ref="AN52:AP52"/>
    <mergeCell ref="AG52:AM52"/>
    <mergeCell ref="L42:AO42"/>
    <mergeCell ref="AM44:AN44"/>
    <mergeCell ref="AM46:AP46"/>
    <mergeCell ref="AS46:AT48"/>
    <mergeCell ref="W28:AE28"/>
    <mergeCell ref="AK28:AO28"/>
    <mergeCell ref="L29:O29"/>
    <mergeCell ref="W29:AE29"/>
    <mergeCell ref="AK29:AO29"/>
    <mergeCell ref="BE5:BE32"/>
    <mergeCell ref="K5:AO5"/>
  </mergeCells>
  <hyperlinks>
    <hyperlink ref="K1:S1" location="C2" display="1) Rekapitulace stavby"/>
    <hyperlink ref="W1:AI1" location="C51" display="2) Rekapitulace objektů stavby a soupisů prací"/>
    <hyperlink ref="A52" location="'SO 000 - Vedlejší a ostat...'!C2" display="/"/>
    <hyperlink ref="A53" location="'SO 101 - Polní cest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topLeftCell="A1">
      <pane ySplit="1" topLeftCell="A65"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92</v>
      </c>
      <c r="G1" s="386" t="s">
        <v>93</v>
      </c>
      <c r="H1" s="386"/>
      <c r="I1" s="115"/>
      <c r="J1" s="114" t="s">
        <v>94</v>
      </c>
      <c r="K1" s="113" t="s">
        <v>95</v>
      </c>
      <c r="L1" s="114" t="s">
        <v>96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46"/>
      <c r="M2" s="346"/>
      <c r="N2" s="346"/>
      <c r="O2" s="346"/>
      <c r="P2" s="346"/>
      <c r="Q2" s="346"/>
      <c r="R2" s="346"/>
      <c r="S2" s="346"/>
      <c r="T2" s="346"/>
      <c r="U2" s="346"/>
      <c r="V2" s="346"/>
      <c r="AT2" s="24" t="s">
        <v>87</v>
      </c>
    </row>
    <row r="3" spans="2:46" ht="6.9" customHeight="1">
      <c r="B3" s="25"/>
      <c r="C3" s="26"/>
      <c r="D3" s="26"/>
      <c r="E3" s="26"/>
      <c r="F3" s="26"/>
      <c r="G3" s="26"/>
      <c r="H3" s="26"/>
      <c r="I3" s="116"/>
      <c r="J3" s="26"/>
      <c r="K3" s="27"/>
      <c r="AT3" s="24" t="s">
        <v>88</v>
      </c>
    </row>
    <row r="4" spans="2:46" ht="36.9" customHeight="1">
      <c r="B4" s="28"/>
      <c r="C4" s="29"/>
      <c r="D4" s="30" t="s">
        <v>97</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6.5" customHeight="1">
      <c r="B7" s="28"/>
      <c r="C7" s="29"/>
      <c r="D7" s="29"/>
      <c r="E7" s="387" t="str">
        <f>'Rekapitulace stavby'!K6</f>
        <v>Stavba polní cesty HPC 2 v k.ú. Kříše</v>
      </c>
      <c r="F7" s="388"/>
      <c r="G7" s="388"/>
      <c r="H7" s="388"/>
      <c r="I7" s="117"/>
      <c r="J7" s="29"/>
      <c r="K7" s="31"/>
    </row>
    <row r="8" spans="2:11" s="1" customFormat="1" ht="13.2">
      <c r="B8" s="41"/>
      <c r="C8" s="42"/>
      <c r="D8" s="37" t="s">
        <v>98</v>
      </c>
      <c r="E8" s="42"/>
      <c r="F8" s="42"/>
      <c r="G8" s="42"/>
      <c r="H8" s="42"/>
      <c r="I8" s="118"/>
      <c r="J8" s="42"/>
      <c r="K8" s="45"/>
    </row>
    <row r="9" spans="2:11" s="1" customFormat="1" ht="36.9" customHeight="1">
      <c r="B9" s="41"/>
      <c r="C9" s="42"/>
      <c r="D9" s="42"/>
      <c r="E9" s="389" t="s">
        <v>99</v>
      </c>
      <c r="F9" s="390"/>
      <c r="G9" s="390"/>
      <c r="H9" s="390"/>
      <c r="I9" s="118"/>
      <c r="J9" s="42"/>
      <c r="K9" s="45"/>
    </row>
    <row r="10" spans="2:11" s="1" customFormat="1" ht="13.5">
      <c r="B10" s="41"/>
      <c r="C10" s="42"/>
      <c r="D10" s="42"/>
      <c r="E10" s="42"/>
      <c r="F10" s="42"/>
      <c r="G10" s="42"/>
      <c r="H10" s="42"/>
      <c r="I10" s="118"/>
      <c r="J10" s="42"/>
      <c r="K10" s="45"/>
    </row>
    <row r="11" spans="2:11" s="1" customFormat="1" ht="14.4" customHeight="1">
      <c r="B11" s="41"/>
      <c r="C11" s="42"/>
      <c r="D11" s="37" t="s">
        <v>21</v>
      </c>
      <c r="E11" s="42"/>
      <c r="F11" s="35" t="s">
        <v>22</v>
      </c>
      <c r="G11" s="42"/>
      <c r="H11" s="42"/>
      <c r="I11" s="119" t="s">
        <v>23</v>
      </c>
      <c r="J11" s="35" t="s">
        <v>24</v>
      </c>
      <c r="K11" s="45"/>
    </row>
    <row r="12" spans="2:11" s="1" customFormat="1" ht="14.4" customHeight="1">
      <c r="B12" s="41"/>
      <c r="C12" s="42"/>
      <c r="D12" s="37" t="s">
        <v>26</v>
      </c>
      <c r="E12" s="42"/>
      <c r="F12" s="35" t="s">
        <v>27</v>
      </c>
      <c r="G12" s="42"/>
      <c r="H12" s="42"/>
      <c r="I12" s="119" t="s">
        <v>28</v>
      </c>
      <c r="J12" s="120" t="str">
        <f>'Rekapitulace stavby'!AN8</f>
        <v>6. 12. 2016</v>
      </c>
      <c r="K12" s="45"/>
    </row>
    <row r="13" spans="2:11" s="1" customFormat="1" ht="10.95" customHeight="1">
      <c r="B13" s="41"/>
      <c r="C13" s="42"/>
      <c r="D13" s="42"/>
      <c r="E13" s="42"/>
      <c r="F13" s="42"/>
      <c r="G13" s="42"/>
      <c r="H13" s="42"/>
      <c r="I13" s="118"/>
      <c r="J13" s="42"/>
      <c r="K13" s="45"/>
    </row>
    <row r="14" spans="2:11" s="1" customFormat="1" ht="14.4" customHeight="1">
      <c r="B14" s="41"/>
      <c r="C14" s="42"/>
      <c r="D14" s="37" t="s">
        <v>32</v>
      </c>
      <c r="E14" s="42"/>
      <c r="F14" s="42"/>
      <c r="G14" s="42"/>
      <c r="H14" s="42"/>
      <c r="I14" s="119" t="s">
        <v>33</v>
      </c>
      <c r="J14" s="35" t="s">
        <v>34</v>
      </c>
      <c r="K14" s="45"/>
    </row>
    <row r="15" spans="2:11" s="1" customFormat="1" ht="18" customHeight="1">
      <c r="B15" s="41"/>
      <c r="C15" s="42"/>
      <c r="D15" s="42"/>
      <c r="E15" s="35" t="s">
        <v>35</v>
      </c>
      <c r="F15" s="42"/>
      <c r="G15" s="42"/>
      <c r="H15" s="42"/>
      <c r="I15" s="119" t="s">
        <v>36</v>
      </c>
      <c r="J15" s="35" t="s">
        <v>24</v>
      </c>
      <c r="K15" s="45"/>
    </row>
    <row r="16" spans="2:11" s="1" customFormat="1" ht="6.9" customHeight="1">
      <c r="B16" s="41"/>
      <c r="C16" s="42"/>
      <c r="D16" s="42"/>
      <c r="E16" s="42"/>
      <c r="F16" s="42"/>
      <c r="G16" s="42"/>
      <c r="H16" s="42"/>
      <c r="I16" s="118"/>
      <c r="J16" s="42"/>
      <c r="K16" s="45"/>
    </row>
    <row r="17" spans="2:11" s="1" customFormat="1" ht="14.4" customHeight="1">
      <c r="B17" s="41"/>
      <c r="C17" s="42"/>
      <c r="D17" s="37" t="s">
        <v>37</v>
      </c>
      <c r="E17" s="42"/>
      <c r="F17" s="42"/>
      <c r="G17" s="42"/>
      <c r="H17" s="42"/>
      <c r="I17" s="119" t="s">
        <v>33</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36</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39</v>
      </c>
      <c r="E20" s="42"/>
      <c r="F20" s="42"/>
      <c r="G20" s="42"/>
      <c r="H20" s="42"/>
      <c r="I20" s="119" t="s">
        <v>33</v>
      </c>
      <c r="J20" s="35" t="s">
        <v>40</v>
      </c>
      <c r="K20" s="45"/>
    </row>
    <row r="21" spans="2:11" s="1" customFormat="1" ht="18" customHeight="1">
      <c r="B21" s="41"/>
      <c r="C21" s="42"/>
      <c r="D21" s="42"/>
      <c r="E21" s="35" t="s">
        <v>41</v>
      </c>
      <c r="F21" s="42"/>
      <c r="G21" s="42"/>
      <c r="H21" s="42"/>
      <c r="I21" s="119" t="s">
        <v>36</v>
      </c>
      <c r="J21" s="35" t="s">
        <v>24</v>
      </c>
      <c r="K21" s="45"/>
    </row>
    <row r="22" spans="2:11" s="1" customFormat="1" ht="6.9" customHeight="1">
      <c r="B22" s="41"/>
      <c r="C22" s="42"/>
      <c r="D22" s="42"/>
      <c r="E22" s="42"/>
      <c r="F22" s="42"/>
      <c r="G22" s="42"/>
      <c r="H22" s="42"/>
      <c r="I22" s="118"/>
      <c r="J22" s="42"/>
      <c r="K22" s="45"/>
    </row>
    <row r="23" spans="2:11" s="1" customFormat="1" ht="14.4" customHeight="1">
      <c r="B23" s="41"/>
      <c r="C23" s="42"/>
      <c r="D23" s="37" t="s">
        <v>43</v>
      </c>
      <c r="E23" s="42"/>
      <c r="F23" s="42"/>
      <c r="G23" s="42"/>
      <c r="H23" s="42"/>
      <c r="I23" s="118"/>
      <c r="J23" s="42"/>
      <c r="K23" s="45"/>
    </row>
    <row r="24" spans="2:11" s="6" customFormat="1" ht="16.5" customHeight="1">
      <c r="B24" s="121"/>
      <c r="C24" s="122"/>
      <c r="D24" s="122"/>
      <c r="E24" s="378" t="s">
        <v>24</v>
      </c>
      <c r="F24" s="378"/>
      <c r="G24" s="378"/>
      <c r="H24" s="378"/>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45</v>
      </c>
      <c r="E27" s="42"/>
      <c r="F27" s="42"/>
      <c r="G27" s="42"/>
      <c r="H27" s="42"/>
      <c r="I27" s="118"/>
      <c r="J27" s="128">
        <f>ROUND(J79,2)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47</v>
      </c>
      <c r="G29" s="42"/>
      <c r="H29" s="42"/>
      <c r="I29" s="129" t="s">
        <v>46</v>
      </c>
      <c r="J29" s="46" t="s">
        <v>48</v>
      </c>
      <c r="K29" s="45"/>
    </row>
    <row r="30" spans="2:11" s="1" customFormat="1" ht="14.4" customHeight="1">
      <c r="B30" s="41"/>
      <c r="C30" s="42"/>
      <c r="D30" s="49" t="s">
        <v>49</v>
      </c>
      <c r="E30" s="49" t="s">
        <v>50</v>
      </c>
      <c r="F30" s="130">
        <f>ROUND(SUM(BE79:BE90),2)</f>
        <v>0</v>
      </c>
      <c r="G30" s="42"/>
      <c r="H30" s="42"/>
      <c r="I30" s="131">
        <v>0.21</v>
      </c>
      <c r="J30" s="130">
        <f>ROUND(ROUND((SUM(BE79:BE90)),2)*I30,2)</f>
        <v>0</v>
      </c>
      <c r="K30" s="45"/>
    </row>
    <row r="31" spans="2:11" s="1" customFormat="1" ht="14.4" customHeight="1">
      <c r="B31" s="41"/>
      <c r="C31" s="42"/>
      <c r="D31" s="42"/>
      <c r="E31" s="49" t="s">
        <v>51</v>
      </c>
      <c r="F31" s="130">
        <f>ROUND(SUM(BF79:BF90),2)</f>
        <v>0</v>
      </c>
      <c r="G31" s="42"/>
      <c r="H31" s="42"/>
      <c r="I31" s="131">
        <v>0.15</v>
      </c>
      <c r="J31" s="130">
        <f>ROUND(ROUND((SUM(BF79:BF90)),2)*I31,2)</f>
        <v>0</v>
      </c>
      <c r="K31" s="45"/>
    </row>
    <row r="32" spans="2:11" s="1" customFormat="1" ht="14.4" customHeight="1" hidden="1">
      <c r="B32" s="41"/>
      <c r="C32" s="42"/>
      <c r="D32" s="42"/>
      <c r="E32" s="49" t="s">
        <v>52</v>
      </c>
      <c r="F32" s="130">
        <f>ROUND(SUM(BG79:BG90),2)</f>
        <v>0</v>
      </c>
      <c r="G32" s="42"/>
      <c r="H32" s="42"/>
      <c r="I32" s="131">
        <v>0.21</v>
      </c>
      <c r="J32" s="130">
        <v>0</v>
      </c>
      <c r="K32" s="45"/>
    </row>
    <row r="33" spans="2:11" s="1" customFormat="1" ht="14.4" customHeight="1" hidden="1">
      <c r="B33" s="41"/>
      <c r="C33" s="42"/>
      <c r="D33" s="42"/>
      <c r="E33" s="49" t="s">
        <v>53</v>
      </c>
      <c r="F33" s="130">
        <f>ROUND(SUM(BH79:BH90),2)</f>
        <v>0</v>
      </c>
      <c r="G33" s="42"/>
      <c r="H33" s="42"/>
      <c r="I33" s="131">
        <v>0.15</v>
      </c>
      <c r="J33" s="130">
        <v>0</v>
      </c>
      <c r="K33" s="45"/>
    </row>
    <row r="34" spans="2:11" s="1" customFormat="1" ht="14.4" customHeight="1" hidden="1">
      <c r="B34" s="41"/>
      <c r="C34" s="42"/>
      <c r="D34" s="42"/>
      <c r="E34" s="49" t="s">
        <v>54</v>
      </c>
      <c r="F34" s="130">
        <f>ROUND(SUM(BI79:BI90),2)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55</v>
      </c>
      <c r="E36" s="79"/>
      <c r="F36" s="79"/>
      <c r="G36" s="134" t="s">
        <v>56</v>
      </c>
      <c r="H36" s="135" t="s">
        <v>57</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100</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6.5" customHeight="1">
      <c r="B45" s="41"/>
      <c r="C45" s="42"/>
      <c r="D45" s="42"/>
      <c r="E45" s="387" t="str">
        <f>E7</f>
        <v>Stavba polní cesty HPC 2 v k.ú. Kříše</v>
      </c>
      <c r="F45" s="388"/>
      <c r="G45" s="388"/>
      <c r="H45" s="388"/>
      <c r="I45" s="118"/>
      <c r="J45" s="42"/>
      <c r="K45" s="45"/>
    </row>
    <row r="46" spans="2:11" s="1" customFormat="1" ht="14.4" customHeight="1">
      <c r="B46" s="41"/>
      <c r="C46" s="37" t="s">
        <v>98</v>
      </c>
      <c r="D46" s="42"/>
      <c r="E46" s="42"/>
      <c r="F46" s="42"/>
      <c r="G46" s="42"/>
      <c r="H46" s="42"/>
      <c r="I46" s="118"/>
      <c r="J46" s="42"/>
      <c r="K46" s="45"/>
    </row>
    <row r="47" spans="2:11" s="1" customFormat="1" ht="17.25" customHeight="1">
      <c r="B47" s="41"/>
      <c r="C47" s="42"/>
      <c r="D47" s="42"/>
      <c r="E47" s="389" t="str">
        <f>E9</f>
        <v>SO 000 - Vedlejší a ostatní náklady</v>
      </c>
      <c r="F47" s="390"/>
      <c r="G47" s="390"/>
      <c r="H47" s="390"/>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26</v>
      </c>
      <c r="D49" s="42"/>
      <c r="E49" s="42"/>
      <c r="F49" s="35" t="str">
        <f>F12</f>
        <v>k.ú. Kříše</v>
      </c>
      <c r="G49" s="42"/>
      <c r="H49" s="42"/>
      <c r="I49" s="119" t="s">
        <v>28</v>
      </c>
      <c r="J49" s="120" t="str">
        <f>IF(J12="","",J12)</f>
        <v>6. 12. 2016</v>
      </c>
      <c r="K49" s="45"/>
    </row>
    <row r="50" spans="2:11" s="1" customFormat="1" ht="6.9" customHeight="1">
      <c r="B50" s="41"/>
      <c r="C50" s="42"/>
      <c r="D50" s="42"/>
      <c r="E50" s="42"/>
      <c r="F50" s="42"/>
      <c r="G50" s="42"/>
      <c r="H50" s="42"/>
      <c r="I50" s="118"/>
      <c r="J50" s="42"/>
      <c r="K50" s="45"/>
    </row>
    <row r="51" spans="2:11" s="1" customFormat="1" ht="13.2">
      <c r="B51" s="41"/>
      <c r="C51" s="37" t="s">
        <v>32</v>
      </c>
      <c r="D51" s="42"/>
      <c r="E51" s="42"/>
      <c r="F51" s="35" t="str">
        <f>E15</f>
        <v>ČR - Státní pozemkový úřad, KPÚ pro Plzeňský kraj,</v>
      </c>
      <c r="G51" s="42"/>
      <c r="H51" s="42"/>
      <c r="I51" s="119" t="s">
        <v>39</v>
      </c>
      <c r="J51" s="378" t="str">
        <f>E21</f>
        <v>D PROJEKT PLZEŇ Nedvěd s.r.o.</v>
      </c>
      <c r="K51" s="45"/>
    </row>
    <row r="52" spans="2:11" s="1" customFormat="1" ht="14.4" customHeight="1">
      <c r="B52" s="41"/>
      <c r="C52" s="37" t="s">
        <v>37</v>
      </c>
      <c r="D52" s="42"/>
      <c r="E52" s="42"/>
      <c r="F52" s="35" t="str">
        <f>IF(E18="","",E18)</f>
        <v/>
      </c>
      <c r="G52" s="42"/>
      <c r="H52" s="42"/>
      <c r="I52" s="118"/>
      <c r="J52" s="382"/>
      <c r="K52" s="45"/>
    </row>
    <row r="53" spans="2:11" s="1" customFormat="1" ht="10.35" customHeight="1">
      <c r="B53" s="41"/>
      <c r="C53" s="42"/>
      <c r="D53" s="42"/>
      <c r="E53" s="42"/>
      <c r="F53" s="42"/>
      <c r="G53" s="42"/>
      <c r="H53" s="42"/>
      <c r="I53" s="118"/>
      <c r="J53" s="42"/>
      <c r="K53" s="45"/>
    </row>
    <row r="54" spans="2:11" s="1" customFormat="1" ht="29.25" customHeight="1">
      <c r="B54" s="41"/>
      <c r="C54" s="144" t="s">
        <v>101</v>
      </c>
      <c r="D54" s="132"/>
      <c r="E54" s="132"/>
      <c r="F54" s="132"/>
      <c r="G54" s="132"/>
      <c r="H54" s="132"/>
      <c r="I54" s="145"/>
      <c r="J54" s="146" t="s">
        <v>102</v>
      </c>
      <c r="K54" s="147"/>
    </row>
    <row r="55" spans="2:11" s="1" customFormat="1" ht="10.35" customHeight="1">
      <c r="B55" s="41"/>
      <c r="C55" s="42"/>
      <c r="D55" s="42"/>
      <c r="E55" s="42"/>
      <c r="F55" s="42"/>
      <c r="G55" s="42"/>
      <c r="H55" s="42"/>
      <c r="I55" s="118"/>
      <c r="J55" s="42"/>
      <c r="K55" s="45"/>
    </row>
    <row r="56" spans="2:47" s="1" customFormat="1" ht="29.25" customHeight="1">
      <c r="B56" s="41"/>
      <c r="C56" s="148" t="s">
        <v>103</v>
      </c>
      <c r="D56" s="42"/>
      <c r="E56" s="42"/>
      <c r="F56" s="42"/>
      <c r="G56" s="42"/>
      <c r="H56" s="42"/>
      <c r="I56" s="118"/>
      <c r="J56" s="128">
        <f>J79</f>
        <v>0</v>
      </c>
      <c r="K56" s="45"/>
      <c r="AU56" s="24" t="s">
        <v>104</v>
      </c>
    </row>
    <row r="57" spans="2:11" s="7" customFormat="1" ht="24.9" customHeight="1">
      <c r="B57" s="149"/>
      <c r="C57" s="150"/>
      <c r="D57" s="151" t="s">
        <v>105</v>
      </c>
      <c r="E57" s="152"/>
      <c r="F57" s="152"/>
      <c r="G57" s="152"/>
      <c r="H57" s="152"/>
      <c r="I57" s="153"/>
      <c r="J57" s="154">
        <f>J80</f>
        <v>0</v>
      </c>
      <c r="K57" s="155"/>
    </row>
    <row r="58" spans="2:11" s="8" customFormat="1" ht="19.95" customHeight="1">
      <c r="B58" s="156"/>
      <c r="C58" s="157"/>
      <c r="D58" s="158" t="s">
        <v>106</v>
      </c>
      <c r="E58" s="159"/>
      <c r="F58" s="159"/>
      <c r="G58" s="159"/>
      <c r="H58" s="159"/>
      <c r="I58" s="160"/>
      <c r="J58" s="161">
        <f>J81</f>
        <v>0</v>
      </c>
      <c r="K58" s="162"/>
    </row>
    <row r="59" spans="2:11" s="8" customFormat="1" ht="19.95" customHeight="1">
      <c r="B59" s="156"/>
      <c r="C59" s="157"/>
      <c r="D59" s="158" t="s">
        <v>107</v>
      </c>
      <c r="E59" s="159"/>
      <c r="F59" s="159"/>
      <c r="G59" s="159"/>
      <c r="H59" s="159"/>
      <c r="I59" s="160"/>
      <c r="J59" s="161">
        <f>J89</f>
        <v>0</v>
      </c>
      <c r="K59" s="162"/>
    </row>
    <row r="60" spans="2:11" s="1" customFormat="1" ht="21.75" customHeight="1">
      <c r="B60" s="41"/>
      <c r="C60" s="42"/>
      <c r="D60" s="42"/>
      <c r="E60" s="42"/>
      <c r="F60" s="42"/>
      <c r="G60" s="42"/>
      <c r="H60" s="42"/>
      <c r="I60" s="118"/>
      <c r="J60" s="42"/>
      <c r="K60" s="45"/>
    </row>
    <row r="61" spans="2:11" s="1" customFormat="1" ht="6.9" customHeight="1">
      <c r="B61" s="56"/>
      <c r="C61" s="57"/>
      <c r="D61" s="57"/>
      <c r="E61" s="57"/>
      <c r="F61" s="57"/>
      <c r="G61" s="57"/>
      <c r="H61" s="57"/>
      <c r="I61" s="139"/>
      <c r="J61" s="57"/>
      <c r="K61" s="58"/>
    </row>
    <row r="65" spans="2:12" s="1" customFormat="1" ht="6.9" customHeight="1">
      <c r="B65" s="59"/>
      <c r="C65" s="60"/>
      <c r="D65" s="60"/>
      <c r="E65" s="60"/>
      <c r="F65" s="60"/>
      <c r="G65" s="60"/>
      <c r="H65" s="60"/>
      <c r="I65" s="142"/>
      <c r="J65" s="60"/>
      <c r="K65" s="60"/>
      <c r="L65" s="61"/>
    </row>
    <row r="66" spans="2:12" s="1" customFormat="1" ht="36.9" customHeight="1">
      <c r="B66" s="41"/>
      <c r="C66" s="62" t="s">
        <v>108</v>
      </c>
      <c r="D66" s="63"/>
      <c r="E66" s="63"/>
      <c r="F66" s="63"/>
      <c r="G66" s="63"/>
      <c r="H66" s="63"/>
      <c r="I66" s="163"/>
      <c r="J66" s="63"/>
      <c r="K66" s="63"/>
      <c r="L66" s="61"/>
    </row>
    <row r="67" spans="2:12" s="1" customFormat="1" ht="6.9" customHeight="1">
      <c r="B67" s="41"/>
      <c r="C67" s="63"/>
      <c r="D67" s="63"/>
      <c r="E67" s="63"/>
      <c r="F67" s="63"/>
      <c r="G67" s="63"/>
      <c r="H67" s="63"/>
      <c r="I67" s="163"/>
      <c r="J67" s="63"/>
      <c r="K67" s="63"/>
      <c r="L67" s="61"/>
    </row>
    <row r="68" spans="2:12" s="1" customFormat="1" ht="14.4" customHeight="1">
      <c r="B68" s="41"/>
      <c r="C68" s="65" t="s">
        <v>18</v>
      </c>
      <c r="D68" s="63"/>
      <c r="E68" s="63"/>
      <c r="F68" s="63"/>
      <c r="G68" s="63"/>
      <c r="H68" s="63"/>
      <c r="I68" s="163"/>
      <c r="J68" s="63"/>
      <c r="K68" s="63"/>
      <c r="L68" s="61"/>
    </row>
    <row r="69" spans="2:12" s="1" customFormat="1" ht="16.5" customHeight="1">
      <c r="B69" s="41"/>
      <c r="C69" s="63"/>
      <c r="D69" s="63"/>
      <c r="E69" s="383" t="str">
        <f>E7</f>
        <v>Stavba polní cesty HPC 2 v k.ú. Kříše</v>
      </c>
      <c r="F69" s="384"/>
      <c r="G69" s="384"/>
      <c r="H69" s="384"/>
      <c r="I69" s="163"/>
      <c r="J69" s="63"/>
      <c r="K69" s="63"/>
      <c r="L69" s="61"/>
    </row>
    <row r="70" spans="2:12" s="1" customFormat="1" ht="14.4" customHeight="1">
      <c r="B70" s="41"/>
      <c r="C70" s="65" t="s">
        <v>98</v>
      </c>
      <c r="D70" s="63"/>
      <c r="E70" s="63"/>
      <c r="F70" s="63"/>
      <c r="G70" s="63"/>
      <c r="H70" s="63"/>
      <c r="I70" s="163"/>
      <c r="J70" s="63"/>
      <c r="K70" s="63"/>
      <c r="L70" s="61"/>
    </row>
    <row r="71" spans="2:12" s="1" customFormat="1" ht="17.25" customHeight="1">
      <c r="B71" s="41"/>
      <c r="C71" s="63"/>
      <c r="D71" s="63"/>
      <c r="E71" s="350" t="str">
        <f>E9</f>
        <v>SO 000 - Vedlejší a ostatní náklady</v>
      </c>
      <c r="F71" s="385"/>
      <c r="G71" s="385"/>
      <c r="H71" s="385"/>
      <c r="I71" s="163"/>
      <c r="J71" s="63"/>
      <c r="K71" s="63"/>
      <c r="L71" s="61"/>
    </row>
    <row r="72" spans="2:12" s="1" customFormat="1" ht="6.9" customHeight="1">
      <c r="B72" s="41"/>
      <c r="C72" s="63"/>
      <c r="D72" s="63"/>
      <c r="E72" s="63"/>
      <c r="F72" s="63"/>
      <c r="G72" s="63"/>
      <c r="H72" s="63"/>
      <c r="I72" s="163"/>
      <c r="J72" s="63"/>
      <c r="K72" s="63"/>
      <c r="L72" s="61"/>
    </row>
    <row r="73" spans="2:12" s="1" customFormat="1" ht="18" customHeight="1">
      <c r="B73" s="41"/>
      <c r="C73" s="65" t="s">
        <v>26</v>
      </c>
      <c r="D73" s="63"/>
      <c r="E73" s="63"/>
      <c r="F73" s="164" t="str">
        <f>F12</f>
        <v>k.ú. Kříše</v>
      </c>
      <c r="G73" s="63"/>
      <c r="H73" s="63"/>
      <c r="I73" s="165" t="s">
        <v>28</v>
      </c>
      <c r="J73" s="73" t="str">
        <f>IF(J12="","",J12)</f>
        <v>6. 12. 2016</v>
      </c>
      <c r="K73" s="63"/>
      <c r="L73" s="61"/>
    </row>
    <row r="74" spans="2:12" s="1" customFormat="1" ht="6.9" customHeight="1">
      <c r="B74" s="41"/>
      <c r="C74" s="63"/>
      <c r="D74" s="63"/>
      <c r="E74" s="63"/>
      <c r="F74" s="63"/>
      <c r="G74" s="63"/>
      <c r="H74" s="63"/>
      <c r="I74" s="163"/>
      <c r="J74" s="63"/>
      <c r="K74" s="63"/>
      <c r="L74" s="61"/>
    </row>
    <row r="75" spans="2:12" s="1" customFormat="1" ht="13.2">
      <c r="B75" s="41"/>
      <c r="C75" s="65" t="s">
        <v>32</v>
      </c>
      <c r="D75" s="63"/>
      <c r="E75" s="63"/>
      <c r="F75" s="164" t="str">
        <f>E15</f>
        <v>ČR - Státní pozemkový úřad, KPÚ pro Plzeňský kraj,</v>
      </c>
      <c r="G75" s="63"/>
      <c r="H75" s="63"/>
      <c r="I75" s="165" t="s">
        <v>39</v>
      </c>
      <c r="J75" s="164" t="str">
        <f>E21</f>
        <v>D PROJEKT PLZEŇ Nedvěd s.r.o.</v>
      </c>
      <c r="K75" s="63"/>
      <c r="L75" s="61"/>
    </row>
    <row r="76" spans="2:12" s="1" customFormat="1" ht="14.4" customHeight="1">
      <c r="B76" s="41"/>
      <c r="C76" s="65" t="s">
        <v>37</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109</v>
      </c>
      <c r="D78" s="168" t="s">
        <v>64</v>
      </c>
      <c r="E78" s="168" t="s">
        <v>60</v>
      </c>
      <c r="F78" s="168" t="s">
        <v>110</v>
      </c>
      <c r="G78" s="168" t="s">
        <v>111</v>
      </c>
      <c r="H78" s="168" t="s">
        <v>112</v>
      </c>
      <c r="I78" s="169" t="s">
        <v>113</v>
      </c>
      <c r="J78" s="168" t="s">
        <v>102</v>
      </c>
      <c r="K78" s="170" t="s">
        <v>114</v>
      </c>
      <c r="L78" s="171"/>
      <c r="M78" s="81" t="s">
        <v>115</v>
      </c>
      <c r="N78" s="82" t="s">
        <v>49</v>
      </c>
      <c r="O78" s="82" t="s">
        <v>116</v>
      </c>
      <c r="P78" s="82" t="s">
        <v>117</v>
      </c>
      <c r="Q78" s="82" t="s">
        <v>118</v>
      </c>
      <c r="R78" s="82" t="s">
        <v>119</v>
      </c>
      <c r="S78" s="82" t="s">
        <v>120</v>
      </c>
      <c r="T78" s="83" t="s">
        <v>121</v>
      </c>
    </row>
    <row r="79" spans="2:63" s="1" customFormat="1" ht="29.25" customHeight="1">
      <c r="B79" s="41"/>
      <c r="C79" s="87" t="s">
        <v>103</v>
      </c>
      <c r="D79" s="63"/>
      <c r="E79" s="63"/>
      <c r="F79" s="63"/>
      <c r="G79" s="63"/>
      <c r="H79" s="63"/>
      <c r="I79" s="163"/>
      <c r="J79" s="172">
        <f>BK79</f>
        <v>0</v>
      </c>
      <c r="K79" s="63"/>
      <c r="L79" s="61"/>
      <c r="M79" s="84"/>
      <c r="N79" s="85"/>
      <c r="O79" s="85"/>
      <c r="P79" s="173">
        <f>P80</f>
        <v>0</v>
      </c>
      <c r="Q79" s="85"/>
      <c r="R79" s="173">
        <f>R80</f>
        <v>0</v>
      </c>
      <c r="S79" s="85"/>
      <c r="T79" s="174">
        <f>T80</f>
        <v>0</v>
      </c>
      <c r="AT79" s="24" t="s">
        <v>78</v>
      </c>
      <c r="AU79" s="24" t="s">
        <v>104</v>
      </c>
      <c r="BK79" s="175">
        <f>BK80</f>
        <v>0</v>
      </c>
    </row>
    <row r="80" spans="2:63" s="10" customFormat="1" ht="37.35" customHeight="1">
      <c r="B80" s="176"/>
      <c r="C80" s="177"/>
      <c r="D80" s="178" t="s">
        <v>78</v>
      </c>
      <c r="E80" s="179" t="s">
        <v>122</v>
      </c>
      <c r="F80" s="179" t="s">
        <v>123</v>
      </c>
      <c r="G80" s="177"/>
      <c r="H80" s="177"/>
      <c r="I80" s="180"/>
      <c r="J80" s="181">
        <f>BK80</f>
        <v>0</v>
      </c>
      <c r="K80" s="177"/>
      <c r="L80" s="182"/>
      <c r="M80" s="183"/>
      <c r="N80" s="184"/>
      <c r="O80" s="184"/>
      <c r="P80" s="185">
        <f>P81+P89</f>
        <v>0</v>
      </c>
      <c r="Q80" s="184"/>
      <c r="R80" s="185">
        <f>R81+R89</f>
        <v>0</v>
      </c>
      <c r="S80" s="184"/>
      <c r="T80" s="186">
        <f>T81+T89</f>
        <v>0</v>
      </c>
      <c r="AR80" s="187" t="s">
        <v>124</v>
      </c>
      <c r="AT80" s="188" t="s">
        <v>78</v>
      </c>
      <c r="AU80" s="188" t="s">
        <v>79</v>
      </c>
      <c r="AY80" s="187" t="s">
        <v>125</v>
      </c>
      <c r="BK80" s="189">
        <f>BK81+BK89</f>
        <v>0</v>
      </c>
    </row>
    <row r="81" spans="2:63" s="10" customFormat="1" ht="19.95" customHeight="1">
      <c r="B81" s="176"/>
      <c r="C81" s="177"/>
      <c r="D81" s="178" t="s">
        <v>78</v>
      </c>
      <c r="E81" s="190" t="s">
        <v>126</v>
      </c>
      <c r="F81" s="190" t="s">
        <v>127</v>
      </c>
      <c r="G81" s="177"/>
      <c r="H81" s="177"/>
      <c r="I81" s="180"/>
      <c r="J81" s="191">
        <f>BK81</f>
        <v>0</v>
      </c>
      <c r="K81" s="177"/>
      <c r="L81" s="182"/>
      <c r="M81" s="183"/>
      <c r="N81" s="184"/>
      <c r="O81" s="184"/>
      <c r="P81" s="185">
        <f>SUM(P82:P88)</f>
        <v>0</v>
      </c>
      <c r="Q81" s="184"/>
      <c r="R81" s="185">
        <f>SUM(R82:R88)</f>
        <v>0</v>
      </c>
      <c r="S81" s="184"/>
      <c r="T81" s="186">
        <f>SUM(T82:T88)</f>
        <v>0</v>
      </c>
      <c r="AR81" s="187" t="s">
        <v>124</v>
      </c>
      <c r="AT81" s="188" t="s">
        <v>78</v>
      </c>
      <c r="AU81" s="188" t="s">
        <v>25</v>
      </c>
      <c r="AY81" s="187" t="s">
        <v>125</v>
      </c>
      <c r="BK81" s="189">
        <f>SUM(BK82:BK88)</f>
        <v>0</v>
      </c>
    </row>
    <row r="82" spans="2:65" s="1" customFormat="1" ht="25.5" customHeight="1">
      <c r="B82" s="41"/>
      <c r="C82" s="192" t="s">
        <v>25</v>
      </c>
      <c r="D82" s="192" t="s">
        <v>128</v>
      </c>
      <c r="E82" s="193" t="s">
        <v>129</v>
      </c>
      <c r="F82" s="194" t="s">
        <v>130</v>
      </c>
      <c r="G82" s="195" t="s">
        <v>131</v>
      </c>
      <c r="H82" s="196">
        <v>1</v>
      </c>
      <c r="I82" s="197"/>
      <c r="J82" s="198">
        <f>ROUND(I82*H82,2)</f>
        <v>0</v>
      </c>
      <c r="K82" s="194" t="s">
        <v>132</v>
      </c>
      <c r="L82" s="61"/>
      <c r="M82" s="199" t="s">
        <v>24</v>
      </c>
      <c r="N82" s="200" t="s">
        <v>50</v>
      </c>
      <c r="O82" s="42"/>
      <c r="P82" s="201">
        <f>O82*H82</f>
        <v>0</v>
      </c>
      <c r="Q82" s="201">
        <v>0</v>
      </c>
      <c r="R82" s="201">
        <f>Q82*H82</f>
        <v>0</v>
      </c>
      <c r="S82" s="201">
        <v>0</v>
      </c>
      <c r="T82" s="202">
        <f>S82*H82</f>
        <v>0</v>
      </c>
      <c r="AR82" s="24" t="s">
        <v>133</v>
      </c>
      <c r="AT82" s="24" t="s">
        <v>128</v>
      </c>
      <c r="AU82" s="24" t="s">
        <v>88</v>
      </c>
      <c r="AY82" s="24" t="s">
        <v>125</v>
      </c>
      <c r="BE82" s="203">
        <f>IF(N82="základní",J82,0)</f>
        <v>0</v>
      </c>
      <c r="BF82" s="203">
        <f>IF(N82="snížená",J82,0)</f>
        <v>0</v>
      </c>
      <c r="BG82" s="203">
        <f>IF(N82="zákl. přenesená",J82,0)</f>
        <v>0</v>
      </c>
      <c r="BH82" s="203">
        <f>IF(N82="sníž. přenesená",J82,0)</f>
        <v>0</v>
      </c>
      <c r="BI82" s="203">
        <f>IF(N82="nulová",J82,0)</f>
        <v>0</v>
      </c>
      <c r="BJ82" s="24" t="s">
        <v>25</v>
      </c>
      <c r="BK82" s="203">
        <f>ROUND(I82*H82,2)</f>
        <v>0</v>
      </c>
      <c r="BL82" s="24" t="s">
        <v>133</v>
      </c>
      <c r="BM82" s="24" t="s">
        <v>134</v>
      </c>
    </row>
    <row r="83" spans="2:65" s="1" customFormat="1" ht="16.5" customHeight="1">
      <c r="B83" s="41"/>
      <c r="C83" s="192" t="s">
        <v>88</v>
      </c>
      <c r="D83" s="192" t="s">
        <v>128</v>
      </c>
      <c r="E83" s="193" t="s">
        <v>135</v>
      </c>
      <c r="F83" s="194" t="s">
        <v>136</v>
      </c>
      <c r="G83" s="195" t="s">
        <v>131</v>
      </c>
      <c r="H83" s="196">
        <v>1</v>
      </c>
      <c r="I83" s="197"/>
      <c r="J83" s="198">
        <f>ROUND(I83*H83,2)</f>
        <v>0</v>
      </c>
      <c r="K83" s="194" t="s">
        <v>132</v>
      </c>
      <c r="L83" s="61"/>
      <c r="M83" s="199" t="s">
        <v>24</v>
      </c>
      <c r="N83" s="200" t="s">
        <v>50</v>
      </c>
      <c r="O83" s="42"/>
      <c r="P83" s="201">
        <f>O83*H83</f>
        <v>0</v>
      </c>
      <c r="Q83" s="201">
        <v>0</v>
      </c>
      <c r="R83" s="201">
        <f>Q83*H83</f>
        <v>0</v>
      </c>
      <c r="S83" s="201">
        <v>0</v>
      </c>
      <c r="T83" s="202">
        <f>S83*H83</f>
        <v>0</v>
      </c>
      <c r="AR83" s="24" t="s">
        <v>133</v>
      </c>
      <c r="AT83" s="24" t="s">
        <v>128</v>
      </c>
      <c r="AU83" s="24" t="s">
        <v>88</v>
      </c>
      <c r="AY83" s="24" t="s">
        <v>125</v>
      </c>
      <c r="BE83" s="203">
        <f>IF(N83="základní",J83,0)</f>
        <v>0</v>
      </c>
      <c r="BF83" s="203">
        <f>IF(N83="snížená",J83,0)</f>
        <v>0</v>
      </c>
      <c r="BG83" s="203">
        <f>IF(N83="zákl. přenesená",J83,0)</f>
        <v>0</v>
      </c>
      <c r="BH83" s="203">
        <f>IF(N83="sníž. přenesená",J83,0)</f>
        <v>0</v>
      </c>
      <c r="BI83" s="203">
        <f>IF(N83="nulová",J83,0)</f>
        <v>0</v>
      </c>
      <c r="BJ83" s="24" t="s">
        <v>25</v>
      </c>
      <c r="BK83" s="203">
        <f>ROUND(I83*H83,2)</f>
        <v>0</v>
      </c>
      <c r="BL83" s="24" t="s">
        <v>133</v>
      </c>
      <c r="BM83" s="24" t="s">
        <v>137</v>
      </c>
    </row>
    <row r="84" spans="2:47" s="1" customFormat="1" ht="24">
      <c r="B84" s="41"/>
      <c r="C84" s="63"/>
      <c r="D84" s="204" t="s">
        <v>138</v>
      </c>
      <c r="E84" s="63"/>
      <c r="F84" s="205" t="s">
        <v>139</v>
      </c>
      <c r="G84" s="63"/>
      <c r="H84" s="63"/>
      <c r="I84" s="163"/>
      <c r="J84" s="63"/>
      <c r="K84" s="63"/>
      <c r="L84" s="61"/>
      <c r="M84" s="206"/>
      <c r="N84" s="42"/>
      <c r="O84" s="42"/>
      <c r="P84" s="42"/>
      <c r="Q84" s="42"/>
      <c r="R84" s="42"/>
      <c r="S84" s="42"/>
      <c r="T84" s="78"/>
      <c r="AT84" s="24" t="s">
        <v>138</v>
      </c>
      <c r="AU84" s="24" t="s">
        <v>88</v>
      </c>
    </row>
    <row r="85" spans="2:65" s="1" customFormat="1" ht="16.5" customHeight="1">
      <c r="B85" s="41"/>
      <c r="C85" s="192" t="s">
        <v>140</v>
      </c>
      <c r="D85" s="192" t="s">
        <v>128</v>
      </c>
      <c r="E85" s="193" t="s">
        <v>141</v>
      </c>
      <c r="F85" s="194" t="s">
        <v>142</v>
      </c>
      <c r="G85" s="195" t="s">
        <v>131</v>
      </c>
      <c r="H85" s="196">
        <v>1</v>
      </c>
      <c r="I85" s="197"/>
      <c r="J85" s="198">
        <f>ROUND(I85*H85,2)</f>
        <v>0</v>
      </c>
      <c r="K85" s="194" t="s">
        <v>132</v>
      </c>
      <c r="L85" s="61"/>
      <c r="M85" s="199" t="s">
        <v>24</v>
      </c>
      <c r="N85" s="200" t="s">
        <v>50</v>
      </c>
      <c r="O85" s="42"/>
      <c r="P85" s="201">
        <f>O85*H85</f>
        <v>0</v>
      </c>
      <c r="Q85" s="201">
        <v>0</v>
      </c>
      <c r="R85" s="201">
        <f>Q85*H85</f>
        <v>0</v>
      </c>
      <c r="S85" s="201">
        <v>0</v>
      </c>
      <c r="T85" s="202">
        <f>S85*H85</f>
        <v>0</v>
      </c>
      <c r="AR85" s="24" t="s">
        <v>133</v>
      </c>
      <c r="AT85" s="24" t="s">
        <v>128</v>
      </c>
      <c r="AU85" s="24" t="s">
        <v>88</v>
      </c>
      <c r="AY85" s="24" t="s">
        <v>125</v>
      </c>
      <c r="BE85" s="203">
        <f>IF(N85="základní",J85,0)</f>
        <v>0</v>
      </c>
      <c r="BF85" s="203">
        <f>IF(N85="snížená",J85,0)</f>
        <v>0</v>
      </c>
      <c r="BG85" s="203">
        <f>IF(N85="zákl. přenesená",J85,0)</f>
        <v>0</v>
      </c>
      <c r="BH85" s="203">
        <f>IF(N85="sníž. přenesená",J85,0)</f>
        <v>0</v>
      </c>
      <c r="BI85" s="203">
        <f>IF(N85="nulová",J85,0)</f>
        <v>0</v>
      </c>
      <c r="BJ85" s="24" t="s">
        <v>25</v>
      </c>
      <c r="BK85" s="203">
        <f>ROUND(I85*H85,2)</f>
        <v>0</v>
      </c>
      <c r="BL85" s="24" t="s">
        <v>133</v>
      </c>
      <c r="BM85" s="24" t="s">
        <v>143</v>
      </c>
    </row>
    <row r="86" spans="2:47" s="1" customFormat="1" ht="24">
      <c r="B86" s="41"/>
      <c r="C86" s="63"/>
      <c r="D86" s="204" t="s">
        <v>138</v>
      </c>
      <c r="E86" s="63"/>
      <c r="F86" s="205" t="s">
        <v>144</v>
      </c>
      <c r="G86" s="63"/>
      <c r="H86" s="63"/>
      <c r="I86" s="163"/>
      <c r="J86" s="63"/>
      <c r="K86" s="63"/>
      <c r="L86" s="61"/>
      <c r="M86" s="206"/>
      <c r="N86" s="42"/>
      <c r="O86" s="42"/>
      <c r="P86" s="42"/>
      <c r="Q86" s="42"/>
      <c r="R86" s="42"/>
      <c r="S86" s="42"/>
      <c r="T86" s="78"/>
      <c r="AT86" s="24" t="s">
        <v>138</v>
      </c>
      <c r="AU86" s="24" t="s">
        <v>88</v>
      </c>
    </row>
    <row r="87" spans="2:65" s="1" customFormat="1" ht="25.5" customHeight="1">
      <c r="B87" s="41"/>
      <c r="C87" s="192" t="s">
        <v>145</v>
      </c>
      <c r="D87" s="192" t="s">
        <v>128</v>
      </c>
      <c r="E87" s="193" t="s">
        <v>146</v>
      </c>
      <c r="F87" s="194" t="s">
        <v>147</v>
      </c>
      <c r="G87" s="195" t="s">
        <v>148</v>
      </c>
      <c r="H87" s="196">
        <v>1</v>
      </c>
      <c r="I87" s="197"/>
      <c r="J87" s="198">
        <f>ROUND(I87*H87,2)</f>
        <v>0</v>
      </c>
      <c r="K87" s="194" t="s">
        <v>132</v>
      </c>
      <c r="L87" s="61"/>
      <c r="M87" s="199" t="s">
        <v>24</v>
      </c>
      <c r="N87" s="200" t="s">
        <v>50</v>
      </c>
      <c r="O87" s="42"/>
      <c r="P87" s="201">
        <f>O87*H87</f>
        <v>0</v>
      </c>
      <c r="Q87" s="201">
        <v>0</v>
      </c>
      <c r="R87" s="201">
        <f>Q87*H87</f>
        <v>0</v>
      </c>
      <c r="S87" s="201">
        <v>0</v>
      </c>
      <c r="T87" s="202">
        <f>S87*H87</f>
        <v>0</v>
      </c>
      <c r="AR87" s="24" t="s">
        <v>133</v>
      </c>
      <c r="AT87" s="24" t="s">
        <v>128</v>
      </c>
      <c r="AU87" s="24" t="s">
        <v>88</v>
      </c>
      <c r="AY87" s="24" t="s">
        <v>125</v>
      </c>
      <c r="BE87" s="203">
        <f>IF(N87="základní",J87,0)</f>
        <v>0</v>
      </c>
      <c r="BF87" s="203">
        <f>IF(N87="snížená",J87,0)</f>
        <v>0</v>
      </c>
      <c r="BG87" s="203">
        <f>IF(N87="zákl. přenesená",J87,0)</f>
        <v>0</v>
      </c>
      <c r="BH87" s="203">
        <f>IF(N87="sníž. přenesená",J87,0)</f>
        <v>0</v>
      </c>
      <c r="BI87" s="203">
        <f>IF(N87="nulová",J87,0)</f>
        <v>0</v>
      </c>
      <c r="BJ87" s="24" t="s">
        <v>25</v>
      </c>
      <c r="BK87" s="203">
        <f>ROUND(I87*H87,2)</f>
        <v>0</v>
      </c>
      <c r="BL87" s="24" t="s">
        <v>133</v>
      </c>
      <c r="BM87" s="24" t="s">
        <v>149</v>
      </c>
    </row>
    <row r="88" spans="2:47" s="1" customFormat="1" ht="24">
      <c r="B88" s="41"/>
      <c r="C88" s="63"/>
      <c r="D88" s="204" t="s">
        <v>138</v>
      </c>
      <c r="E88" s="63"/>
      <c r="F88" s="205" t="s">
        <v>150</v>
      </c>
      <c r="G88" s="63"/>
      <c r="H88" s="63"/>
      <c r="I88" s="163"/>
      <c r="J88" s="63"/>
      <c r="K88" s="63"/>
      <c r="L88" s="61"/>
      <c r="M88" s="206"/>
      <c r="N88" s="42"/>
      <c r="O88" s="42"/>
      <c r="P88" s="42"/>
      <c r="Q88" s="42"/>
      <c r="R88" s="42"/>
      <c r="S88" s="42"/>
      <c r="T88" s="78"/>
      <c r="AT88" s="24" t="s">
        <v>138</v>
      </c>
      <c r="AU88" s="24" t="s">
        <v>88</v>
      </c>
    </row>
    <row r="89" spans="2:63" s="10" customFormat="1" ht="29.85" customHeight="1">
      <c r="B89" s="176"/>
      <c r="C89" s="177"/>
      <c r="D89" s="178" t="s">
        <v>78</v>
      </c>
      <c r="E89" s="190" t="s">
        <v>151</v>
      </c>
      <c r="F89" s="190" t="s">
        <v>152</v>
      </c>
      <c r="G89" s="177"/>
      <c r="H89" s="177"/>
      <c r="I89" s="180"/>
      <c r="J89" s="191">
        <f>BK89</f>
        <v>0</v>
      </c>
      <c r="K89" s="177"/>
      <c r="L89" s="182"/>
      <c r="M89" s="183"/>
      <c r="N89" s="184"/>
      <c r="O89" s="184"/>
      <c r="P89" s="185">
        <f>P90</f>
        <v>0</v>
      </c>
      <c r="Q89" s="184"/>
      <c r="R89" s="185">
        <f>R90</f>
        <v>0</v>
      </c>
      <c r="S89" s="184"/>
      <c r="T89" s="186">
        <f>T90</f>
        <v>0</v>
      </c>
      <c r="AR89" s="187" t="s">
        <v>124</v>
      </c>
      <c r="AT89" s="188" t="s">
        <v>78</v>
      </c>
      <c r="AU89" s="188" t="s">
        <v>25</v>
      </c>
      <c r="AY89" s="187" t="s">
        <v>125</v>
      </c>
      <c r="BK89" s="189">
        <f>BK90</f>
        <v>0</v>
      </c>
    </row>
    <row r="90" spans="2:65" s="1" customFormat="1" ht="16.5" customHeight="1">
      <c r="B90" s="41"/>
      <c r="C90" s="192" t="s">
        <v>124</v>
      </c>
      <c r="D90" s="192" t="s">
        <v>128</v>
      </c>
      <c r="E90" s="193" t="s">
        <v>153</v>
      </c>
      <c r="F90" s="194" t="s">
        <v>154</v>
      </c>
      <c r="G90" s="195" t="s">
        <v>131</v>
      </c>
      <c r="H90" s="196">
        <v>1</v>
      </c>
      <c r="I90" s="197"/>
      <c r="J90" s="198">
        <f>ROUND(I90*H90,2)</f>
        <v>0</v>
      </c>
      <c r="K90" s="194" t="s">
        <v>132</v>
      </c>
      <c r="L90" s="61"/>
      <c r="M90" s="199" t="s">
        <v>24</v>
      </c>
      <c r="N90" s="207" t="s">
        <v>50</v>
      </c>
      <c r="O90" s="208"/>
      <c r="P90" s="209">
        <f>O90*H90</f>
        <v>0</v>
      </c>
      <c r="Q90" s="209">
        <v>0</v>
      </c>
      <c r="R90" s="209">
        <f>Q90*H90</f>
        <v>0</v>
      </c>
      <c r="S90" s="209">
        <v>0</v>
      </c>
      <c r="T90" s="210">
        <f>S90*H90</f>
        <v>0</v>
      </c>
      <c r="AR90" s="24" t="s">
        <v>133</v>
      </c>
      <c r="AT90" s="24" t="s">
        <v>128</v>
      </c>
      <c r="AU90" s="24" t="s">
        <v>88</v>
      </c>
      <c r="AY90" s="24" t="s">
        <v>125</v>
      </c>
      <c r="BE90" s="203">
        <f>IF(N90="základní",J90,0)</f>
        <v>0</v>
      </c>
      <c r="BF90" s="203">
        <f>IF(N90="snížená",J90,0)</f>
        <v>0</v>
      </c>
      <c r="BG90" s="203">
        <f>IF(N90="zákl. přenesená",J90,0)</f>
        <v>0</v>
      </c>
      <c r="BH90" s="203">
        <f>IF(N90="sníž. přenesená",J90,0)</f>
        <v>0</v>
      </c>
      <c r="BI90" s="203">
        <f>IF(N90="nulová",J90,0)</f>
        <v>0</v>
      </c>
      <c r="BJ90" s="24" t="s">
        <v>25</v>
      </c>
      <c r="BK90" s="203">
        <f>ROUND(I90*H90,2)</f>
        <v>0</v>
      </c>
      <c r="BL90" s="24" t="s">
        <v>133</v>
      </c>
      <c r="BM90" s="24" t="s">
        <v>155</v>
      </c>
    </row>
    <row r="91" spans="2:12" s="1" customFormat="1" ht="6.9" customHeight="1">
      <c r="B91" s="56"/>
      <c r="C91" s="57"/>
      <c r="D91" s="57"/>
      <c r="E91" s="57"/>
      <c r="F91" s="57"/>
      <c r="G91" s="57"/>
      <c r="H91" s="57"/>
      <c r="I91" s="139"/>
      <c r="J91" s="57"/>
      <c r="K91" s="57"/>
      <c r="L91" s="61"/>
    </row>
  </sheetData>
  <sheetProtection algorithmName="SHA-512" hashValue="pS6ZSwp7iLMP1ePI+n78YVKOt6Y6SA5OEa+CveKIlwOFZZVIegPtdK17CIdZA3xavM+UyfxiqdhcnWhXHiVd6g==" saltValue="62U1wOnf69Iob5TS8wasKK0qkh1cNWe6t2g/kniiKAYXxdioMX2QB3sqTrSw9IXeURLNUYKfFP7g40OzadP7/A==" spinCount="100000" sheet="1" objects="1" scenarios="1" formatColumns="0" formatRows="0" autoFilter="0"/>
  <autoFilter ref="C78:K90"/>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5"/>
  <sheetViews>
    <sheetView showGridLines="0" tabSelected="1" workbookViewId="0" topLeftCell="A1">
      <pane ySplit="1" topLeftCell="A89"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92</v>
      </c>
      <c r="G1" s="386" t="s">
        <v>93</v>
      </c>
      <c r="H1" s="386"/>
      <c r="I1" s="115"/>
      <c r="J1" s="114" t="s">
        <v>94</v>
      </c>
      <c r="K1" s="113" t="s">
        <v>95</v>
      </c>
      <c r="L1" s="114" t="s">
        <v>96</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46"/>
      <c r="M2" s="346"/>
      <c r="N2" s="346"/>
      <c r="O2" s="346"/>
      <c r="P2" s="346"/>
      <c r="Q2" s="346"/>
      <c r="R2" s="346"/>
      <c r="S2" s="346"/>
      <c r="T2" s="346"/>
      <c r="U2" s="346"/>
      <c r="V2" s="346"/>
      <c r="AT2" s="24" t="s">
        <v>91</v>
      </c>
    </row>
    <row r="3" spans="2:46" ht="6.9" customHeight="1">
      <c r="B3" s="25"/>
      <c r="C3" s="26"/>
      <c r="D3" s="26"/>
      <c r="E3" s="26"/>
      <c r="F3" s="26"/>
      <c r="G3" s="26"/>
      <c r="H3" s="26"/>
      <c r="I3" s="116"/>
      <c r="J3" s="26"/>
      <c r="K3" s="27"/>
      <c r="AT3" s="24" t="s">
        <v>88</v>
      </c>
    </row>
    <row r="4" spans="2:46" ht="36.9" customHeight="1">
      <c r="B4" s="28"/>
      <c r="C4" s="29"/>
      <c r="D4" s="30" t="s">
        <v>97</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6.5" customHeight="1">
      <c r="B7" s="28"/>
      <c r="C7" s="29"/>
      <c r="D7" s="29"/>
      <c r="E7" s="387" t="str">
        <f>'Rekapitulace stavby'!K6</f>
        <v>Stavba polní cesty HPC 2 v k.ú. Kříše</v>
      </c>
      <c r="F7" s="388"/>
      <c r="G7" s="388"/>
      <c r="H7" s="388"/>
      <c r="I7" s="117"/>
      <c r="J7" s="29"/>
      <c r="K7" s="31"/>
    </row>
    <row r="8" spans="2:11" s="1" customFormat="1" ht="13.2">
      <c r="B8" s="41"/>
      <c r="C8" s="42"/>
      <c r="D8" s="37" t="s">
        <v>98</v>
      </c>
      <c r="E8" s="42"/>
      <c r="F8" s="42"/>
      <c r="G8" s="42"/>
      <c r="H8" s="42"/>
      <c r="I8" s="118"/>
      <c r="J8" s="42"/>
      <c r="K8" s="45"/>
    </row>
    <row r="9" spans="2:11" s="1" customFormat="1" ht="36.9" customHeight="1">
      <c r="B9" s="41"/>
      <c r="C9" s="42"/>
      <c r="D9" s="42"/>
      <c r="E9" s="389" t="s">
        <v>156</v>
      </c>
      <c r="F9" s="390"/>
      <c r="G9" s="390"/>
      <c r="H9" s="390"/>
      <c r="I9" s="118"/>
      <c r="J9" s="42"/>
      <c r="K9" s="45"/>
    </row>
    <row r="10" spans="2:11" s="1" customFormat="1" ht="13.5">
      <c r="B10" s="41"/>
      <c r="C10" s="42"/>
      <c r="D10" s="42"/>
      <c r="E10" s="42"/>
      <c r="F10" s="42"/>
      <c r="G10" s="42"/>
      <c r="H10" s="42"/>
      <c r="I10" s="118"/>
      <c r="J10" s="42"/>
      <c r="K10" s="45"/>
    </row>
    <row r="11" spans="2:11" s="1" customFormat="1" ht="14.4" customHeight="1">
      <c r="B11" s="41"/>
      <c r="C11" s="42"/>
      <c r="D11" s="37" t="s">
        <v>21</v>
      </c>
      <c r="E11" s="42"/>
      <c r="F11" s="35" t="s">
        <v>22</v>
      </c>
      <c r="G11" s="42"/>
      <c r="H11" s="42"/>
      <c r="I11" s="119" t="s">
        <v>23</v>
      </c>
      <c r="J11" s="35" t="s">
        <v>24</v>
      </c>
      <c r="K11" s="45"/>
    </row>
    <row r="12" spans="2:11" s="1" customFormat="1" ht="14.4" customHeight="1">
      <c r="B12" s="41"/>
      <c r="C12" s="42"/>
      <c r="D12" s="37" t="s">
        <v>26</v>
      </c>
      <c r="E12" s="42"/>
      <c r="F12" s="35" t="s">
        <v>27</v>
      </c>
      <c r="G12" s="42"/>
      <c r="H12" s="42"/>
      <c r="I12" s="119" t="s">
        <v>28</v>
      </c>
      <c r="J12" s="120" t="str">
        <f>'Rekapitulace stavby'!AN8</f>
        <v>6. 12. 2016</v>
      </c>
      <c r="K12" s="45"/>
    </row>
    <row r="13" spans="2:11" s="1" customFormat="1" ht="10.95" customHeight="1">
      <c r="B13" s="41"/>
      <c r="C13" s="42"/>
      <c r="D13" s="42"/>
      <c r="E13" s="42"/>
      <c r="F13" s="42"/>
      <c r="G13" s="42"/>
      <c r="H13" s="42"/>
      <c r="I13" s="118"/>
      <c r="J13" s="42"/>
      <c r="K13" s="45"/>
    </row>
    <row r="14" spans="2:11" s="1" customFormat="1" ht="14.4" customHeight="1">
      <c r="B14" s="41"/>
      <c r="C14" s="42"/>
      <c r="D14" s="37" t="s">
        <v>32</v>
      </c>
      <c r="E14" s="42"/>
      <c r="F14" s="42"/>
      <c r="G14" s="42"/>
      <c r="H14" s="42"/>
      <c r="I14" s="119" t="s">
        <v>33</v>
      </c>
      <c r="J14" s="35" t="s">
        <v>34</v>
      </c>
      <c r="K14" s="45"/>
    </row>
    <row r="15" spans="2:11" s="1" customFormat="1" ht="18" customHeight="1">
      <c r="B15" s="41"/>
      <c r="C15" s="42"/>
      <c r="D15" s="42"/>
      <c r="E15" s="35" t="s">
        <v>35</v>
      </c>
      <c r="F15" s="42"/>
      <c r="G15" s="42"/>
      <c r="H15" s="42"/>
      <c r="I15" s="119" t="s">
        <v>36</v>
      </c>
      <c r="J15" s="35" t="s">
        <v>24</v>
      </c>
      <c r="K15" s="45"/>
    </row>
    <row r="16" spans="2:11" s="1" customFormat="1" ht="6.9" customHeight="1">
      <c r="B16" s="41"/>
      <c r="C16" s="42"/>
      <c r="D16" s="42"/>
      <c r="E16" s="42"/>
      <c r="F16" s="42"/>
      <c r="G16" s="42"/>
      <c r="H16" s="42"/>
      <c r="I16" s="118"/>
      <c r="J16" s="42"/>
      <c r="K16" s="45"/>
    </row>
    <row r="17" spans="2:11" s="1" customFormat="1" ht="14.4" customHeight="1">
      <c r="B17" s="41"/>
      <c r="C17" s="42"/>
      <c r="D17" s="37" t="s">
        <v>37</v>
      </c>
      <c r="E17" s="42"/>
      <c r="F17" s="42"/>
      <c r="G17" s="42"/>
      <c r="H17" s="42"/>
      <c r="I17" s="119" t="s">
        <v>33</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36</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39</v>
      </c>
      <c r="E20" s="42"/>
      <c r="F20" s="42"/>
      <c r="G20" s="42"/>
      <c r="H20" s="42"/>
      <c r="I20" s="119" t="s">
        <v>33</v>
      </c>
      <c r="J20" s="35" t="s">
        <v>40</v>
      </c>
      <c r="K20" s="45"/>
    </row>
    <row r="21" spans="2:11" s="1" customFormat="1" ht="18" customHeight="1">
      <c r="B21" s="41"/>
      <c r="C21" s="42"/>
      <c r="D21" s="42"/>
      <c r="E21" s="35" t="s">
        <v>41</v>
      </c>
      <c r="F21" s="42"/>
      <c r="G21" s="42"/>
      <c r="H21" s="42"/>
      <c r="I21" s="119" t="s">
        <v>36</v>
      </c>
      <c r="J21" s="35" t="s">
        <v>24</v>
      </c>
      <c r="K21" s="45"/>
    </row>
    <row r="22" spans="2:11" s="1" customFormat="1" ht="6.9" customHeight="1">
      <c r="B22" s="41"/>
      <c r="C22" s="42"/>
      <c r="D22" s="42"/>
      <c r="E22" s="42"/>
      <c r="F22" s="42"/>
      <c r="G22" s="42"/>
      <c r="H22" s="42"/>
      <c r="I22" s="118"/>
      <c r="J22" s="42"/>
      <c r="K22" s="45"/>
    </row>
    <row r="23" spans="2:11" s="1" customFormat="1" ht="14.4" customHeight="1">
      <c r="B23" s="41"/>
      <c r="C23" s="42"/>
      <c r="D23" s="37" t="s">
        <v>43</v>
      </c>
      <c r="E23" s="42"/>
      <c r="F23" s="42"/>
      <c r="G23" s="42"/>
      <c r="H23" s="42"/>
      <c r="I23" s="118"/>
      <c r="J23" s="42"/>
      <c r="K23" s="45"/>
    </row>
    <row r="24" spans="2:11" s="6" customFormat="1" ht="16.5" customHeight="1">
      <c r="B24" s="121"/>
      <c r="C24" s="122"/>
      <c r="D24" s="122"/>
      <c r="E24" s="378" t="s">
        <v>24</v>
      </c>
      <c r="F24" s="378"/>
      <c r="G24" s="378"/>
      <c r="H24" s="378"/>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45</v>
      </c>
      <c r="E27" s="42"/>
      <c r="F27" s="42"/>
      <c r="G27" s="42"/>
      <c r="H27" s="42"/>
      <c r="I27" s="118"/>
      <c r="J27" s="128">
        <f>ROUND(J89,2)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47</v>
      </c>
      <c r="G29" s="42"/>
      <c r="H29" s="42"/>
      <c r="I29" s="129" t="s">
        <v>46</v>
      </c>
      <c r="J29" s="46" t="s">
        <v>48</v>
      </c>
      <c r="K29" s="45"/>
    </row>
    <row r="30" spans="2:11" s="1" customFormat="1" ht="14.4" customHeight="1">
      <c r="B30" s="41"/>
      <c r="C30" s="42"/>
      <c r="D30" s="49" t="s">
        <v>49</v>
      </c>
      <c r="E30" s="49" t="s">
        <v>50</v>
      </c>
      <c r="F30" s="130">
        <f>ROUND(SUM(BE89:BE504),2)</f>
        <v>0</v>
      </c>
      <c r="G30" s="42"/>
      <c r="H30" s="42"/>
      <c r="I30" s="131">
        <v>0.21</v>
      </c>
      <c r="J30" s="130">
        <f>ROUND(ROUND((SUM(BE89:BE504)),2)*I30,2)</f>
        <v>0</v>
      </c>
      <c r="K30" s="45"/>
    </row>
    <row r="31" spans="2:11" s="1" customFormat="1" ht="14.4" customHeight="1">
      <c r="B31" s="41"/>
      <c r="C31" s="42"/>
      <c r="D31" s="42"/>
      <c r="E31" s="49" t="s">
        <v>51</v>
      </c>
      <c r="F31" s="130">
        <f>ROUND(SUM(BF89:BF504),2)</f>
        <v>0</v>
      </c>
      <c r="G31" s="42"/>
      <c r="H31" s="42"/>
      <c r="I31" s="131">
        <v>0.15</v>
      </c>
      <c r="J31" s="130">
        <f>ROUND(ROUND((SUM(BF89:BF504)),2)*I31,2)</f>
        <v>0</v>
      </c>
      <c r="K31" s="45"/>
    </row>
    <row r="32" spans="2:11" s="1" customFormat="1" ht="14.4" customHeight="1" hidden="1">
      <c r="B32" s="41"/>
      <c r="C32" s="42"/>
      <c r="D32" s="42"/>
      <c r="E32" s="49" t="s">
        <v>52</v>
      </c>
      <c r="F32" s="130">
        <f>ROUND(SUM(BG89:BG504),2)</f>
        <v>0</v>
      </c>
      <c r="G32" s="42"/>
      <c r="H32" s="42"/>
      <c r="I32" s="131">
        <v>0.21</v>
      </c>
      <c r="J32" s="130">
        <v>0</v>
      </c>
      <c r="K32" s="45"/>
    </row>
    <row r="33" spans="2:11" s="1" customFormat="1" ht="14.4" customHeight="1" hidden="1">
      <c r="B33" s="41"/>
      <c r="C33" s="42"/>
      <c r="D33" s="42"/>
      <c r="E33" s="49" t="s">
        <v>53</v>
      </c>
      <c r="F33" s="130">
        <f>ROUND(SUM(BH89:BH504),2)</f>
        <v>0</v>
      </c>
      <c r="G33" s="42"/>
      <c r="H33" s="42"/>
      <c r="I33" s="131">
        <v>0.15</v>
      </c>
      <c r="J33" s="130">
        <v>0</v>
      </c>
      <c r="K33" s="45"/>
    </row>
    <row r="34" spans="2:11" s="1" customFormat="1" ht="14.4" customHeight="1" hidden="1">
      <c r="B34" s="41"/>
      <c r="C34" s="42"/>
      <c r="D34" s="42"/>
      <c r="E34" s="49" t="s">
        <v>54</v>
      </c>
      <c r="F34" s="130">
        <f>ROUND(SUM(BI89:BI504),2)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55</v>
      </c>
      <c r="E36" s="79"/>
      <c r="F36" s="79"/>
      <c r="G36" s="134" t="s">
        <v>56</v>
      </c>
      <c r="H36" s="135" t="s">
        <v>57</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100</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6.5" customHeight="1">
      <c r="B45" s="41"/>
      <c r="C45" s="42"/>
      <c r="D45" s="42"/>
      <c r="E45" s="387" t="str">
        <f>E7</f>
        <v>Stavba polní cesty HPC 2 v k.ú. Kříše</v>
      </c>
      <c r="F45" s="388"/>
      <c r="G45" s="388"/>
      <c r="H45" s="388"/>
      <c r="I45" s="118"/>
      <c r="J45" s="42"/>
      <c r="K45" s="45"/>
    </row>
    <row r="46" spans="2:11" s="1" customFormat="1" ht="14.4" customHeight="1">
      <c r="B46" s="41"/>
      <c r="C46" s="37" t="s">
        <v>98</v>
      </c>
      <c r="D46" s="42"/>
      <c r="E46" s="42"/>
      <c r="F46" s="42"/>
      <c r="G46" s="42"/>
      <c r="H46" s="42"/>
      <c r="I46" s="118"/>
      <c r="J46" s="42"/>
      <c r="K46" s="45"/>
    </row>
    <row r="47" spans="2:11" s="1" customFormat="1" ht="17.25" customHeight="1">
      <c r="B47" s="41"/>
      <c r="C47" s="42"/>
      <c r="D47" s="42"/>
      <c r="E47" s="389" t="str">
        <f>E9</f>
        <v>SO 101 - Polní cesta</v>
      </c>
      <c r="F47" s="390"/>
      <c r="G47" s="390"/>
      <c r="H47" s="390"/>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26</v>
      </c>
      <c r="D49" s="42"/>
      <c r="E49" s="42"/>
      <c r="F49" s="35" t="str">
        <f>F12</f>
        <v>k.ú. Kříše</v>
      </c>
      <c r="G49" s="42"/>
      <c r="H49" s="42"/>
      <c r="I49" s="119" t="s">
        <v>28</v>
      </c>
      <c r="J49" s="120" t="str">
        <f>IF(J12="","",J12)</f>
        <v>6. 12. 2016</v>
      </c>
      <c r="K49" s="45"/>
    </row>
    <row r="50" spans="2:11" s="1" customFormat="1" ht="6.9" customHeight="1">
      <c r="B50" s="41"/>
      <c r="C50" s="42"/>
      <c r="D50" s="42"/>
      <c r="E50" s="42"/>
      <c r="F50" s="42"/>
      <c r="G50" s="42"/>
      <c r="H50" s="42"/>
      <c r="I50" s="118"/>
      <c r="J50" s="42"/>
      <c r="K50" s="45"/>
    </row>
    <row r="51" spans="2:11" s="1" customFormat="1" ht="13.2">
      <c r="B51" s="41"/>
      <c r="C51" s="37" t="s">
        <v>32</v>
      </c>
      <c r="D51" s="42"/>
      <c r="E51" s="42"/>
      <c r="F51" s="35" t="str">
        <f>E15</f>
        <v>ČR - Státní pozemkový úřad, KPÚ pro Plzeňský kraj,</v>
      </c>
      <c r="G51" s="42"/>
      <c r="H51" s="42"/>
      <c r="I51" s="119" t="s">
        <v>39</v>
      </c>
      <c r="J51" s="378" t="str">
        <f>E21</f>
        <v>D PROJEKT PLZEŇ Nedvěd s.r.o.</v>
      </c>
      <c r="K51" s="45"/>
    </row>
    <row r="52" spans="2:11" s="1" customFormat="1" ht="14.4" customHeight="1">
      <c r="B52" s="41"/>
      <c r="C52" s="37" t="s">
        <v>37</v>
      </c>
      <c r="D52" s="42"/>
      <c r="E52" s="42"/>
      <c r="F52" s="35" t="str">
        <f>IF(E18="","",E18)</f>
        <v/>
      </c>
      <c r="G52" s="42"/>
      <c r="H52" s="42"/>
      <c r="I52" s="118"/>
      <c r="J52" s="382"/>
      <c r="K52" s="45"/>
    </row>
    <row r="53" spans="2:11" s="1" customFormat="1" ht="10.35" customHeight="1">
      <c r="B53" s="41"/>
      <c r="C53" s="42"/>
      <c r="D53" s="42"/>
      <c r="E53" s="42"/>
      <c r="F53" s="42"/>
      <c r="G53" s="42"/>
      <c r="H53" s="42"/>
      <c r="I53" s="118"/>
      <c r="J53" s="42"/>
      <c r="K53" s="45"/>
    </row>
    <row r="54" spans="2:11" s="1" customFormat="1" ht="29.25" customHeight="1">
      <c r="B54" s="41"/>
      <c r="C54" s="144" t="s">
        <v>101</v>
      </c>
      <c r="D54" s="132"/>
      <c r="E54" s="132"/>
      <c r="F54" s="132"/>
      <c r="G54" s="132"/>
      <c r="H54" s="132"/>
      <c r="I54" s="145"/>
      <c r="J54" s="146" t="s">
        <v>102</v>
      </c>
      <c r="K54" s="147"/>
    </row>
    <row r="55" spans="2:11" s="1" customFormat="1" ht="10.35" customHeight="1">
      <c r="B55" s="41"/>
      <c r="C55" s="42"/>
      <c r="D55" s="42"/>
      <c r="E55" s="42"/>
      <c r="F55" s="42"/>
      <c r="G55" s="42"/>
      <c r="H55" s="42"/>
      <c r="I55" s="118"/>
      <c r="J55" s="42"/>
      <c r="K55" s="45"/>
    </row>
    <row r="56" spans="2:47" s="1" customFormat="1" ht="29.25" customHeight="1">
      <c r="B56" s="41"/>
      <c r="C56" s="148" t="s">
        <v>103</v>
      </c>
      <c r="D56" s="42"/>
      <c r="E56" s="42"/>
      <c r="F56" s="42"/>
      <c r="G56" s="42"/>
      <c r="H56" s="42"/>
      <c r="I56" s="118"/>
      <c r="J56" s="128">
        <f>J89</f>
        <v>0</v>
      </c>
      <c r="K56" s="45"/>
      <c r="AU56" s="24" t="s">
        <v>104</v>
      </c>
    </row>
    <row r="57" spans="2:11" s="7" customFormat="1" ht="24.9" customHeight="1">
      <c r="B57" s="149"/>
      <c r="C57" s="150"/>
      <c r="D57" s="151" t="s">
        <v>157</v>
      </c>
      <c r="E57" s="152"/>
      <c r="F57" s="152"/>
      <c r="G57" s="152"/>
      <c r="H57" s="152"/>
      <c r="I57" s="153"/>
      <c r="J57" s="154">
        <f>J90</f>
        <v>0</v>
      </c>
      <c r="K57" s="155"/>
    </row>
    <row r="58" spans="2:11" s="8" customFormat="1" ht="19.95" customHeight="1">
      <c r="B58" s="156"/>
      <c r="C58" s="157"/>
      <c r="D58" s="158" t="s">
        <v>158</v>
      </c>
      <c r="E58" s="159"/>
      <c r="F58" s="159"/>
      <c r="G58" s="159"/>
      <c r="H58" s="159"/>
      <c r="I58" s="160"/>
      <c r="J58" s="161">
        <f>J91</f>
        <v>0</v>
      </c>
      <c r="K58" s="162"/>
    </row>
    <row r="59" spans="2:11" s="8" customFormat="1" ht="19.95" customHeight="1">
      <c r="B59" s="156"/>
      <c r="C59" s="157"/>
      <c r="D59" s="158" t="s">
        <v>159</v>
      </c>
      <c r="E59" s="159"/>
      <c r="F59" s="159"/>
      <c r="G59" s="159"/>
      <c r="H59" s="159"/>
      <c r="I59" s="160"/>
      <c r="J59" s="161">
        <f>J244</f>
        <v>0</v>
      </c>
      <c r="K59" s="162"/>
    </row>
    <row r="60" spans="2:11" s="8" customFormat="1" ht="19.95" customHeight="1">
      <c r="B60" s="156"/>
      <c r="C60" s="157"/>
      <c r="D60" s="158" t="s">
        <v>160</v>
      </c>
      <c r="E60" s="159"/>
      <c r="F60" s="159"/>
      <c r="G60" s="159"/>
      <c r="H60" s="159"/>
      <c r="I60" s="160"/>
      <c r="J60" s="161">
        <f>J285</f>
        <v>0</v>
      </c>
      <c r="K60" s="162"/>
    </row>
    <row r="61" spans="2:11" s="8" customFormat="1" ht="19.95" customHeight="1">
      <c r="B61" s="156"/>
      <c r="C61" s="157"/>
      <c r="D61" s="158" t="s">
        <v>161</v>
      </c>
      <c r="E61" s="159"/>
      <c r="F61" s="159"/>
      <c r="G61" s="159"/>
      <c r="H61" s="159"/>
      <c r="I61" s="160"/>
      <c r="J61" s="161">
        <f>J295</f>
        <v>0</v>
      </c>
      <c r="K61" s="162"/>
    </row>
    <row r="62" spans="2:11" s="8" customFormat="1" ht="19.95" customHeight="1">
      <c r="B62" s="156"/>
      <c r="C62" s="157"/>
      <c r="D62" s="158" t="s">
        <v>162</v>
      </c>
      <c r="E62" s="159"/>
      <c r="F62" s="159"/>
      <c r="G62" s="159"/>
      <c r="H62" s="159"/>
      <c r="I62" s="160"/>
      <c r="J62" s="161">
        <f>J328</f>
        <v>0</v>
      </c>
      <c r="K62" s="162"/>
    </row>
    <row r="63" spans="2:11" s="8" customFormat="1" ht="19.95" customHeight="1">
      <c r="B63" s="156"/>
      <c r="C63" s="157"/>
      <c r="D63" s="158" t="s">
        <v>163</v>
      </c>
      <c r="E63" s="159"/>
      <c r="F63" s="159"/>
      <c r="G63" s="159"/>
      <c r="H63" s="159"/>
      <c r="I63" s="160"/>
      <c r="J63" s="161">
        <f>J361</f>
        <v>0</v>
      </c>
      <c r="K63" s="162"/>
    </row>
    <row r="64" spans="2:11" s="8" customFormat="1" ht="19.95" customHeight="1">
      <c r="B64" s="156"/>
      <c r="C64" s="157"/>
      <c r="D64" s="158" t="s">
        <v>164</v>
      </c>
      <c r="E64" s="159"/>
      <c r="F64" s="159"/>
      <c r="G64" s="159"/>
      <c r="H64" s="159"/>
      <c r="I64" s="160"/>
      <c r="J64" s="161">
        <f>J374</f>
        <v>0</v>
      </c>
      <c r="K64" s="162"/>
    </row>
    <row r="65" spans="2:11" s="8" customFormat="1" ht="19.95" customHeight="1">
      <c r="B65" s="156"/>
      <c r="C65" s="157"/>
      <c r="D65" s="158" t="s">
        <v>165</v>
      </c>
      <c r="E65" s="159"/>
      <c r="F65" s="159"/>
      <c r="G65" s="159"/>
      <c r="H65" s="159"/>
      <c r="I65" s="160"/>
      <c r="J65" s="161">
        <f>J451</f>
        <v>0</v>
      </c>
      <c r="K65" s="162"/>
    </row>
    <row r="66" spans="2:11" s="8" customFormat="1" ht="19.95" customHeight="1">
      <c r="B66" s="156"/>
      <c r="C66" s="157"/>
      <c r="D66" s="158" t="s">
        <v>166</v>
      </c>
      <c r="E66" s="159"/>
      <c r="F66" s="159"/>
      <c r="G66" s="159"/>
      <c r="H66" s="159"/>
      <c r="I66" s="160"/>
      <c r="J66" s="161">
        <f>J462</f>
        <v>0</v>
      </c>
      <c r="K66" s="162"/>
    </row>
    <row r="67" spans="2:11" s="7" customFormat="1" ht="24.9" customHeight="1">
      <c r="B67" s="149"/>
      <c r="C67" s="150"/>
      <c r="D67" s="151" t="s">
        <v>167</v>
      </c>
      <c r="E67" s="152"/>
      <c r="F67" s="152"/>
      <c r="G67" s="152"/>
      <c r="H67" s="152"/>
      <c r="I67" s="153"/>
      <c r="J67" s="154">
        <f>J465</f>
        <v>0</v>
      </c>
      <c r="K67" s="155"/>
    </row>
    <row r="68" spans="2:11" s="7" customFormat="1" ht="24.9" customHeight="1">
      <c r="B68" s="149"/>
      <c r="C68" s="150"/>
      <c r="D68" s="151" t="s">
        <v>168</v>
      </c>
      <c r="E68" s="152"/>
      <c r="F68" s="152"/>
      <c r="G68" s="152"/>
      <c r="H68" s="152"/>
      <c r="I68" s="153"/>
      <c r="J68" s="154">
        <f>J497</f>
        <v>0</v>
      </c>
      <c r="K68" s="155"/>
    </row>
    <row r="69" spans="2:11" s="8" customFormat="1" ht="19.95" customHeight="1">
      <c r="B69" s="156"/>
      <c r="C69" s="157"/>
      <c r="D69" s="158" t="s">
        <v>169</v>
      </c>
      <c r="E69" s="159"/>
      <c r="F69" s="159"/>
      <c r="G69" s="159"/>
      <c r="H69" s="159"/>
      <c r="I69" s="160"/>
      <c r="J69" s="161">
        <f>J498</f>
        <v>0</v>
      </c>
      <c r="K69" s="162"/>
    </row>
    <row r="70" spans="2:11" s="1" customFormat="1" ht="21.75" customHeight="1">
      <c r="B70" s="41"/>
      <c r="C70" s="42"/>
      <c r="D70" s="42"/>
      <c r="E70" s="42"/>
      <c r="F70" s="42"/>
      <c r="G70" s="42"/>
      <c r="H70" s="42"/>
      <c r="I70" s="118"/>
      <c r="J70" s="42"/>
      <c r="K70" s="45"/>
    </row>
    <row r="71" spans="2:11" s="1" customFormat="1" ht="6.9" customHeight="1">
      <c r="B71" s="56"/>
      <c r="C71" s="57"/>
      <c r="D71" s="57"/>
      <c r="E71" s="57"/>
      <c r="F71" s="57"/>
      <c r="G71" s="57"/>
      <c r="H71" s="57"/>
      <c r="I71" s="139"/>
      <c r="J71" s="57"/>
      <c r="K71" s="58"/>
    </row>
    <row r="75" spans="2:12" s="1" customFormat="1" ht="6.9" customHeight="1">
      <c r="B75" s="59"/>
      <c r="C75" s="60"/>
      <c r="D75" s="60"/>
      <c r="E75" s="60"/>
      <c r="F75" s="60"/>
      <c r="G75" s="60"/>
      <c r="H75" s="60"/>
      <c r="I75" s="142"/>
      <c r="J75" s="60"/>
      <c r="K75" s="60"/>
      <c r="L75" s="61"/>
    </row>
    <row r="76" spans="2:12" s="1" customFormat="1" ht="36.9" customHeight="1">
      <c r="B76" s="41"/>
      <c r="C76" s="62" t="s">
        <v>108</v>
      </c>
      <c r="D76" s="63"/>
      <c r="E76" s="63"/>
      <c r="F76" s="63"/>
      <c r="G76" s="63"/>
      <c r="H76" s="63"/>
      <c r="I76" s="163"/>
      <c r="J76" s="63"/>
      <c r="K76" s="63"/>
      <c r="L76" s="61"/>
    </row>
    <row r="77" spans="2:12" s="1" customFormat="1" ht="6.9" customHeight="1">
      <c r="B77" s="41"/>
      <c r="C77" s="63"/>
      <c r="D77" s="63"/>
      <c r="E77" s="63"/>
      <c r="F77" s="63"/>
      <c r="G77" s="63"/>
      <c r="H77" s="63"/>
      <c r="I77" s="163"/>
      <c r="J77" s="63"/>
      <c r="K77" s="63"/>
      <c r="L77" s="61"/>
    </row>
    <row r="78" spans="2:12" s="1" customFormat="1" ht="14.4" customHeight="1">
      <c r="B78" s="41"/>
      <c r="C78" s="65" t="s">
        <v>18</v>
      </c>
      <c r="D78" s="63"/>
      <c r="E78" s="63"/>
      <c r="F78" s="63"/>
      <c r="G78" s="63"/>
      <c r="H78" s="63"/>
      <c r="I78" s="163"/>
      <c r="J78" s="63"/>
      <c r="K78" s="63"/>
      <c r="L78" s="61"/>
    </row>
    <row r="79" spans="2:12" s="1" customFormat="1" ht="16.5" customHeight="1">
      <c r="B79" s="41"/>
      <c r="C79" s="63"/>
      <c r="D79" s="63"/>
      <c r="E79" s="383" t="str">
        <f>E7</f>
        <v>Stavba polní cesty HPC 2 v k.ú. Kříše</v>
      </c>
      <c r="F79" s="384"/>
      <c r="G79" s="384"/>
      <c r="H79" s="384"/>
      <c r="I79" s="163"/>
      <c r="J79" s="63"/>
      <c r="K79" s="63"/>
      <c r="L79" s="61"/>
    </row>
    <row r="80" spans="2:12" s="1" customFormat="1" ht="14.4" customHeight="1">
      <c r="B80" s="41"/>
      <c r="C80" s="65" t="s">
        <v>98</v>
      </c>
      <c r="D80" s="63"/>
      <c r="E80" s="63"/>
      <c r="F80" s="63"/>
      <c r="G80" s="63"/>
      <c r="H80" s="63"/>
      <c r="I80" s="163"/>
      <c r="J80" s="63"/>
      <c r="K80" s="63"/>
      <c r="L80" s="61"/>
    </row>
    <row r="81" spans="2:12" s="1" customFormat="1" ht="17.25" customHeight="1">
      <c r="B81" s="41"/>
      <c r="C81" s="63"/>
      <c r="D81" s="63"/>
      <c r="E81" s="350" t="str">
        <f>E9</f>
        <v>SO 101 - Polní cesta</v>
      </c>
      <c r="F81" s="385"/>
      <c r="G81" s="385"/>
      <c r="H81" s="385"/>
      <c r="I81" s="163"/>
      <c r="J81" s="63"/>
      <c r="K81" s="63"/>
      <c r="L81" s="61"/>
    </row>
    <row r="82" spans="2:12" s="1" customFormat="1" ht="6.9" customHeight="1">
      <c r="B82" s="41"/>
      <c r="C82" s="63"/>
      <c r="D82" s="63"/>
      <c r="E82" s="63"/>
      <c r="F82" s="63"/>
      <c r="G82" s="63"/>
      <c r="H82" s="63"/>
      <c r="I82" s="163"/>
      <c r="J82" s="63"/>
      <c r="K82" s="63"/>
      <c r="L82" s="61"/>
    </row>
    <row r="83" spans="2:12" s="1" customFormat="1" ht="18" customHeight="1">
      <c r="B83" s="41"/>
      <c r="C83" s="65" t="s">
        <v>26</v>
      </c>
      <c r="D83" s="63"/>
      <c r="E83" s="63"/>
      <c r="F83" s="164" t="str">
        <f>F12</f>
        <v>k.ú. Kříše</v>
      </c>
      <c r="G83" s="63"/>
      <c r="H83" s="63"/>
      <c r="I83" s="165" t="s">
        <v>28</v>
      </c>
      <c r="J83" s="73" t="str">
        <f>IF(J12="","",J12)</f>
        <v>6. 12. 2016</v>
      </c>
      <c r="K83" s="63"/>
      <c r="L83" s="61"/>
    </row>
    <row r="84" spans="2:12" s="1" customFormat="1" ht="6.9" customHeight="1">
      <c r="B84" s="41"/>
      <c r="C84" s="63"/>
      <c r="D84" s="63"/>
      <c r="E84" s="63"/>
      <c r="F84" s="63"/>
      <c r="G84" s="63"/>
      <c r="H84" s="63"/>
      <c r="I84" s="163"/>
      <c r="J84" s="63"/>
      <c r="K84" s="63"/>
      <c r="L84" s="61"/>
    </row>
    <row r="85" spans="2:12" s="1" customFormat="1" ht="13.2">
      <c r="B85" s="41"/>
      <c r="C85" s="65" t="s">
        <v>32</v>
      </c>
      <c r="D85" s="63"/>
      <c r="E85" s="63"/>
      <c r="F85" s="164" t="str">
        <f>E15</f>
        <v>ČR - Státní pozemkový úřad, KPÚ pro Plzeňský kraj,</v>
      </c>
      <c r="G85" s="63"/>
      <c r="H85" s="63"/>
      <c r="I85" s="165" t="s">
        <v>39</v>
      </c>
      <c r="J85" s="164" t="str">
        <f>E21</f>
        <v>D PROJEKT PLZEŇ Nedvěd s.r.o.</v>
      </c>
      <c r="K85" s="63"/>
      <c r="L85" s="61"/>
    </row>
    <row r="86" spans="2:12" s="1" customFormat="1" ht="14.4" customHeight="1">
      <c r="B86" s="41"/>
      <c r="C86" s="65" t="s">
        <v>37</v>
      </c>
      <c r="D86" s="63"/>
      <c r="E86" s="63"/>
      <c r="F86" s="164" t="str">
        <f>IF(E18="","",E18)</f>
        <v/>
      </c>
      <c r="G86" s="63"/>
      <c r="H86" s="63"/>
      <c r="I86" s="163"/>
      <c r="J86" s="63"/>
      <c r="K86" s="63"/>
      <c r="L86" s="61"/>
    </row>
    <row r="87" spans="2:12" s="1" customFormat="1" ht="10.35" customHeight="1">
      <c r="B87" s="41"/>
      <c r="C87" s="63"/>
      <c r="D87" s="63"/>
      <c r="E87" s="63"/>
      <c r="F87" s="63"/>
      <c r="G87" s="63"/>
      <c r="H87" s="63"/>
      <c r="I87" s="163"/>
      <c r="J87" s="63"/>
      <c r="K87" s="63"/>
      <c r="L87" s="61"/>
    </row>
    <row r="88" spans="2:20" s="9" customFormat="1" ht="29.25" customHeight="1">
      <c r="B88" s="166"/>
      <c r="C88" s="167" t="s">
        <v>109</v>
      </c>
      <c r="D88" s="168" t="s">
        <v>64</v>
      </c>
      <c r="E88" s="168" t="s">
        <v>60</v>
      </c>
      <c r="F88" s="168" t="s">
        <v>110</v>
      </c>
      <c r="G88" s="168" t="s">
        <v>111</v>
      </c>
      <c r="H88" s="168" t="s">
        <v>112</v>
      </c>
      <c r="I88" s="169" t="s">
        <v>113</v>
      </c>
      <c r="J88" s="168" t="s">
        <v>102</v>
      </c>
      <c r="K88" s="170" t="s">
        <v>114</v>
      </c>
      <c r="L88" s="171"/>
      <c r="M88" s="81" t="s">
        <v>115</v>
      </c>
      <c r="N88" s="82" t="s">
        <v>49</v>
      </c>
      <c r="O88" s="82" t="s">
        <v>116</v>
      </c>
      <c r="P88" s="82" t="s">
        <v>117</v>
      </c>
      <c r="Q88" s="82" t="s">
        <v>118</v>
      </c>
      <c r="R88" s="82" t="s">
        <v>119</v>
      </c>
      <c r="S88" s="82" t="s">
        <v>120</v>
      </c>
      <c r="T88" s="83" t="s">
        <v>121</v>
      </c>
    </row>
    <row r="89" spans="2:63" s="1" customFormat="1" ht="29.25" customHeight="1">
      <c r="B89" s="41"/>
      <c r="C89" s="87" t="s">
        <v>103</v>
      </c>
      <c r="D89" s="63"/>
      <c r="E89" s="63"/>
      <c r="F89" s="63"/>
      <c r="G89" s="63"/>
      <c r="H89" s="63"/>
      <c r="I89" s="163"/>
      <c r="J89" s="172">
        <f>BK89</f>
        <v>0</v>
      </c>
      <c r="K89" s="63"/>
      <c r="L89" s="61"/>
      <c r="M89" s="84"/>
      <c r="N89" s="85"/>
      <c r="O89" s="85"/>
      <c r="P89" s="173">
        <f>P90+P465+P497</f>
        <v>0</v>
      </c>
      <c r="Q89" s="85"/>
      <c r="R89" s="173">
        <f>R90+R465+R497</f>
        <v>594.68506504</v>
      </c>
      <c r="S89" s="85"/>
      <c r="T89" s="174">
        <f>T90+T465+T497</f>
        <v>15.03035</v>
      </c>
      <c r="AT89" s="24" t="s">
        <v>78</v>
      </c>
      <c r="AU89" s="24" t="s">
        <v>104</v>
      </c>
      <c r="BK89" s="175">
        <f>BK90+BK465+BK497</f>
        <v>0</v>
      </c>
    </row>
    <row r="90" spans="2:63" s="10" customFormat="1" ht="37.35" customHeight="1">
      <c r="B90" s="176"/>
      <c r="C90" s="177"/>
      <c r="D90" s="178" t="s">
        <v>78</v>
      </c>
      <c r="E90" s="179" t="s">
        <v>170</v>
      </c>
      <c r="F90" s="179" t="s">
        <v>171</v>
      </c>
      <c r="G90" s="177"/>
      <c r="H90" s="177"/>
      <c r="I90" s="180"/>
      <c r="J90" s="181">
        <f>BK90</f>
        <v>0</v>
      </c>
      <c r="K90" s="177"/>
      <c r="L90" s="182"/>
      <c r="M90" s="183"/>
      <c r="N90" s="184"/>
      <c r="O90" s="184"/>
      <c r="P90" s="185">
        <f>P91+P244+P285+P295+P328+P361+P374+P451+P462</f>
        <v>0</v>
      </c>
      <c r="Q90" s="184"/>
      <c r="R90" s="185">
        <f>R91+R244+R285+R295+R328+R361+R374+R451+R462</f>
        <v>415.62731304000005</v>
      </c>
      <c r="S90" s="184"/>
      <c r="T90" s="186">
        <f>T91+T244+T285+T295+T328+T361+T374+T451+T462</f>
        <v>15.03035</v>
      </c>
      <c r="AR90" s="187" t="s">
        <v>25</v>
      </c>
      <c r="AT90" s="188" t="s">
        <v>78</v>
      </c>
      <c r="AU90" s="188" t="s">
        <v>79</v>
      </c>
      <c r="AY90" s="187" t="s">
        <v>125</v>
      </c>
      <c r="BK90" s="189">
        <f>BK91+BK244+BK285+BK295+BK328+BK361+BK374+BK451+BK462</f>
        <v>0</v>
      </c>
    </row>
    <row r="91" spans="2:63" s="10" customFormat="1" ht="19.95" customHeight="1">
      <c r="B91" s="176"/>
      <c r="C91" s="177"/>
      <c r="D91" s="178" t="s">
        <v>78</v>
      </c>
      <c r="E91" s="190" t="s">
        <v>25</v>
      </c>
      <c r="F91" s="190" t="s">
        <v>172</v>
      </c>
      <c r="G91" s="177"/>
      <c r="H91" s="177"/>
      <c r="I91" s="180"/>
      <c r="J91" s="191">
        <f>BK91</f>
        <v>0</v>
      </c>
      <c r="K91" s="177"/>
      <c r="L91" s="182"/>
      <c r="M91" s="183"/>
      <c r="N91" s="184"/>
      <c r="O91" s="184"/>
      <c r="P91" s="185">
        <f>SUM(P92:P243)</f>
        <v>0</v>
      </c>
      <c r="Q91" s="184"/>
      <c r="R91" s="185">
        <f>SUM(R92:R243)</f>
        <v>0.00022</v>
      </c>
      <c r="S91" s="184"/>
      <c r="T91" s="186">
        <f>SUM(T92:T243)</f>
        <v>4.08155</v>
      </c>
      <c r="AR91" s="187" t="s">
        <v>25</v>
      </c>
      <c r="AT91" s="188" t="s">
        <v>78</v>
      </c>
      <c r="AU91" s="188" t="s">
        <v>25</v>
      </c>
      <c r="AY91" s="187" t="s">
        <v>125</v>
      </c>
      <c r="BK91" s="189">
        <f>SUM(BK92:BK243)</f>
        <v>0</v>
      </c>
    </row>
    <row r="92" spans="2:65" s="1" customFormat="1" ht="25.5" customHeight="1">
      <c r="B92" s="41"/>
      <c r="C92" s="192" t="s">
        <v>25</v>
      </c>
      <c r="D92" s="192" t="s">
        <v>128</v>
      </c>
      <c r="E92" s="193" t="s">
        <v>173</v>
      </c>
      <c r="F92" s="194" t="s">
        <v>174</v>
      </c>
      <c r="G92" s="195" t="s">
        <v>175</v>
      </c>
      <c r="H92" s="196">
        <v>42.75</v>
      </c>
      <c r="I92" s="197"/>
      <c r="J92" s="198">
        <f>ROUND(I92*H92,2)</f>
        <v>0</v>
      </c>
      <c r="K92" s="194" t="s">
        <v>132</v>
      </c>
      <c r="L92" s="61"/>
      <c r="M92" s="199" t="s">
        <v>24</v>
      </c>
      <c r="N92" s="200" t="s">
        <v>50</v>
      </c>
      <c r="O92" s="42"/>
      <c r="P92" s="201">
        <f>O92*H92</f>
        <v>0</v>
      </c>
      <c r="Q92" s="201">
        <v>0</v>
      </c>
      <c r="R92" s="201">
        <f>Q92*H92</f>
        <v>0</v>
      </c>
      <c r="S92" s="201">
        <v>0</v>
      </c>
      <c r="T92" s="202">
        <f>S92*H92</f>
        <v>0</v>
      </c>
      <c r="AR92" s="24" t="s">
        <v>145</v>
      </c>
      <c r="AT92" s="24" t="s">
        <v>128</v>
      </c>
      <c r="AU92" s="24" t="s">
        <v>88</v>
      </c>
      <c r="AY92" s="24" t="s">
        <v>125</v>
      </c>
      <c r="BE92" s="203">
        <f>IF(N92="základní",J92,0)</f>
        <v>0</v>
      </c>
      <c r="BF92" s="203">
        <f>IF(N92="snížená",J92,0)</f>
        <v>0</v>
      </c>
      <c r="BG92" s="203">
        <f>IF(N92="zákl. přenesená",J92,0)</f>
        <v>0</v>
      </c>
      <c r="BH92" s="203">
        <f>IF(N92="sníž. přenesená",J92,0)</f>
        <v>0</v>
      </c>
      <c r="BI92" s="203">
        <f>IF(N92="nulová",J92,0)</f>
        <v>0</v>
      </c>
      <c r="BJ92" s="24" t="s">
        <v>25</v>
      </c>
      <c r="BK92" s="203">
        <f>ROUND(I92*H92,2)</f>
        <v>0</v>
      </c>
      <c r="BL92" s="24" t="s">
        <v>145</v>
      </c>
      <c r="BM92" s="24" t="s">
        <v>176</v>
      </c>
    </row>
    <row r="93" spans="2:47" s="1" customFormat="1" ht="144">
      <c r="B93" s="41"/>
      <c r="C93" s="63"/>
      <c r="D93" s="204" t="s">
        <v>177</v>
      </c>
      <c r="E93" s="63"/>
      <c r="F93" s="205" t="s">
        <v>178</v>
      </c>
      <c r="G93" s="63"/>
      <c r="H93" s="63"/>
      <c r="I93" s="163"/>
      <c r="J93" s="63"/>
      <c r="K93" s="63"/>
      <c r="L93" s="61"/>
      <c r="M93" s="206"/>
      <c r="N93" s="42"/>
      <c r="O93" s="42"/>
      <c r="P93" s="42"/>
      <c r="Q93" s="42"/>
      <c r="R93" s="42"/>
      <c r="S93" s="42"/>
      <c r="T93" s="78"/>
      <c r="AT93" s="24" t="s">
        <v>177</v>
      </c>
      <c r="AU93" s="24" t="s">
        <v>88</v>
      </c>
    </row>
    <row r="94" spans="2:47" s="1" customFormat="1" ht="24">
      <c r="B94" s="41"/>
      <c r="C94" s="63"/>
      <c r="D94" s="204" t="s">
        <v>138</v>
      </c>
      <c r="E94" s="63"/>
      <c r="F94" s="205" t="s">
        <v>179</v>
      </c>
      <c r="G94" s="63"/>
      <c r="H94" s="63"/>
      <c r="I94" s="163"/>
      <c r="J94" s="63"/>
      <c r="K94" s="63"/>
      <c r="L94" s="61"/>
      <c r="M94" s="206"/>
      <c r="N94" s="42"/>
      <c r="O94" s="42"/>
      <c r="P94" s="42"/>
      <c r="Q94" s="42"/>
      <c r="R94" s="42"/>
      <c r="S94" s="42"/>
      <c r="T94" s="78"/>
      <c r="AT94" s="24" t="s">
        <v>138</v>
      </c>
      <c r="AU94" s="24" t="s">
        <v>88</v>
      </c>
    </row>
    <row r="95" spans="2:51" s="11" customFormat="1" ht="13.5">
      <c r="B95" s="211"/>
      <c r="C95" s="212"/>
      <c r="D95" s="204" t="s">
        <v>180</v>
      </c>
      <c r="E95" s="213" t="s">
        <v>24</v>
      </c>
      <c r="F95" s="214" t="s">
        <v>181</v>
      </c>
      <c r="G95" s="212"/>
      <c r="H95" s="215">
        <v>12.25</v>
      </c>
      <c r="I95" s="216"/>
      <c r="J95" s="212"/>
      <c r="K95" s="212"/>
      <c r="L95" s="217"/>
      <c r="M95" s="218"/>
      <c r="N95" s="219"/>
      <c r="O95" s="219"/>
      <c r="P95" s="219"/>
      <c r="Q95" s="219"/>
      <c r="R95" s="219"/>
      <c r="S95" s="219"/>
      <c r="T95" s="220"/>
      <c r="AT95" s="221" t="s">
        <v>180</v>
      </c>
      <c r="AU95" s="221" t="s">
        <v>88</v>
      </c>
      <c r="AV95" s="11" t="s">
        <v>88</v>
      </c>
      <c r="AW95" s="11" t="s">
        <v>42</v>
      </c>
      <c r="AX95" s="11" t="s">
        <v>79</v>
      </c>
      <c r="AY95" s="221" t="s">
        <v>125</v>
      </c>
    </row>
    <row r="96" spans="2:51" s="11" customFormat="1" ht="13.5">
      <c r="B96" s="211"/>
      <c r="C96" s="212"/>
      <c r="D96" s="204" t="s">
        <v>180</v>
      </c>
      <c r="E96" s="213" t="s">
        <v>24</v>
      </c>
      <c r="F96" s="214" t="s">
        <v>182</v>
      </c>
      <c r="G96" s="212"/>
      <c r="H96" s="215">
        <v>6.75</v>
      </c>
      <c r="I96" s="216"/>
      <c r="J96" s="212"/>
      <c r="K96" s="212"/>
      <c r="L96" s="217"/>
      <c r="M96" s="218"/>
      <c r="N96" s="219"/>
      <c r="O96" s="219"/>
      <c r="P96" s="219"/>
      <c r="Q96" s="219"/>
      <c r="R96" s="219"/>
      <c r="S96" s="219"/>
      <c r="T96" s="220"/>
      <c r="AT96" s="221" t="s">
        <v>180</v>
      </c>
      <c r="AU96" s="221" t="s">
        <v>88</v>
      </c>
      <c r="AV96" s="11" t="s">
        <v>88</v>
      </c>
      <c r="AW96" s="11" t="s">
        <v>42</v>
      </c>
      <c r="AX96" s="11" t="s">
        <v>79</v>
      </c>
      <c r="AY96" s="221" t="s">
        <v>125</v>
      </c>
    </row>
    <row r="97" spans="2:51" s="11" customFormat="1" ht="13.5">
      <c r="B97" s="211"/>
      <c r="C97" s="212"/>
      <c r="D97" s="204" t="s">
        <v>180</v>
      </c>
      <c r="E97" s="213" t="s">
        <v>24</v>
      </c>
      <c r="F97" s="214" t="s">
        <v>183</v>
      </c>
      <c r="G97" s="212"/>
      <c r="H97" s="215">
        <v>4</v>
      </c>
      <c r="I97" s="216"/>
      <c r="J97" s="212"/>
      <c r="K97" s="212"/>
      <c r="L97" s="217"/>
      <c r="M97" s="218"/>
      <c r="N97" s="219"/>
      <c r="O97" s="219"/>
      <c r="P97" s="219"/>
      <c r="Q97" s="219"/>
      <c r="R97" s="219"/>
      <c r="S97" s="219"/>
      <c r="T97" s="220"/>
      <c r="AT97" s="221" t="s">
        <v>180</v>
      </c>
      <c r="AU97" s="221" t="s">
        <v>88</v>
      </c>
      <c r="AV97" s="11" t="s">
        <v>88</v>
      </c>
      <c r="AW97" s="11" t="s">
        <v>42</v>
      </c>
      <c r="AX97" s="11" t="s">
        <v>79</v>
      </c>
      <c r="AY97" s="221" t="s">
        <v>125</v>
      </c>
    </row>
    <row r="98" spans="2:51" s="11" customFormat="1" ht="13.5">
      <c r="B98" s="211"/>
      <c r="C98" s="212"/>
      <c r="D98" s="204" t="s">
        <v>180</v>
      </c>
      <c r="E98" s="213" t="s">
        <v>24</v>
      </c>
      <c r="F98" s="214" t="s">
        <v>184</v>
      </c>
      <c r="G98" s="212"/>
      <c r="H98" s="215">
        <v>1</v>
      </c>
      <c r="I98" s="216"/>
      <c r="J98" s="212"/>
      <c r="K98" s="212"/>
      <c r="L98" s="217"/>
      <c r="M98" s="218"/>
      <c r="N98" s="219"/>
      <c r="O98" s="219"/>
      <c r="P98" s="219"/>
      <c r="Q98" s="219"/>
      <c r="R98" s="219"/>
      <c r="S98" s="219"/>
      <c r="T98" s="220"/>
      <c r="AT98" s="221" t="s">
        <v>180</v>
      </c>
      <c r="AU98" s="221" t="s">
        <v>88</v>
      </c>
      <c r="AV98" s="11" t="s">
        <v>88</v>
      </c>
      <c r="AW98" s="11" t="s">
        <v>42</v>
      </c>
      <c r="AX98" s="11" t="s">
        <v>79</v>
      </c>
      <c r="AY98" s="221" t="s">
        <v>125</v>
      </c>
    </row>
    <row r="99" spans="2:51" s="11" customFormat="1" ht="13.5">
      <c r="B99" s="211"/>
      <c r="C99" s="212"/>
      <c r="D99" s="204" t="s">
        <v>180</v>
      </c>
      <c r="E99" s="213" t="s">
        <v>24</v>
      </c>
      <c r="F99" s="214" t="s">
        <v>185</v>
      </c>
      <c r="G99" s="212"/>
      <c r="H99" s="215">
        <v>18.75</v>
      </c>
      <c r="I99" s="216"/>
      <c r="J99" s="212"/>
      <c r="K99" s="212"/>
      <c r="L99" s="217"/>
      <c r="M99" s="218"/>
      <c r="N99" s="219"/>
      <c r="O99" s="219"/>
      <c r="P99" s="219"/>
      <c r="Q99" s="219"/>
      <c r="R99" s="219"/>
      <c r="S99" s="219"/>
      <c r="T99" s="220"/>
      <c r="AT99" s="221" t="s">
        <v>180</v>
      </c>
      <c r="AU99" s="221" t="s">
        <v>88</v>
      </c>
      <c r="AV99" s="11" t="s">
        <v>88</v>
      </c>
      <c r="AW99" s="11" t="s">
        <v>42</v>
      </c>
      <c r="AX99" s="11" t="s">
        <v>79</v>
      </c>
      <c r="AY99" s="221" t="s">
        <v>125</v>
      </c>
    </row>
    <row r="100" spans="2:51" s="12" customFormat="1" ht="13.5">
      <c r="B100" s="222"/>
      <c r="C100" s="223"/>
      <c r="D100" s="204" t="s">
        <v>180</v>
      </c>
      <c r="E100" s="224" t="s">
        <v>24</v>
      </c>
      <c r="F100" s="225" t="s">
        <v>186</v>
      </c>
      <c r="G100" s="223"/>
      <c r="H100" s="226">
        <v>42.75</v>
      </c>
      <c r="I100" s="227"/>
      <c r="J100" s="223"/>
      <c r="K100" s="223"/>
      <c r="L100" s="228"/>
      <c r="M100" s="229"/>
      <c r="N100" s="230"/>
      <c r="O100" s="230"/>
      <c r="P100" s="230"/>
      <c r="Q100" s="230"/>
      <c r="R100" s="230"/>
      <c r="S100" s="230"/>
      <c r="T100" s="231"/>
      <c r="AT100" s="232" t="s">
        <v>180</v>
      </c>
      <c r="AU100" s="232" t="s">
        <v>88</v>
      </c>
      <c r="AV100" s="12" t="s">
        <v>145</v>
      </c>
      <c r="AW100" s="12" t="s">
        <v>42</v>
      </c>
      <c r="AX100" s="12" t="s">
        <v>25</v>
      </c>
      <c r="AY100" s="232" t="s">
        <v>125</v>
      </c>
    </row>
    <row r="101" spans="2:51" s="13" customFormat="1" ht="13.5">
      <c r="B101" s="233"/>
      <c r="C101" s="234"/>
      <c r="D101" s="204" t="s">
        <v>180</v>
      </c>
      <c r="E101" s="235" t="s">
        <v>24</v>
      </c>
      <c r="F101" s="236" t="s">
        <v>187</v>
      </c>
      <c r="G101" s="234"/>
      <c r="H101" s="235" t="s">
        <v>24</v>
      </c>
      <c r="I101" s="237"/>
      <c r="J101" s="234"/>
      <c r="K101" s="234"/>
      <c r="L101" s="238"/>
      <c r="M101" s="239"/>
      <c r="N101" s="240"/>
      <c r="O101" s="240"/>
      <c r="P101" s="240"/>
      <c r="Q101" s="240"/>
      <c r="R101" s="240"/>
      <c r="S101" s="240"/>
      <c r="T101" s="241"/>
      <c r="AT101" s="242" t="s">
        <v>180</v>
      </c>
      <c r="AU101" s="242" t="s">
        <v>88</v>
      </c>
      <c r="AV101" s="13" t="s">
        <v>25</v>
      </c>
      <c r="AW101" s="13" t="s">
        <v>42</v>
      </c>
      <c r="AX101" s="13" t="s">
        <v>79</v>
      </c>
      <c r="AY101" s="242" t="s">
        <v>125</v>
      </c>
    </row>
    <row r="102" spans="2:65" s="1" customFormat="1" ht="25.5" customHeight="1">
      <c r="B102" s="41"/>
      <c r="C102" s="192" t="s">
        <v>88</v>
      </c>
      <c r="D102" s="192" t="s">
        <v>128</v>
      </c>
      <c r="E102" s="193" t="s">
        <v>188</v>
      </c>
      <c r="F102" s="194" t="s">
        <v>189</v>
      </c>
      <c r="G102" s="195" t="s">
        <v>175</v>
      </c>
      <c r="H102" s="196">
        <v>22.55</v>
      </c>
      <c r="I102" s="197"/>
      <c r="J102" s="198">
        <f>ROUND(I102*H102,2)</f>
        <v>0</v>
      </c>
      <c r="K102" s="194" t="s">
        <v>24</v>
      </c>
      <c r="L102" s="61"/>
      <c r="M102" s="199" t="s">
        <v>24</v>
      </c>
      <c r="N102" s="200" t="s">
        <v>50</v>
      </c>
      <c r="O102" s="42"/>
      <c r="P102" s="201">
        <f>O102*H102</f>
        <v>0</v>
      </c>
      <c r="Q102" s="201">
        <v>0</v>
      </c>
      <c r="R102" s="201">
        <f>Q102*H102</f>
        <v>0</v>
      </c>
      <c r="S102" s="201">
        <v>0.181</v>
      </c>
      <c r="T102" s="202">
        <f>S102*H102</f>
        <v>4.08155</v>
      </c>
      <c r="AR102" s="24" t="s">
        <v>145</v>
      </c>
      <c r="AT102" s="24" t="s">
        <v>128</v>
      </c>
      <c r="AU102" s="24" t="s">
        <v>88</v>
      </c>
      <c r="AY102" s="24" t="s">
        <v>125</v>
      </c>
      <c r="BE102" s="203">
        <f>IF(N102="základní",J102,0)</f>
        <v>0</v>
      </c>
      <c r="BF102" s="203">
        <f>IF(N102="snížená",J102,0)</f>
        <v>0</v>
      </c>
      <c r="BG102" s="203">
        <f>IF(N102="zákl. přenesená",J102,0)</f>
        <v>0</v>
      </c>
      <c r="BH102" s="203">
        <f>IF(N102="sníž. přenesená",J102,0)</f>
        <v>0</v>
      </c>
      <c r="BI102" s="203">
        <f>IF(N102="nulová",J102,0)</f>
        <v>0</v>
      </c>
      <c r="BJ102" s="24" t="s">
        <v>25</v>
      </c>
      <c r="BK102" s="203">
        <f>ROUND(I102*H102,2)</f>
        <v>0</v>
      </c>
      <c r="BL102" s="24" t="s">
        <v>145</v>
      </c>
      <c r="BM102" s="24" t="s">
        <v>190</v>
      </c>
    </row>
    <row r="103" spans="2:47" s="1" customFormat="1" ht="252">
      <c r="B103" s="41"/>
      <c r="C103" s="63"/>
      <c r="D103" s="204" t="s">
        <v>177</v>
      </c>
      <c r="E103" s="63"/>
      <c r="F103" s="205" t="s">
        <v>191</v>
      </c>
      <c r="G103" s="63"/>
      <c r="H103" s="63"/>
      <c r="I103" s="163"/>
      <c r="J103" s="63"/>
      <c r="K103" s="63"/>
      <c r="L103" s="61"/>
      <c r="M103" s="206"/>
      <c r="N103" s="42"/>
      <c r="O103" s="42"/>
      <c r="P103" s="42"/>
      <c r="Q103" s="42"/>
      <c r="R103" s="42"/>
      <c r="S103" s="42"/>
      <c r="T103" s="78"/>
      <c r="AT103" s="24" t="s">
        <v>177</v>
      </c>
      <c r="AU103" s="24" t="s">
        <v>88</v>
      </c>
    </row>
    <row r="104" spans="2:47" s="1" customFormat="1" ht="24">
      <c r="B104" s="41"/>
      <c r="C104" s="63"/>
      <c r="D104" s="204" t="s">
        <v>138</v>
      </c>
      <c r="E104" s="63"/>
      <c r="F104" s="205" t="s">
        <v>192</v>
      </c>
      <c r="G104" s="63"/>
      <c r="H104" s="63"/>
      <c r="I104" s="163"/>
      <c r="J104" s="63"/>
      <c r="K104" s="63"/>
      <c r="L104" s="61"/>
      <c r="M104" s="206"/>
      <c r="N104" s="42"/>
      <c r="O104" s="42"/>
      <c r="P104" s="42"/>
      <c r="Q104" s="42"/>
      <c r="R104" s="42"/>
      <c r="S104" s="42"/>
      <c r="T104" s="78"/>
      <c r="AT104" s="24" t="s">
        <v>138</v>
      </c>
      <c r="AU104" s="24" t="s">
        <v>88</v>
      </c>
    </row>
    <row r="105" spans="2:65" s="1" customFormat="1" ht="38.25" customHeight="1">
      <c r="B105" s="41"/>
      <c r="C105" s="192" t="s">
        <v>140</v>
      </c>
      <c r="D105" s="192" t="s">
        <v>128</v>
      </c>
      <c r="E105" s="193" t="s">
        <v>193</v>
      </c>
      <c r="F105" s="194" t="s">
        <v>194</v>
      </c>
      <c r="G105" s="195" t="s">
        <v>175</v>
      </c>
      <c r="H105" s="196">
        <v>3776.44</v>
      </c>
      <c r="I105" s="197"/>
      <c r="J105" s="198">
        <f>ROUND(I105*H105,2)</f>
        <v>0</v>
      </c>
      <c r="K105" s="194" t="s">
        <v>24</v>
      </c>
      <c r="L105" s="61"/>
      <c r="M105" s="199" t="s">
        <v>24</v>
      </c>
      <c r="N105" s="200" t="s">
        <v>50</v>
      </c>
      <c r="O105" s="42"/>
      <c r="P105" s="201">
        <f>O105*H105</f>
        <v>0</v>
      </c>
      <c r="Q105" s="201">
        <v>0</v>
      </c>
      <c r="R105" s="201">
        <f>Q105*H105</f>
        <v>0</v>
      </c>
      <c r="S105" s="201">
        <v>0</v>
      </c>
      <c r="T105" s="202">
        <f>S105*H105</f>
        <v>0</v>
      </c>
      <c r="AR105" s="24" t="s">
        <v>145</v>
      </c>
      <c r="AT105" s="24" t="s">
        <v>128</v>
      </c>
      <c r="AU105" s="24" t="s">
        <v>88</v>
      </c>
      <c r="AY105" s="24" t="s">
        <v>125</v>
      </c>
      <c r="BE105" s="203">
        <f>IF(N105="základní",J105,0)</f>
        <v>0</v>
      </c>
      <c r="BF105" s="203">
        <f>IF(N105="snížená",J105,0)</f>
        <v>0</v>
      </c>
      <c r="BG105" s="203">
        <f>IF(N105="zákl. přenesená",J105,0)</f>
        <v>0</v>
      </c>
      <c r="BH105" s="203">
        <f>IF(N105="sníž. přenesená",J105,0)</f>
        <v>0</v>
      </c>
      <c r="BI105" s="203">
        <f>IF(N105="nulová",J105,0)</f>
        <v>0</v>
      </c>
      <c r="BJ105" s="24" t="s">
        <v>25</v>
      </c>
      <c r="BK105" s="203">
        <f>ROUND(I105*H105,2)</f>
        <v>0</v>
      </c>
      <c r="BL105" s="24" t="s">
        <v>145</v>
      </c>
      <c r="BM105" s="24" t="s">
        <v>195</v>
      </c>
    </row>
    <row r="106" spans="2:47" s="1" customFormat="1" ht="84">
      <c r="B106" s="41"/>
      <c r="C106" s="63"/>
      <c r="D106" s="204" t="s">
        <v>177</v>
      </c>
      <c r="E106" s="63"/>
      <c r="F106" s="205" t="s">
        <v>196</v>
      </c>
      <c r="G106" s="63"/>
      <c r="H106" s="63"/>
      <c r="I106" s="163"/>
      <c r="J106" s="63"/>
      <c r="K106" s="63"/>
      <c r="L106" s="61"/>
      <c r="M106" s="206"/>
      <c r="N106" s="42"/>
      <c r="O106" s="42"/>
      <c r="P106" s="42"/>
      <c r="Q106" s="42"/>
      <c r="R106" s="42"/>
      <c r="S106" s="42"/>
      <c r="T106" s="78"/>
      <c r="AT106" s="24" t="s">
        <v>177</v>
      </c>
      <c r="AU106" s="24" t="s">
        <v>88</v>
      </c>
    </row>
    <row r="107" spans="2:47" s="1" customFormat="1" ht="24">
      <c r="B107" s="41"/>
      <c r="C107" s="63"/>
      <c r="D107" s="204" t="s">
        <v>138</v>
      </c>
      <c r="E107" s="63"/>
      <c r="F107" s="205" t="s">
        <v>197</v>
      </c>
      <c r="G107" s="63"/>
      <c r="H107" s="63"/>
      <c r="I107" s="163"/>
      <c r="J107" s="63"/>
      <c r="K107" s="63"/>
      <c r="L107" s="61"/>
      <c r="M107" s="206"/>
      <c r="N107" s="42"/>
      <c r="O107" s="42"/>
      <c r="P107" s="42"/>
      <c r="Q107" s="42"/>
      <c r="R107" s="42"/>
      <c r="S107" s="42"/>
      <c r="T107" s="78"/>
      <c r="AT107" s="24" t="s">
        <v>138</v>
      </c>
      <c r="AU107" s="24" t="s">
        <v>88</v>
      </c>
    </row>
    <row r="108" spans="2:65" s="1" customFormat="1" ht="38.25" customHeight="1">
      <c r="B108" s="41"/>
      <c r="C108" s="192" t="s">
        <v>145</v>
      </c>
      <c r="D108" s="192" t="s">
        <v>128</v>
      </c>
      <c r="E108" s="193" t="s">
        <v>198</v>
      </c>
      <c r="F108" s="194" t="s">
        <v>199</v>
      </c>
      <c r="G108" s="195" t="s">
        <v>200</v>
      </c>
      <c r="H108" s="196">
        <v>831</v>
      </c>
      <c r="I108" s="197"/>
      <c r="J108" s="198">
        <f>ROUND(I108*H108,2)</f>
        <v>0</v>
      </c>
      <c r="K108" s="194" t="s">
        <v>132</v>
      </c>
      <c r="L108" s="61"/>
      <c r="M108" s="199" t="s">
        <v>24</v>
      </c>
      <c r="N108" s="200" t="s">
        <v>50</v>
      </c>
      <c r="O108" s="42"/>
      <c r="P108" s="201">
        <f>O108*H108</f>
        <v>0</v>
      </c>
      <c r="Q108" s="201">
        <v>0</v>
      </c>
      <c r="R108" s="201">
        <f>Q108*H108</f>
        <v>0</v>
      </c>
      <c r="S108" s="201">
        <v>0</v>
      </c>
      <c r="T108" s="202">
        <f>S108*H108</f>
        <v>0</v>
      </c>
      <c r="AR108" s="24" t="s">
        <v>145</v>
      </c>
      <c r="AT108" s="24" t="s">
        <v>128</v>
      </c>
      <c r="AU108" s="24" t="s">
        <v>88</v>
      </c>
      <c r="AY108" s="24" t="s">
        <v>125</v>
      </c>
      <c r="BE108" s="203">
        <f>IF(N108="základní",J108,0)</f>
        <v>0</v>
      </c>
      <c r="BF108" s="203">
        <f>IF(N108="snížená",J108,0)</f>
        <v>0</v>
      </c>
      <c r="BG108" s="203">
        <f>IF(N108="zákl. přenesená",J108,0)</f>
        <v>0</v>
      </c>
      <c r="BH108" s="203">
        <f>IF(N108="sníž. přenesená",J108,0)</f>
        <v>0</v>
      </c>
      <c r="BI108" s="203">
        <f>IF(N108="nulová",J108,0)</f>
        <v>0</v>
      </c>
      <c r="BJ108" s="24" t="s">
        <v>25</v>
      </c>
      <c r="BK108" s="203">
        <f>ROUND(I108*H108,2)</f>
        <v>0</v>
      </c>
      <c r="BL108" s="24" t="s">
        <v>145</v>
      </c>
      <c r="BM108" s="24" t="s">
        <v>201</v>
      </c>
    </row>
    <row r="109" spans="2:47" s="1" customFormat="1" ht="216">
      <c r="B109" s="41"/>
      <c r="C109" s="63"/>
      <c r="D109" s="204" t="s">
        <v>177</v>
      </c>
      <c r="E109" s="63"/>
      <c r="F109" s="205" t="s">
        <v>202</v>
      </c>
      <c r="G109" s="63"/>
      <c r="H109" s="63"/>
      <c r="I109" s="163"/>
      <c r="J109" s="63"/>
      <c r="K109" s="63"/>
      <c r="L109" s="61"/>
      <c r="M109" s="206"/>
      <c r="N109" s="42"/>
      <c r="O109" s="42"/>
      <c r="P109" s="42"/>
      <c r="Q109" s="42"/>
      <c r="R109" s="42"/>
      <c r="S109" s="42"/>
      <c r="T109" s="78"/>
      <c r="AT109" s="24" t="s">
        <v>177</v>
      </c>
      <c r="AU109" s="24" t="s">
        <v>88</v>
      </c>
    </row>
    <row r="110" spans="2:51" s="11" customFormat="1" ht="13.5">
      <c r="B110" s="211"/>
      <c r="C110" s="212"/>
      <c r="D110" s="204" t="s">
        <v>180</v>
      </c>
      <c r="E110" s="213" t="s">
        <v>24</v>
      </c>
      <c r="F110" s="214" t="s">
        <v>203</v>
      </c>
      <c r="G110" s="212"/>
      <c r="H110" s="215">
        <v>831</v>
      </c>
      <c r="I110" s="216"/>
      <c r="J110" s="212"/>
      <c r="K110" s="212"/>
      <c r="L110" s="217"/>
      <c r="M110" s="218"/>
      <c r="N110" s="219"/>
      <c r="O110" s="219"/>
      <c r="P110" s="219"/>
      <c r="Q110" s="219"/>
      <c r="R110" s="219"/>
      <c r="S110" s="219"/>
      <c r="T110" s="220"/>
      <c r="AT110" s="221" t="s">
        <v>180</v>
      </c>
      <c r="AU110" s="221" t="s">
        <v>88</v>
      </c>
      <c r="AV110" s="11" t="s">
        <v>88</v>
      </c>
      <c r="AW110" s="11" t="s">
        <v>42</v>
      </c>
      <c r="AX110" s="11" t="s">
        <v>25</v>
      </c>
      <c r="AY110" s="221" t="s">
        <v>125</v>
      </c>
    </row>
    <row r="111" spans="2:51" s="13" customFormat="1" ht="24">
      <c r="B111" s="233"/>
      <c r="C111" s="234"/>
      <c r="D111" s="204" t="s">
        <v>180</v>
      </c>
      <c r="E111" s="235" t="s">
        <v>24</v>
      </c>
      <c r="F111" s="236" t="s">
        <v>204</v>
      </c>
      <c r="G111" s="234"/>
      <c r="H111" s="235" t="s">
        <v>24</v>
      </c>
      <c r="I111" s="237"/>
      <c r="J111" s="234"/>
      <c r="K111" s="234"/>
      <c r="L111" s="238"/>
      <c r="M111" s="239"/>
      <c r="N111" s="240"/>
      <c r="O111" s="240"/>
      <c r="P111" s="240"/>
      <c r="Q111" s="240"/>
      <c r="R111" s="240"/>
      <c r="S111" s="240"/>
      <c r="T111" s="241"/>
      <c r="AT111" s="242" t="s">
        <v>180</v>
      </c>
      <c r="AU111" s="242" t="s">
        <v>88</v>
      </c>
      <c r="AV111" s="13" t="s">
        <v>25</v>
      </c>
      <c r="AW111" s="13" t="s">
        <v>42</v>
      </c>
      <c r="AX111" s="13" t="s">
        <v>79</v>
      </c>
      <c r="AY111" s="242" t="s">
        <v>125</v>
      </c>
    </row>
    <row r="112" spans="2:65" s="1" customFormat="1" ht="38.25" customHeight="1">
      <c r="B112" s="41"/>
      <c r="C112" s="192" t="s">
        <v>124</v>
      </c>
      <c r="D112" s="192" t="s">
        <v>128</v>
      </c>
      <c r="E112" s="193" t="s">
        <v>205</v>
      </c>
      <c r="F112" s="194" t="s">
        <v>206</v>
      </c>
      <c r="G112" s="195" t="s">
        <v>200</v>
      </c>
      <c r="H112" s="196">
        <v>1070</v>
      </c>
      <c r="I112" s="197"/>
      <c r="J112" s="198">
        <f>ROUND(I112*H112,2)</f>
        <v>0</v>
      </c>
      <c r="K112" s="194" t="s">
        <v>132</v>
      </c>
      <c r="L112" s="61"/>
      <c r="M112" s="199" t="s">
        <v>24</v>
      </c>
      <c r="N112" s="200" t="s">
        <v>50</v>
      </c>
      <c r="O112" s="42"/>
      <c r="P112" s="201">
        <f>O112*H112</f>
        <v>0</v>
      </c>
      <c r="Q112" s="201">
        <v>0</v>
      </c>
      <c r="R112" s="201">
        <f>Q112*H112</f>
        <v>0</v>
      </c>
      <c r="S112" s="201">
        <v>0</v>
      </c>
      <c r="T112" s="202">
        <f>S112*H112</f>
        <v>0</v>
      </c>
      <c r="AR112" s="24" t="s">
        <v>145</v>
      </c>
      <c r="AT112" s="24" t="s">
        <v>128</v>
      </c>
      <c r="AU112" s="24" t="s">
        <v>88</v>
      </c>
      <c r="AY112" s="24" t="s">
        <v>125</v>
      </c>
      <c r="BE112" s="203">
        <f>IF(N112="základní",J112,0)</f>
        <v>0</v>
      </c>
      <c r="BF112" s="203">
        <f>IF(N112="snížená",J112,0)</f>
        <v>0</v>
      </c>
      <c r="BG112" s="203">
        <f>IF(N112="zákl. přenesená",J112,0)</f>
        <v>0</v>
      </c>
      <c r="BH112" s="203">
        <f>IF(N112="sníž. přenesená",J112,0)</f>
        <v>0</v>
      </c>
      <c r="BI112" s="203">
        <f>IF(N112="nulová",J112,0)</f>
        <v>0</v>
      </c>
      <c r="BJ112" s="24" t="s">
        <v>25</v>
      </c>
      <c r="BK112" s="203">
        <f>ROUND(I112*H112,2)</f>
        <v>0</v>
      </c>
      <c r="BL112" s="24" t="s">
        <v>145</v>
      </c>
      <c r="BM112" s="24" t="s">
        <v>207</v>
      </c>
    </row>
    <row r="113" spans="2:47" s="1" customFormat="1" ht="264">
      <c r="B113" s="41"/>
      <c r="C113" s="63"/>
      <c r="D113" s="204" t="s">
        <v>177</v>
      </c>
      <c r="E113" s="63"/>
      <c r="F113" s="205" t="s">
        <v>208</v>
      </c>
      <c r="G113" s="63"/>
      <c r="H113" s="63"/>
      <c r="I113" s="163"/>
      <c r="J113" s="63"/>
      <c r="K113" s="63"/>
      <c r="L113" s="61"/>
      <c r="M113" s="206"/>
      <c r="N113" s="42"/>
      <c r="O113" s="42"/>
      <c r="P113" s="42"/>
      <c r="Q113" s="42"/>
      <c r="R113" s="42"/>
      <c r="S113" s="42"/>
      <c r="T113" s="78"/>
      <c r="AT113" s="24" t="s">
        <v>177</v>
      </c>
      <c r="AU113" s="24" t="s">
        <v>88</v>
      </c>
    </row>
    <row r="114" spans="2:47" s="1" customFormat="1" ht="24">
      <c r="B114" s="41"/>
      <c r="C114" s="63"/>
      <c r="D114" s="204" t="s">
        <v>138</v>
      </c>
      <c r="E114" s="63"/>
      <c r="F114" s="205" t="s">
        <v>209</v>
      </c>
      <c r="G114" s="63"/>
      <c r="H114" s="63"/>
      <c r="I114" s="163"/>
      <c r="J114" s="63"/>
      <c r="K114" s="63"/>
      <c r="L114" s="61"/>
      <c r="M114" s="206"/>
      <c r="N114" s="42"/>
      <c r="O114" s="42"/>
      <c r="P114" s="42"/>
      <c r="Q114" s="42"/>
      <c r="R114" s="42"/>
      <c r="S114" s="42"/>
      <c r="T114" s="78"/>
      <c r="AT114" s="24" t="s">
        <v>138</v>
      </c>
      <c r="AU114" s="24" t="s">
        <v>88</v>
      </c>
    </row>
    <row r="115" spans="2:65" s="1" customFormat="1" ht="38.25" customHeight="1">
      <c r="B115" s="41"/>
      <c r="C115" s="192" t="s">
        <v>210</v>
      </c>
      <c r="D115" s="192" t="s">
        <v>128</v>
      </c>
      <c r="E115" s="193" t="s">
        <v>211</v>
      </c>
      <c r="F115" s="194" t="s">
        <v>212</v>
      </c>
      <c r="G115" s="195" t="s">
        <v>200</v>
      </c>
      <c r="H115" s="196">
        <v>1070</v>
      </c>
      <c r="I115" s="197"/>
      <c r="J115" s="198">
        <f>ROUND(I115*H115,2)</f>
        <v>0</v>
      </c>
      <c r="K115" s="194" t="s">
        <v>132</v>
      </c>
      <c r="L115" s="61"/>
      <c r="M115" s="199" t="s">
        <v>24</v>
      </c>
      <c r="N115" s="200" t="s">
        <v>50</v>
      </c>
      <c r="O115" s="42"/>
      <c r="P115" s="201">
        <f>O115*H115</f>
        <v>0</v>
      </c>
      <c r="Q115" s="201">
        <v>0</v>
      </c>
      <c r="R115" s="201">
        <f>Q115*H115</f>
        <v>0</v>
      </c>
      <c r="S115" s="201">
        <v>0</v>
      </c>
      <c r="T115" s="202">
        <f>S115*H115</f>
        <v>0</v>
      </c>
      <c r="AR115" s="24" t="s">
        <v>145</v>
      </c>
      <c r="AT115" s="24" t="s">
        <v>128</v>
      </c>
      <c r="AU115" s="24" t="s">
        <v>88</v>
      </c>
      <c r="AY115" s="24" t="s">
        <v>125</v>
      </c>
      <c r="BE115" s="203">
        <f>IF(N115="základní",J115,0)</f>
        <v>0</v>
      </c>
      <c r="BF115" s="203">
        <f>IF(N115="snížená",J115,0)</f>
        <v>0</v>
      </c>
      <c r="BG115" s="203">
        <f>IF(N115="zákl. přenesená",J115,0)</f>
        <v>0</v>
      </c>
      <c r="BH115" s="203">
        <f>IF(N115="sníž. přenesená",J115,0)</f>
        <v>0</v>
      </c>
      <c r="BI115" s="203">
        <f>IF(N115="nulová",J115,0)</f>
        <v>0</v>
      </c>
      <c r="BJ115" s="24" t="s">
        <v>25</v>
      </c>
      <c r="BK115" s="203">
        <f>ROUND(I115*H115,2)</f>
        <v>0</v>
      </c>
      <c r="BL115" s="24" t="s">
        <v>145</v>
      </c>
      <c r="BM115" s="24" t="s">
        <v>213</v>
      </c>
    </row>
    <row r="116" spans="2:47" s="1" customFormat="1" ht="264">
      <c r="B116" s="41"/>
      <c r="C116" s="63"/>
      <c r="D116" s="204" t="s">
        <v>177</v>
      </c>
      <c r="E116" s="63"/>
      <c r="F116" s="205" t="s">
        <v>208</v>
      </c>
      <c r="G116" s="63"/>
      <c r="H116" s="63"/>
      <c r="I116" s="163"/>
      <c r="J116" s="63"/>
      <c r="K116" s="63"/>
      <c r="L116" s="61"/>
      <c r="M116" s="206"/>
      <c r="N116" s="42"/>
      <c r="O116" s="42"/>
      <c r="P116" s="42"/>
      <c r="Q116" s="42"/>
      <c r="R116" s="42"/>
      <c r="S116" s="42"/>
      <c r="T116" s="78"/>
      <c r="AT116" s="24" t="s">
        <v>177</v>
      </c>
      <c r="AU116" s="24" t="s">
        <v>88</v>
      </c>
    </row>
    <row r="117" spans="2:47" s="1" customFormat="1" ht="24">
      <c r="B117" s="41"/>
      <c r="C117" s="63"/>
      <c r="D117" s="204" t="s">
        <v>138</v>
      </c>
      <c r="E117" s="63"/>
      <c r="F117" s="205" t="s">
        <v>214</v>
      </c>
      <c r="G117" s="63"/>
      <c r="H117" s="63"/>
      <c r="I117" s="163"/>
      <c r="J117" s="63"/>
      <c r="K117" s="63"/>
      <c r="L117" s="61"/>
      <c r="M117" s="206"/>
      <c r="N117" s="42"/>
      <c r="O117" s="42"/>
      <c r="P117" s="42"/>
      <c r="Q117" s="42"/>
      <c r="R117" s="42"/>
      <c r="S117" s="42"/>
      <c r="T117" s="78"/>
      <c r="AT117" s="24" t="s">
        <v>138</v>
      </c>
      <c r="AU117" s="24" t="s">
        <v>88</v>
      </c>
    </row>
    <row r="118" spans="2:65" s="1" customFormat="1" ht="25.5" customHeight="1">
      <c r="B118" s="41"/>
      <c r="C118" s="192" t="s">
        <v>215</v>
      </c>
      <c r="D118" s="192" t="s">
        <v>128</v>
      </c>
      <c r="E118" s="193" t="s">
        <v>216</v>
      </c>
      <c r="F118" s="194" t="s">
        <v>217</v>
      </c>
      <c r="G118" s="195" t="s">
        <v>200</v>
      </c>
      <c r="H118" s="196">
        <v>5.569</v>
      </c>
      <c r="I118" s="197"/>
      <c r="J118" s="198">
        <f>ROUND(I118*H118,2)</f>
        <v>0</v>
      </c>
      <c r="K118" s="194" t="s">
        <v>132</v>
      </c>
      <c r="L118" s="61"/>
      <c r="M118" s="199" t="s">
        <v>24</v>
      </c>
      <c r="N118" s="200" t="s">
        <v>50</v>
      </c>
      <c r="O118" s="42"/>
      <c r="P118" s="201">
        <f>O118*H118</f>
        <v>0</v>
      </c>
      <c r="Q118" s="201">
        <v>0</v>
      </c>
      <c r="R118" s="201">
        <f>Q118*H118</f>
        <v>0</v>
      </c>
      <c r="S118" s="201">
        <v>0</v>
      </c>
      <c r="T118" s="202">
        <f>S118*H118</f>
        <v>0</v>
      </c>
      <c r="AR118" s="24" t="s">
        <v>145</v>
      </c>
      <c r="AT118" s="24" t="s">
        <v>128</v>
      </c>
      <c r="AU118" s="24" t="s">
        <v>88</v>
      </c>
      <c r="AY118" s="24" t="s">
        <v>125</v>
      </c>
      <c r="BE118" s="203">
        <f>IF(N118="základní",J118,0)</f>
        <v>0</v>
      </c>
      <c r="BF118" s="203">
        <f>IF(N118="snížená",J118,0)</f>
        <v>0</v>
      </c>
      <c r="BG118" s="203">
        <f>IF(N118="zákl. přenesená",J118,0)</f>
        <v>0</v>
      </c>
      <c r="BH118" s="203">
        <f>IF(N118="sníž. přenesená",J118,0)</f>
        <v>0</v>
      </c>
      <c r="BI118" s="203">
        <f>IF(N118="nulová",J118,0)</f>
        <v>0</v>
      </c>
      <c r="BJ118" s="24" t="s">
        <v>25</v>
      </c>
      <c r="BK118" s="203">
        <f>ROUND(I118*H118,2)</f>
        <v>0</v>
      </c>
      <c r="BL118" s="24" t="s">
        <v>145</v>
      </c>
      <c r="BM118" s="24" t="s">
        <v>218</v>
      </c>
    </row>
    <row r="119" spans="2:47" s="1" customFormat="1" ht="192">
      <c r="B119" s="41"/>
      <c r="C119" s="63"/>
      <c r="D119" s="204" t="s">
        <v>177</v>
      </c>
      <c r="E119" s="63"/>
      <c r="F119" s="205" t="s">
        <v>219</v>
      </c>
      <c r="G119" s="63"/>
      <c r="H119" s="63"/>
      <c r="I119" s="163"/>
      <c r="J119" s="63"/>
      <c r="K119" s="63"/>
      <c r="L119" s="61"/>
      <c r="M119" s="206"/>
      <c r="N119" s="42"/>
      <c r="O119" s="42"/>
      <c r="P119" s="42"/>
      <c r="Q119" s="42"/>
      <c r="R119" s="42"/>
      <c r="S119" s="42"/>
      <c r="T119" s="78"/>
      <c r="AT119" s="24" t="s">
        <v>177</v>
      </c>
      <c r="AU119" s="24" t="s">
        <v>88</v>
      </c>
    </row>
    <row r="120" spans="2:51" s="11" customFormat="1" ht="13.5">
      <c r="B120" s="211"/>
      <c r="C120" s="212"/>
      <c r="D120" s="204" t="s">
        <v>180</v>
      </c>
      <c r="E120" s="213" t="s">
        <v>24</v>
      </c>
      <c r="F120" s="214" t="s">
        <v>220</v>
      </c>
      <c r="G120" s="212"/>
      <c r="H120" s="215">
        <v>1.669</v>
      </c>
      <c r="I120" s="216"/>
      <c r="J120" s="212"/>
      <c r="K120" s="212"/>
      <c r="L120" s="217"/>
      <c r="M120" s="218"/>
      <c r="N120" s="219"/>
      <c r="O120" s="219"/>
      <c r="P120" s="219"/>
      <c r="Q120" s="219"/>
      <c r="R120" s="219"/>
      <c r="S120" s="219"/>
      <c r="T120" s="220"/>
      <c r="AT120" s="221" t="s">
        <v>180</v>
      </c>
      <c r="AU120" s="221" t="s">
        <v>88</v>
      </c>
      <c r="AV120" s="11" t="s">
        <v>88</v>
      </c>
      <c r="AW120" s="11" t="s">
        <v>42</v>
      </c>
      <c r="AX120" s="11" t="s">
        <v>79</v>
      </c>
      <c r="AY120" s="221" t="s">
        <v>125</v>
      </c>
    </row>
    <row r="121" spans="2:51" s="13" customFormat="1" ht="24">
      <c r="B121" s="233"/>
      <c r="C121" s="234"/>
      <c r="D121" s="204" t="s">
        <v>180</v>
      </c>
      <c r="E121" s="235" t="s">
        <v>24</v>
      </c>
      <c r="F121" s="236" t="s">
        <v>221</v>
      </c>
      <c r="G121" s="234"/>
      <c r="H121" s="235" t="s">
        <v>24</v>
      </c>
      <c r="I121" s="237"/>
      <c r="J121" s="234"/>
      <c r="K121" s="234"/>
      <c r="L121" s="238"/>
      <c r="M121" s="239"/>
      <c r="N121" s="240"/>
      <c r="O121" s="240"/>
      <c r="P121" s="240"/>
      <c r="Q121" s="240"/>
      <c r="R121" s="240"/>
      <c r="S121" s="240"/>
      <c r="T121" s="241"/>
      <c r="AT121" s="242" t="s">
        <v>180</v>
      </c>
      <c r="AU121" s="242" t="s">
        <v>88</v>
      </c>
      <c r="AV121" s="13" t="s">
        <v>25</v>
      </c>
      <c r="AW121" s="13" t="s">
        <v>42</v>
      </c>
      <c r="AX121" s="13" t="s">
        <v>79</v>
      </c>
      <c r="AY121" s="242" t="s">
        <v>125</v>
      </c>
    </row>
    <row r="122" spans="2:51" s="11" customFormat="1" ht="13.5">
      <c r="B122" s="211"/>
      <c r="C122" s="212"/>
      <c r="D122" s="204" t="s">
        <v>180</v>
      </c>
      <c r="E122" s="213" t="s">
        <v>24</v>
      </c>
      <c r="F122" s="214" t="s">
        <v>222</v>
      </c>
      <c r="G122" s="212"/>
      <c r="H122" s="215">
        <v>3.9</v>
      </c>
      <c r="I122" s="216"/>
      <c r="J122" s="212"/>
      <c r="K122" s="212"/>
      <c r="L122" s="217"/>
      <c r="M122" s="218"/>
      <c r="N122" s="219"/>
      <c r="O122" s="219"/>
      <c r="P122" s="219"/>
      <c r="Q122" s="219"/>
      <c r="R122" s="219"/>
      <c r="S122" s="219"/>
      <c r="T122" s="220"/>
      <c r="AT122" s="221" t="s">
        <v>180</v>
      </c>
      <c r="AU122" s="221" t="s">
        <v>88</v>
      </c>
      <c r="AV122" s="11" t="s">
        <v>88</v>
      </c>
      <c r="AW122" s="11" t="s">
        <v>42</v>
      </c>
      <c r="AX122" s="11" t="s">
        <v>79</v>
      </c>
      <c r="AY122" s="221" t="s">
        <v>125</v>
      </c>
    </row>
    <row r="123" spans="2:51" s="13" customFormat="1" ht="13.5">
      <c r="B123" s="233"/>
      <c r="C123" s="234"/>
      <c r="D123" s="204" t="s">
        <v>180</v>
      </c>
      <c r="E123" s="235" t="s">
        <v>24</v>
      </c>
      <c r="F123" s="236" t="s">
        <v>223</v>
      </c>
      <c r="G123" s="234"/>
      <c r="H123" s="235" t="s">
        <v>24</v>
      </c>
      <c r="I123" s="237"/>
      <c r="J123" s="234"/>
      <c r="K123" s="234"/>
      <c r="L123" s="238"/>
      <c r="M123" s="239"/>
      <c r="N123" s="240"/>
      <c r="O123" s="240"/>
      <c r="P123" s="240"/>
      <c r="Q123" s="240"/>
      <c r="R123" s="240"/>
      <c r="S123" s="240"/>
      <c r="T123" s="241"/>
      <c r="AT123" s="242" t="s">
        <v>180</v>
      </c>
      <c r="AU123" s="242" t="s">
        <v>88</v>
      </c>
      <c r="AV123" s="13" t="s">
        <v>25</v>
      </c>
      <c r="AW123" s="13" t="s">
        <v>42</v>
      </c>
      <c r="AX123" s="13" t="s">
        <v>79</v>
      </c>
      <c r="AY123" s="242" t="s">
        <v>125</v>
      </c>
    </row>
    <row r="124" spans="2:51" s="12" customFormat="1" ht="13.5">
      <c r="B124" s="222"/>
      <c r="C124" s="223"/>
      <c r="D124" s="204" t="s">
        <v>180</v>
      </c>
      <c r="E124" s="224" t="s">
        <v>24</v>
      </c>
      <c r="F124" s="225" t="s">
        <v>186</v>
      </c>
      <c r="G124" s="223"/>
      <c r="H124" s="226">
        <v>5.569</v>
      </c>
      <c r="I124" s="227"/>
      <c r="J124" s="223"/>
      <c r="K124" s="223"/>
      <c r="L124" s="228"/>
      <c r="M124" s="229"/>
      <c r="N124" s="230"/>
      <c r="O124" s="230"/>
      <c r="P124" s="230"/>
      <c r="Q124" s="230"/>
      <c r="R124" s="230"/>
      <c r="S124" s="230"/>
      <c r="T124" s="231"/>
      <c r="AT124" s="232" t="s">
        <v>180</v>
      </c>
      <c r="AU124" s="232" t="s">
        <v>88</v>
      </c>
      <c r="AV124" s="12" t="s">
        <v>145</v>
      </c>
      <c r="AW124" s="12" t="s">
        <v>42</v>
      </c>
      <c r="AX124" s="12" t="s">
        <v>25</v>
      </c>
      <c r="AY124" s="232" t="s">
        <v>125</v>
      </c>
    </row>
    <row r="125" spans="2:65" s="1" customFormat="1" ht="25.5" customHeight="1">
      <c r="B125" s="41"/>
      <c r="C125" s="192" t="s">
        <v>224</v>
      </c>
      <c r="D125" s="192" t="s">
        <v>128</v>
      </c>
      <c r="E125" s="193" t="s">
        <v>225</v>
      </c>
      <c r="F125" s="194" t="s">
        <v>226</v>
      </c>
      <c r="G125" s="195" t="s">
        <v>200</v>
      </c>
      <c r="H125" s="196">
        <v>5.569</v>
      </c>
      <c r="I125" s="197"/>
      <c r="J125" s="198">
        <f>ROUND(I125*H125,2)</f>
        <v>0</v>
      </c>
      <c r="K125" s="194" t="s">
        <v>132</v>
      </c>
      <c r="L125" s="61"/>
      <c r="M125" s="199" t="s">
        <v>24</v>
      </c>
      <c r="N125" s="200" t="s">
        <v>50</v>
      </c>
      <c r="O125" s="42"/>
      <c r="P125" s="201">
        <f>O125*H125</f>
        <v>0</v>
      </c>
      <c r="Q125" s="201">
        <v>0</v>
      </c>
      <c r="R125" s="201">
        <f>Q125*H125</f>
        <v>0</v>
      </c>
      <c r="S125" s="201">
        <v>0</v>
      </c>
      <c r="T125" s="202">
        <f>S125*H125</f>
        <v>0</v>
      </c>
      <c r="AR125" s="24" t="s">
        <v>145</v>
      </c>
      <c r="AT125" s="24" t="s">
        <v>128</v>
      </c>
      <c r="AU125" s="24" t="s">
        <v>88</v>
      </c>
      <c r="AY125" s="24" t="s">
        <v>125</v>
      </c>
      <c r="BE125" s="203">
        <f>IF(N125="základní",J125,0)</f>
        <v>0</v>
      </c>
      <c r="BF125" s="203">
        <f>IF(N125="snížená",J125,0)</f>
        <v>0</v>
      </c>
      <c r="BG125" s="203">
        <f>IF(N125="zákl. přenesená",J125,0)</f>
        <v>0</v>
      </c>
      <c r="BH125" s="203">
        <f>IF(N125="sníž. přenesená",J125,0)</f>
        <v>0</v>
      </c>
      <c r="BI125" s="203">
        <f>IF(N125="nulová",J125,0)</f>
        <v>0</v>
      </c>
      <c r="BJ125" s="24" t="s">
        <v>25</v>
      </c>
      <c r="BK125" s="203">
        <f>ROUND(I125*H125,2)</f>
        <v>0</v>
      </c>
      <c r="BL125" s="24" t="s">
        <v>145</v>
      </c>
      <c r="BM125" s="24" t="s">
        <v>227</v>
      </c>
    </row>
    <row r="126" spans="2:47" s="1" customFormat="1" ht="192">
      <c r="B126" s="41"/>
      <c r="C126" s="63"/>
      <c r="D126" s="204" t="s">
        <v>177</v>
      </c>
      <c r="E126" s="63"/>
      <c r="F126" s="205" t="s">
        <v>219</v>
      </c>
      <c r="G126" s="63"/>
      <c r="H126" s="63"/>
      <c r="I126" s="163"/>
      <c r="J126" s="63"/>
      <c r="K126" s="63"/>
      <c r="L126" s="61"/>
      <c r="M126" s="206"/>
      <c r="N126" s="42"/>
      <c r="O126" s="42"/>
      <c r="P126" s="42"/>
      <c r="Q126" s="42"/>
      <c r="R126" s="42"/>
      <c r="S126" s="42"/>
      <c r="T126" s="78"/>
      <c r="AT126" s="24" t="s">
        <v>177</v>
      </c>
      <c r="AU126" s="24" t="s">
        <v>88</v>
      </c>
    </row>
    <row r="127" spans="2:47" s="1" customFormat="1" ht="24">
      <c r="B127" s="41"/>
      <c r="C127" s="63"/>
      <c r="D127" s="204" t="s">
        <v>138</v>
      </c>
      <c r="E127" s="63"/>
      <c r="F127" s="205" t="s">
        <v>228</v>
      </c>
      <c r="G127" s="63"/>
      <c r="H127" s="63"/>
      <c r="I127" s="163"/>
      <c r="J127" s="63"/>
      <c r="K127" s="63"/>
      <c r="L127" s="61"/>
      <c r="M127" s="206"/>
      <c r="N127" s="42"/>
      <c r="O127" s="42"/>
      <c r="P127" s="42"/>
      <c r="Q127" s="42"/>
      <c r="R127" s="42"/>
      <c r="S127" s="42"/>
      <c r="T127" s="78"/>
      <c r="AT127" s="24" t="s">
        <v>138</v>
      </c>
      <c r="AU127" s="24" t="s">
        <v>88</v>
      </c>
    </row>
    <row r="128" spans="2:65" s="1" customFormat="1" ht="25.5" customHeight="1">
      <c r="B128" s="41"/>
      <c r="C128" s="192" t="s">
        <v>229</v>
      </c>
      <c r="D128" s="192" t="s">
        <v>128</v>
      </c>
      <c r="E128" s="193" t="s">
        <v>230</v>
      </c>
      <c r="F128" s="194" t="s">
        <v>231</v>
      </c>
      <c r="G128" s="195" t="s">
        <v>200</v>
      </c>
      <c r="H128" s="196">
        <v>21.24</v>
      </c>
      <c r="I128" s="197"/>
      <c r="J128" s="198">
        <f>ROUND(I128*H128,2)</f>
        <v>0</v>
      </c>
      <c r="K128" s="194" t="s">
        <v>132</v>
      </c>
      <c r="L128" s="61"/>
      <c r="M128" s="199" t="s">
        <v>24</v>
      </c>
      <c r="N128" s="200" t="s">
        <v>50</v>
      </c>
      <c r="O128" s="42"/>
      <c r="P128" s="201">
        <f>O128*H128</f>
        <v>0</v>
      </c>
      <c r="Q128" s="201">
        <v>0</v>
      </c>
      <c r="R128" s="201">
        <f>Q128*H128</f>
        <v>0</v>
      </c>
      <c r="S128" s="201">
        <v>0</v>
      </c>
      <c r="T128" s="202">
        <f>S128*H128</f>
        <v>0</v>
      </c>
      <c r="AR128" s="24" t="s">
        <v>145</v>
      </c>
      <c r="AT128" s="24" t="s">
        <v>128</v>
      </c>
      <c r="AU128" s="24" t="s">
        <v>88</v>
      </c>
      <c r="AY128" s="24" t="s">
        <v>125</v>
      </c>
      <c r="BE128" s="203">
        <f>IF(N128="základní",J128,0)</f>
        <v>0</v>
      </c>
      <c r="BF128" s="203">
        <f>IF(N128="snížená",J128,0)</f>
        <v>0</v>
      </c>
      <c r="BG128" s="203">
        <f>IF(N128="zákl. přenesená",J128,0)</f>
        <v>0</v>
      </c>
      <c r="BH128" s="203">
        <f>IF(N128="sníž. přenesená",J128,0)</f>
        <v>0</v>
      </c>
      <c r="BI128" s="203">
        <f>IF(N128="nulová",J128,0)</f>
        <v>0</v>
      </c>
      <c r="BJ128" s="24" t="s">
        <v>25</v>
      </c>
      <c r="BK128" s="203">
        <f>ROUND(I128*H128,2)</f>
        <v>0</v>
      </c>
      <c r="BL128" s="24" t="s">
        <v>145</v>
      </c>
      <c r="BM128" s="24" t="s">
        <v>232</v>
      </c>
    </row>
    <row r="129" spans="2:47" s="1" customFormat="1" ht="84">
      <c r="B129" s="41"/>
      <c r="C129" s="63"/>
      <c r="D129" s="204" t="s">
        <v>177</v>
      </c>
      <c r="E129" s="63"/>
      <c r="F129" s="205" t="s">
        <v>233</v>
      </c>
      <c r="G129" s="63"/>
      <c r="H129" s="63"/>
      <c r="I129" s="163"/>
      <c r="J129" s="63"/>
      <c r="K129" s="63"/>
      <c r="L129" s="61"/>
      <c r="M129" s="206"/>
      <c r="N129" s="42"/>
      <c r="O129" s="42"/>
      <c r="P129" s="42"/>
      <c r="Q129" s="42"/>
      <c r="R129" s="42"/>
      <c r="S129" s="42"/>
      <c r="T129" s="78"/>
      <c r="AT129" s="24" t="s">
        <v>177</v>
      </c>
      <c r="AU129" s="24" t="s">
        <v>88</v>
      </c>
    </row>
    <row r="130" spans="2:51" s="11" customFormat="1" ht="13.5">
      <c r="B130" s="211"/>
      <c r="C130" s="212"/>
      <c r="D130" s="204" t="s">
        <v>180</v>
      </c>
      <c r="E130" s="213" t="s">
        <v>24</v>
      </c>
      <c r="F130" s="214" t="s">
        <v>234</v>
      </c>
      <c r="G130" s="212"/>
      <c r="H130" s="215">
        <v>2.7</v>
      </c>
      <c r="I130" s="216"/>
      <c r="J130" s="212"/>
      <c r="K130" s="212"/>
      <c r="L130" s="217"/>
      <c r="M130" s="218"/>
      <c r="N130" s="219"/>
      <c r="O130" s="219"/>
      <c r="P130" s="219"/>
      <c r="Q130" s="219"/>
      <c r="R130" s="219"/>
      <c r="S130" s="219"/>
      <c r="T130" s="220"/>
      <c r="AT130" s="221" t="s">
        <v>180</v>
      </c>
      <c r="AU130" s="221" t="s">
        <v>88</v>
      </c>
      <c r="AV130" s="11" t="s">
        <v>88</v>
      </c>
      <c r="AW130" s="11" t="s">
        <v>42</v>
      </c>
      <c r="AX130" s="11" t="s">
        <v>79</v>
      </c>
      <c r="AY130" s="221" t="s">
        <v>125</v>
      </c>
    </row>
    <row r="131" spans="2:51" s="13" customFormat="1" ht="24">
      <c r="B131" s="233"/>
      <c r="C131" s="234"/>
      <c r="D131" s="204" t="s">
        <v>180</v>
      </c>
      <c r="E131" s="235" t="s">
        <v>24</v>
      </c>
      <c r="F131" s="236" t="s">
        <v>235</v>
      </c>
      <c r="G131" s="234"/>
      <c r="H131" s="235" t="s">
        <v>24</v>
      </c>
      <c r="I131" s="237"/>
      <c r="J131" s="234"/>
      <c r="K131" s="234"/>
      <c r="L131" s="238"/>
      <c r="M131" s="239"/>
      <c r="N131" s="240"/>
      <c r="O131" s="240"/>
      <c r="P131" s="240"/>
      <c r="Q131" s="240"/>
      <c r="R131" s="240"/>
      <c r="S131" s="240"/>
      <c r="T131" s="241"/>
      <c r="AT131" s="242" t="s">
        <v>180</v>
      </c>
      <c r="AU131" s="242" t="s">
        <v>88</v>
      </c>
      <c r="AV131" s="13" t="s">
        <v>25</v>
      </c>
      <c r="AW131" s="13" t="s">
        <v>42</v>
      </c>
      <c r="AX131" s="13" t="s">
        <v>79</v>
      </c>
      <c r="AY131" s="242" t="s">
        <v>125</v>
      </c>
    </row>
    <row r="132" spans="2:51" s="11" customFormat="1" ht="13.5">
      <c r="B132" s="211"/>
      <c r="C132" s="212"/>
      <c r="D132" s="204" t="s">
        <v>180</v>
      </c>
      <c r="E132" s="213" t="s">
        <v>24</v>
      </c>
      <c r="F132" s="214" t="s">
        <v>236</v>
      </c>
      <c r="G132" s="212"/>
      <c r="H132" s="215">
        <v>18</v>
      </c>
      <c r="I132" s="216"/>
      <c r="J132" s="212"/>
      <c r="K132" s="212"/>
      <c r="L132" s="217"/>
      <c r="M132" s="218"/>
      <c r="N132" s="219"/>
      <c r="O132" s="219"/>
      <c r="P132" s="219"/>
      <c r="Q132" s="219"/>
      <c r="R132" s="219"/>
      <c r="S132" s="219"/>
      <c r="T132" s="220"/>
      <c r="AT132" s="221" t="s">
        <v>180</v>
      </c>
      <c r="AU132" s="221" t="s">
        <v>88</v>
      </c>
      <c r="AV132" s="11" t="s">
        <v>88</v>
      </c>
      <c r="AW132" s="11" t="s">
        <v>42</v>
      </c>
      <c r="AX132" s="11" t="s">
        <v>79</v>
      </c>
      <c r="AY132" s="221" t="s">
        <v>125</v>
      </c>
    </row>
    <row r="133" spans="2:51" s="13" customFormat="1" ht="24">
      <c r="B133" s="233"/>
      <c r="C133" s="234"/>
      <c r="D133" s="204" t="s">
        <v>180</v>
      </c>
      <c r="E133" s="235" t="s">
        <v>24</v>
      </c>
      <c r="F133" s="236" t="s">
        <v>237</v>
      </c>
      <c r="G133" s="234"/>
      <c r="H133" s="235" t="s">
        <v>24</v>
      </c>
      <c r="I133" s="237"/>
      <c r="J133" s="234"/>
      <c r="K133" s="234"/>
      <c r="L133" s="238"/>
      <c r="M133" s="239"/>
      <c r="N133" s="240"/>
      <c r="O133" s="240"/>
      <c r="P133" s="240"/>
      <c r="Q133" s="240"/>
      <c r="R133" s="240"/>
      <c r="S133" s="240"/>
      <c r="T133" s="241"/>
      <c r="AT133" s="242" t="s">
        <v>180</v>
      </c>
      <c r="AU133" s="242" t="s">
        <v>88</v>
      </c>
      <c r="AV133" s="13" t="s">
        <v>25</v>
      </c>
      <c r="AW133" s="13" t="s">
        <v>42</v>
      </c>
      <c r="AX133" s="13" t="s">
        <v>79</v>
      </c>
      <c r="AY133" s="242" t="s">
        <v>125</v>
      </c>
    </row>
    <row r="134" spans="2:51" s="11" customFormat="1" ht="13.5">
      <c r="B134" s="211"/>
      <c r="C134" s="212"/>
      <c r="D134" s="204" t="s">
        <v>180</v>
      </c>
      <c r="E134" s="213" t="s">
        <v>24</v>
      </c>
      <c r="F134" s="214" t="s">
        <v>238</v>
      </c>
      <c r="G134" s="212"/>
      <c r="H134" s="215">
        <v>0.54</v>
      </c>
      <c r="I134" s="216"/>
      <c r="J134" s="212"/>
      <c r="K134" s="212"/>
      <c r="L134" s="217"/>
      <c r="M134" s="218"/>
      <c r="N134" s="219"/>
      <c r="O134" s="219"/>
      <c r="P134" s="219"/>
      <c r="Q134" s="219"/>
      <c r="R134" s="219"/>
      <c r="S134" s="219"/>
      <c r="T134" s="220"/>
      <c r="AT134" s="221" t="s">
        <v>180</v>
      </c>
      <c r="AU134" s="221" t="s">
        <v>88</v>
      </c>
      <c r="AV134" s="11" t="s">
        <v>88</v>
      </c>
      <c r="AW134" s="11" t="s">
        <v>42</v>
      </c>
      <c r="AX134" s="11" t="s">
        <v>79</v>
      </c>
      <c r="AY134" s="221" t="s">
        <v>125</v>
      </c>
    </row>
    <row r="135" spans="2:51" s="13" customFormat="1" ht="13.5">
      <c r="B135" s="233"/>
      <c r="C135" s="234"/>
      <c r="D135" s="204" t="s">
        <v>180</v>
      </c>
      <c r="E135" s="235" t="s">
        <v>24</v>
      </c>
      <c r="F135" s="236" t="s">
        <v>239</v>
      </c>
      <c r="G135" s="234"/>
      <c r="H135" s="235" t="s">
        <v>24</v>
      </c>
      <c r="I135" s="237"/>
      <c r="J135" s="234"/>
      <c r="K135" s="234"/>
      <c r="L135" s="238"/>
      <c r="M135" s="239"/>
      <c r="N135" s="240"/>
      <c r="O135" s="240"/>
      <c r="P135" s="240"/>
      <c r="Q135" s="240"/>
      <c r="R135" s="240"/>
      <c r="S135" s="240"/>
      <c r="T135" s="241"/>
      <c r="AT135" s="242" t="s">
        <v>180</v>
      </c>
      <c r="AU135" s="242" t="s">
        <v>88</v>
      </c>
      <c r="AV135" s="13" t="s">
        <v>25</v>
      </c>
      <c r="AW135" s="13" t="s">
        <v>42</v>
      </c>
      <c r="AX135" s="13" t="s">
        <v>79</v>
      </c>
      <c r="AY135" s="242" t="s">
        <v>125</v>
      </c>
    </row>
    <row r="136" spans="2:51" s="12" customFormat="1" ht="13.5">
      <c r="B136" s="222"/>
      <c r="C136" s="223"/>
      <c r="D136" s="204" t="s">
        <v>180</v>
      </c>
      <c r="E136" s="224" t="s">
        <v>24</v>
      </c>
      <c r="F136" s="225" t="s">
        <v>186</v>
      </c>
      <c r="G136" s="223"/>
      <c r="H136" s="226">
        <v>21.24</v>
      </c>
      <c r="I136" s="227"/>
      <c r="J136" s="223"/>
      <c r="K136" s="223"/>
      <c r="L136" s="228"/>
      <c r="M136" s="229"/>
      <c r="N136" s="230"/>
      <c r="O136" s="230"/>
      <c r="P136" s="230"/>
      <c r="Q136" s="230"/>
      <c r="R136" s="230"/>
      <c r="S136" s="230"/>
      <c r="T136" s="231"/>
      <c r="AT136" s="232" t="s">
        <v>180</v>
      </c>
      <c r="AU136" s="232" t="s">
        <v>88</v>
      </c>
      <c r="AV136" s="12" t="s">
        <v>145</v>
      </c>
      <c r="AW136" s="12" t="s">
        <v>42</v>
      </c>
      <c r="AX136" s="12" t="s">
        <v>25</v>
      </c>
      <c r="AY136" s="232" t="s">
        <v>125</v>
      </c>
    </row>
    <row r="137" spans="2:65" s="1" customFormat="1" ht="25.5" customHeight="1">
      <c r="B137" s="41"/>
      <c r="C137" s="192" t="s">
        <v>30</v>
      </c>
      <c r="D137" s="192" t="s">
        <v>128</v>
      </c>
      <c r="E137" s="193" t="s">
        <v>240</v>
      </c>
      <c r="F137" s="194" t="s">
        <v>241</v>
      </c>
      <c r="G137" s="195" t="s">
        <v>200</v>
      </c>
      <c r="H137" s="196">
        <v>130.545</v>
      </c>
      <c r="I137" s="197"/>
      <c r="J137" s="198">
        <f>ROUND(I137*H137,2)</f>
        <v>0</v>
      </c>
      <c r="K137" s="194" t="s">
        <v>132</v>
      </c>
      <c r="L137" s="61"/>
      <c r="M137" s="199" t="s">
        <v>24</v>
      </c>
      <c r="N137" s="200" t="s">
        <v>50</v>
      </c>
      <c r="O137" s="42"/>
      <c r="P137" s="201">
        <f>O137*H137</f>
        <v>0</v>
      </c>
      <c r="Q137" s="201">
        <v>0</v>
      </c>
      <c r="R137" s="201">
        <f>Q137*H137</f>
        <v>0</v>
      </c>
      <c r="S137" s="201">
        <v>0</v>
      </c>
      <c r="T137" s="202">
        <f>S137*H137</f>
        <v>0</v>
      </c>
      <c r="AR137" s="24" t="s">
        <v>145</v>
      </c>
      <c r="AT137" s="24" t="s">
        <v>128</v>
      </c>
      <c r="AU137" s="24" t="s">
        <v>88</v>
      </c>
      <c r="AY137" s="24" t="s">
        <v>125</v>
      </c>
      <c r="BE137" s="203">
        <f>IF(N137="základní",J137,0)</f>
        <v>0</v>
      </c>
      <c r="BF137" s="203">
        <f>IF(N137="snížená",J137,0)</f>
        <v>0</v>
      </c>
      <c r="BG137" s="203">
        <f>IF(N137="zákl. přenesená",J137,0)</f>
        <v>0</v>
      </c>
      <c r="BH137" s="203">
        <f>IF(N137="sníž. přenesená",J137,0)</f>
        <v>0</v>
      </c>
      <c r="BI137" s="203">
        <f>IF(N137="nulová",J137,0)</f>
        <v>0</v>
      </c>
      <c r="BJ137" s="24" t="s">
        <v>25</v>
      </c>
      <c r="BK137" s="203">
        <f>ROUND(I137*H137,2)</f>
        <v>0</v>
      </c>
      <c r="BL137" s="24" t="s">
        <v>145</v>
      </c>
      <c r="BM137" s="24" t="s">
        <v>242</v>
      </c>
    </row>
    <row r="138" spans="2:47" s="1" customFormat="1" ht="84">
      <c r="B138" s="41"/>
      <c r="C138" s="63"/>
      <c r="D138" s="204" t="s">
        <v>177</v>
      </c>
      <c r="E138" s="63"/>
      <c r="F138" s="205" t="s">
        <v>233</v>
      </c>
      <c r="G138" s="63"/>
      <c r="H138" s="63"/>
      <c r="I138" s="163"/>
      <c r="J138" s="63"/>
      <c r="K138" s="63"/>
      <c r="L138" s="61"/>
      <c r="M138" s="206"/>
      <c r="N138" s="42"/>
      <c r="O138" s="42"/>
      <c r="P138" s="42"/>
      <c r="Q138" s="42"/>
      <c r="R138" s="42"/>
      <c r="S138" s="42"/>
      <c r="T138" s="78"/>
      <c r="AT138" s="24" t="s">
        <v>177</v>
      </c>
      <c r="AU138" s="24" t="s">
        <v>88</v>
      </c>
    </row>
    <row r="139" spans="2:51" s="11" customFormat="1" ht="13.5">
      <c r="B139" s="211"/>
      <c r="C139" s="212"/>
      <c r="D139" s="204" t="s">
        <v>180</v>
      </c>
      <c r="E139" s="213" t="s">
        <v>24</v>
      </c>
      <c r="F139" s="214" t="s">
        <v>243</v>
      </c>
      <c r="G139" s="212"/>
      <c r="H139" s="215">
        <v>130.545</v>
      </c>
      <c r="I139" s="216"/>
      <c r="J139" s="212"/>
      <c r="K139" s="212"/>
      <c r="L139" s="217"/>
      <c r="M139" s="218"/>
      <c r="N139" s="219"/>
      <c r="O139" s="219"/>
      <c r="P139" s="219"/>
      <c r="Q139" s="219"/>
      <c r="R139" s="219"/>
      <c r="S139" s="219"/>
      <c r="T139" s="220"/>
      <c r="AT139" s="221" t="s">
        <v>180</v>
      </c>
      <c r="AU139" s="221" t="s">
        <v>88</v>
      </c>
      <c r="AV139" s="11" t="s">
        <v>88</v>
      </c>
      <c r="AW139" s="11" t="s">
        <v>42</v>
      </c>
      <c r="AX139" s="11" t="s">
        <v>25</v>
      </c>
      <c r="AY139" s="221" t="s">
        <v>125</v>
      </c>
    </row>
    <row r="140" spans="2:51" s="13" customFormat="1" ht="24">
      <c r="B140" s="233"/>
      <c r="C140" s="234"/>
      <c r="D140" s="204" t="s">
        <v>180</v>
      </c>
      <c r="E140" s="235" t="s">
        <v>24</v>
      </c>
      <c r="F140" s="236" t="s">
        <v>244</v>
      </c>
      <c r="G140" s="234"/>
      <c r="H140" s="235" t="s">
        <v>24</v>
      </c>
      <c r="I140" s="237"/>
      <c r="J140" s="234"/>
      <c r="K140" s="234"/>
      <c r="L140" s="238"/>
      <c r="M140" s="239"/>
      <c r="N140" s="240"/>
      <c r="O140" s="240"/>
      <c r="P140" s="240"/>
      <c r="Q140" s="240"/>
      <c r="R140" s="240"/>
      <c r="S140" s="240"/>
      <c r="T140" s="241"/>
      <c r="AT140" s="242" t="s">
        <v>180</v>
      </c>
      <c r="AU140" s="242" t="s">
        <v>88</v>
      </c>
      <c r="AV140" s="13" t="s">
        <v>25</v>
      </c>
      <c r="AW140" s="13" t="s">
        <v>42</v>
      </c>
      <c r="AX140" s="13" t="s">
        <v>79</v>
      </c>
      <c r="AY140" s="242" t="s">
        <v>125</v>
      </c>
    </row>
    <row r="141" spans="2:65" s="1" customFormat="1" ht="38.25" customHeight="1">
      <c r="B141" s="41"/>
      <c r="C141" s="192" t="s">
        <v>245</v>
      </c>
      <c r="D141" s="192" t="s">
        <v>128</v>
      </c>
      <c r="E141" s="193" t="s">
        <v>246</v>
      </c>
      <c r="F141" s="194" t="s">
        <v>247</v>
      </c>
      <c r="G141" s="195" t="s">
        <v>200</v>
      </c>
      <c r="H141" s="196">
        <v>151.785</v>
      </c>
      <c r="I141" s="197"/>
      <c r="J141" s="198">
        <f>ROUND(I141*H141,2)</f>
        <v>0</v>
      </c>
      <c r="K141" s="194" t="s">
        <v>132</v>
      </c>
      <c r="L141" s="61"/>
      <c r="M141" s="199" t="s">
        <v>24</v>
      </c>
      <c r="N141" s="200" t="s">
        <v>50</v>
      </c>
      <c r="O141" s="42"/>
      <c r="P141" s="201">
        <f>O141*H141</f>
        <v>0</v>
      </c>
      <c r="Q141" s="201">
        <v>0</v>
      </c>
      <c r="R141" s="201">
        <f>Q141*H141</f>
        <v>0</v>
      </c>
      <c r="S141" s="201">
        <v>0</v>
      </c>
      <c r="T141" s="202">
        <f>S141*H141</f>
        <v>0</v>
      </c>
      <c r="AR141" s="24" t="s">
        <v>145</v>
      </c>
      <c r="AT141" s="24" t="s">
        <v>128</v>
      </c>
      <c r="AU141" s="24" t="s">
        <v>88</v>
      </c>
      <c r="AY141" s="24" t="s">
        <v>125</v>
      </c>
      <c r="BE141" s="203">
        <f>IF(N141="základní",J141,0)</f>
        <v>0</v>
      </c>
      <c r="BF141" s="203">
        <f>IF(N141="snížená",J141,0)</f>
        <v>0</v>
      </c>
      <c r="BG141" s="203">
        <f>IF(N141="zákl. přenesená",J141,0)</f>
        <v>0</v>
      </c>
      <c r="BH141" s="203">
        <f>IF(N141="sníž. přenesená",J141,0)</f>
        <v>0</v>
      </c>
      <c r="BI141" s="203">
        <f>IF(N141="nulová",J141,0)</f>
        <v>0</v>
      </c>
      <c r="BJ141" s="24" t="s">
        <v>25</v>
      </c>
      <c r="BK141" s="203">
        <f>ROUND(I141*H141,2)</f>
        <v>0</v>
      </c>
      <c r="BL141" s="24" t="s">
        <v>145</v>
      </c>
      <c r="BM141" s="24" t="s">
        <v>248</v>
      </c>
    </row>
    <row r="142" spans="2:47" s="1" customFormat="1" ht="84">
      <c r="B142" s="41"/>
      <c r="C142" s="63"/>
      <c r="D142" s="204" t="s">
        <v>177</v>
      </c>
      <c r="E142" s="63"/>
      <c r="F142" s="205" t="s">
        <v>233</v>
      </c>
      <c r="G142" s="63"/>
      <c r="H142" s="63"/>
      <c r="I142" s="163"/>
      <c r="J142" s="63"/>
      <c r="K142" s="63"/>
      <c r="L142" s="61"/>
      <c r="M142" s="206"/>
      <c r="N142" s="42"/>
      <c r="O142" s="42"/>
      <c r="P142" s="42"/>
      <c r="Q142" s="42"/>
      <c r="R142" s="42"/>
      <c r="S142" s="42"/>
      <c r="T142" s="78"/>
      <c r="AT142" s="24" t="s">
        <v>177</v>
      </c>
      <c r="AU142" s="24" t="s">
        <v>88</v>
      </c>
    </row>
    <row r="143" spans="2:51" s="11" customFormat="1" ht="13.5">
      <c r="B143" s="211"/>
      <c r="C143" s="212"/>
      <c r="D143" s="204" t="s">
        <v>180</v>
      </c>
      <c r="E143" s="213" t="s">
        <v>24</v>
      </c>
      <c r="F143" s="214" t="s">
        <v>249</v>
      </c>
      <c r="G143" s="212"/>
      <c r="H143" s="215">
        <v>151.785</v>
      </c>
      <c r="I143" s="216"/>
      <c r="J143" s="212"/>
      <c r="K143" s="212"/>
      <c r="L143" s="217"/>
      <c r="M143" s="218"/>
      <c r="N143" s="219"/>
      <c r="O143" s="219"/>
      <c r="P143" s="219"/>
      <c r="Q143" s="219"/>
      <c r="R143" s="219"/>
      <c r="S143" s="219"/>
      <c r="T143" s="220"/>
      <c r="AT143" s="221" t="s">
        <v>180</v>
      </c>
      <c r="AU143" s="221" t="s">
        <v>88</v>
      </c>
      <c r="AV143" s="11" t="s">
        <v>88</v>
      </c>
      <c r="AW143" s="11" t="s">
        <v>42</v>
      </c>
      <c r="AX143" s="11" t="s">
        <v>25</v>
      </c>
      <c r="AY143" s="221" t="s">
        <v>125</v>
      </c>
    </row>
    <row r="144" spans="2:51" s="13" customFormat="1" ht="13.5">
      <c r="B144" s="233"/>
      <c r="C144" s="234"/>
      <c r="D144" s="204" t="s">
        <v>180</v>
      </c>
      <c r="E144" s="235" t="s">
        <v>24</v>
      </c>
      <c r="F144" s="236" t="s">
        <v>250</v>
      </c>
      <c r="G144" s="234"/>
      <c r="H144" s="235" t="s">
        <v>24</v>
      </c>
      <c r="I144" s="237"/>
      <c r="J144" s="234"/>
      <c r="K144" s="234"/>
      <c r="L144" s="238"/>
      <c r="M144" s="239"/>
      <c r="N144" s="240"/>
      <c r="O144" s="240"/>
      <c r="P144" s="240"/>
      <c r="Q144" s="240"/>
      <c r="R144" s="240"/>
      <c r="S144" s="240"/>
      <c r="T144" s="241"/>
      <c r="AT144" s="242" t="s">
        <v>180</v>
      </c>
      <c r="AU144" s="242" t="s">
        <v>88</v>
      </c>
      <c r="AV144" s="13" t="s">
        <v>25</v>
      </c>
      <c r="AW144" s="13" t="s">
        <v>42</v>
      </c>
      <c r="AX144" s="13" t="s">
        <v>79</v>
      </c>
      <c r="AY144" s="242" t="s">
        <v>125</v>
      </c>
    </row>
    <row r="145" spans="2:65" s="1" customFormat="1" ht="25.5" customHeight="1">
      <c r="B145" s="41"/>
      <c r="C145" s="192" t="s">
        <v>251</v>
      </c>
      <c r="D145" s="192" t="s">
        <v>128</v>
      </c>
      <c r="E145" s="193" t="s">
        <v>252</v>
      </c>
      <c r="F145" s="194" t="s">
        <v>253</v>
      </c>
      <c r="G145" s="195" t="s">
        <v>200</v>
      </c>
      <c r="H145" s="196">
        <v>6.669</v>
      </c>
      <c r="I145" s="197"/>
      <c r="J145" s="198">
        <f>ROUND(I145*H145,2)</f>
        <v>0</v>
      </c>
      <c r="K145" s="194" t="s">
        <v>132</v>
      </c>
      <c r="L145" s="61"/>
      <c r="M145" s="199" t="s">
        <v>24</v>
      </c>
      <c r="N145" s="200" t="s">
        <v>50</v>
      </c>
      <c r="O145" s="42"/>
      <c r="P145" s="201">
        <f>O145*H145</f>
        <v>0</v>
      </c>
      <c r="Q145" s="201">
        <v>0</v>
      </c>
      <c r="R145" s="201">
        <f>Q145*H145</f>
        <v>0</v>
      </c>
      <c r="S145" s="201">
        <v>0</v>
      </c>
      <c r="T145" s="202">
        <f>S145*H145</f>
        <v>0</v>
      </c>
      <c r="AR145" s="24" t="s">
        <v>145</v>
      </c>
      <c r="AT145" s="24" t="s">
        <v>128</v>
      </c>
      <c r="AU145" s="24" t="s">
        <v>88</v>
      </c>
      <c r="AY145" s="24" t="s">
        <v>125</v>
      </c>
      <c r="BE145" s="203">
        <f>IF(N145="základní",J145,0)</f>
        <v>0</v>
      </c>
      <c r="BF145" s="203">
        <f>IF(N145="snížená",J145,0)</f>
        <v>0</v>
      </c>
      <c r="BG145" s="203">
        <f>IF(N145="zákl. přenesená",J145,0)</f>
        <v>0</v>
      </c>
      <c r="BH145" s="203">
        <f>IF(N145="sníž. přenesená",J145,0)</f>
        <v>0</v>
      </c>
      <c r="BI145" s="203">
        <f>IF(N145="nulová",J145,0)</f>
        <v>0</v>
      </c>
      <c r="BJ145" s="24" t="s">
        <v>25</v>
      </c>
      <c r="BK145" s="203">
        <f>ROUND(I145*H145,2)</f>
        <v>0</v>
      </c>
      <c r="BL145" s="24" t="s">
        <v>145</v>
      </c>
      <c r="BM145" s="24" t="s">
        <v>254</v>
      </c>
    </row>
    <row r="146" spans="2:47" s="1" customFormat="1" ht="204">
      <c r="B146" s="41"/>
      <c r="C146" s="63"/>
      <c r="D146" s="204" t="s">
        <v>177</v>
      </c>
      <c r="E146" s="63"/>
      <c r="F146" s="205" t="s">
        <v>255</v>
      </c>
      <c r="G146" s="63"/>
      <c r="H146" s="63"/>
      <c r="I146" s="163"/>
      <c r="J146" s="63"/>
      <c r="K146" s="63"/>
      <c r="L146" s="61"/>
      <c r="M146" s="206"/>
      <c r="N146" s="42"/>
      <c r="O146" s="42"/>
      <c r="P146" s="42"/>
      <c r="Q146" s="42"/>
      <c r="R146" s="42"/>
      <c r="S146" s="42"/>
      <c r="T146" s="78"/>
      <c r="AT146" s="24" t="s">
        <v>177</v>
      </c>
      <c r="AU146" s="24" t="s">
        <v>88</v>
      </c>
    </row>
    <row r="147" spans="2:51" s="11" customFormat="1" ht="13.5">
      <c r="B147" s="211"/>
      <c r="C147" s="212"/>
      <c r="D147" s="204" t="s">
        <v>180</v>
      </c>
      <c r="E147" s="213" t="s">
        <v>24</v>
      </c>
      <c r="F147" s="214" t="s">
        <v>256</v>
      </c>
      <c r="G147" s="212"/>
      <c r="H147" s="215">
        <v>3.6</v>
      </c>
      <c r="I147" s="216"/>
      <c r="J147" s="212"/>
      <c r="K147" s="212"/>
      <c r="L147" s="217"/>
      <c r="M147" s="218"/>
      <c r="N147" s="219"/>
      <c r="O147" s="219"/>
      <c r="P147" s="219"/>
      <c r="Q147" s="219"/>
      <c r="R147" s="219"/>
      <c r="S147" s="219"/>
      <c r="T147" s="220"/>
      <c r="AT147" s="221" t="s">
        <v>180</v>
      </c>
      <c r="AU147" s="221" t="s">
        <v>88</v>
      </c>
      <c r="AV147" s="11" t="s">
        <v>88</v>
      </c>
      <c r="AW147" s="11" t="s">
        <v>42</v>
      </c>
      <c r="AX147" s="11" t="s">
        <v>79</v>
      </c>
      <c r="AY147" s="221" t="s">
        <v>125</v>
      </c>
    </row>
    <row r="148" spans="2:51" s="13" customFormat="1" ht="13.5">
      <c r="B148" s="233"/>
      <c r="C148" s="234"/>
      <c r="D148" s="204" t="s">
        <v>180</v>
      </c>
      <c r="E148" s="235" t="s">
        <v>24</v>
      </c>
      <c r="F148" s="236" t="s">
        <v>257</v>
      </c>
      <c r="G148" s="234"/>
      <c r="H148" s="235" t="s">
        <v>24</v>
      </c>
      <c r="I148" s="237"/>
      <c r="J148" s="234"/>
      <c r="K148" s="234"/>
      <c r="L148" s="238"/>
      <c r="M148" s="239"/>
      <c r="N148" s="240"/>
      <c r="O148" s="240"/>
      <c r="P148" s="240"/>
      <c r="Q148" s="240"/>
      <c r="R148" s="240"/>
      <c r="S148" s="240"/>
      <c r="T148" s="241"/>
      <c r="AT148" s="242" t="s">
        <v>180</v>
      </c>
      <c r="AU148" s="242" t="s">
        <v>88</v>
      </c>
      <c r="AV148" s="13" t="s">
        <v>25</v>
      </c>
      <c r="AW148" s="13" t="s">
        <v>42</v>
      </c>
      <c r="AX148" s="13" t="s">
        <v>79</v>
      </c>
      <c r="AY148" s="242" t="s">
        <v>125</v>
      </c>
    </row>
    <row r="149" spans="2:51" s="11" customFormat="1" ht="13.5">
      <c r="B149" s="211"/>
      <c r="C149" s="212"/>
      <c r="D149" s="204" t="s">
        <v>180</v>
      </c>
      <c r="E149" s="213" t="s">
        <v>24</v>
      </c>
      <c r="F149" s="214" t="s">
        <v>258</v>
      </c>
      <c r="G149" s="212"/>
      <c r="H149" s="215">
        <v>3.069</v>
      </c>
      <c r="I149" s="216"/>
      <c r="J149" s="212"/>
      <c r="K149" s="212"/>
      <c r="L149" s="217"/>
      <c r="M149" s="218"/>
      <c r="N149" s="219"/>
      <c r="O149" s="219"/>
      <c r="P149" s="219"/>
      <c r="Q149" s="219"/>
      <c r="R149" s="219"/>
      <c r="S149" s="219"/>
      <c r="T149" s="220"/>
      <c r="AT149" s="221" t="s">
        <v>180</v>
      </c>
      <c r="AU149" s="221" t="s">
        <v>88</v>
      </c>
      <c r="AV149" s="11" t="s">
        <v>88</v>
      </c>
      <c r="AW149" s="11" t="s">
        <v>42</v>
      </c>
      <c r="AX149" s="11" t="s">
        <v>79</v>
      </c>
      <c r="AY149" s="221" t="s">
        <v>125</v>
      </c>
    </row>
    <row r="150" spans="2:51" s="13" customFormat="1" ht="13.5">
      <c r="B150" s="233"/>
      <c r="C150" s="234"/>
      <c r="D150" s="204" t="s">
        <v>180</v>
      </c>
      <c r="E150" s="235" t="s">
        <v>24</v>
      </c>
      <c r="F150" s="236" t="s">
        <v>259</v>
      </c>
      <c r="G150" s="234"/>
      <c r="H150" s="235" t="s">
        <v>24</v>
      </c>
      <c r="I150" s="237"/>
      <c r="J150" s="234"/>
      <c r="K150" s="234"/>
      <c r="L150" s="238"/>
      <c r="M150" s="239"/>
      <c r="N150" s="240"/>
      <c r="O150" s="240"/>
      <c r="P150" s="240"/>
      <c r="Q150" s="240"/>
      <c r="R150" s="240"/>
      <c r="S150" s="240"/>
      <c r="T150" s="241"/>
      <c r="AT150" s="242" t="s">
        <v>180</v>
      </c>
      <c r="AU150" s="242" t="s">
        <v>88</v>
      </c>
      <c r="AV150" s="13" t="s">
        <v>25</v>
      </c>
      <c r="AW150" s="13" t="s">
        <v>42</v>
      </c>
      <c r="AX150" s="13" t="s">
        <v>79</v>
      </c>
      <c r="AY150" s="242" t="s">
        <v>125</v>
      </c>
    </row>
    <row r="151" spans="2:51" s="12" customFormat="1" ht="13.5">
      <c r="B151" s="222"/>
      <c r="C151" s="223"/>
      <c r="D151" s="204" t="s">
        <v>180</v>
      </c>
      <c r="E151" s="224" t="s">
        <v>24</v>
      </c>
      <c r="F151" s="225" t="s">
        <v>186</v>
      </c>
      <c r="G151" s="223"/>
      <c r="H151" s="226">
        <v>6.669</v>
      </c>
      <c r="I151" s="227"/>
      <c r="J151" s="223"/>
      <c r="K151" s="223"/>
      <c r="L151" s="228"/>
      <c r="M151" s="229"/>
      <c r="N151" s="230"/>
      <c r="O151" s="230"/>
      <c r="P151" s="230"/>
      <c r="Q151" s="230"/>
      <c r="R151" s="230"/>
      <c r="S151" s="230"/>
      <c r="T151" s="231"/>
      <c r="AT151" s="232" t="s">
        <v>180</v>
      </c>
      <c r="AU151" s="232" t="s">
        <v>88</v>
      </c>
      <c r="AV151" s="12" t="s">
        <v>145</v>
      </c>
      <c r="AW151" s="12" t="s">
        <v>42</v>
      </c>
      <c r="AX151" s="12" t="s">
        <v>25</v>
      </c>
      <c r="AY151" s="232" t="s">
        <v>125</v>
      </c>
    </row>
    <row r="152" spans="2:65" s="1" customFormat="1" ht="38.25" customHeight="1">
      <c r="B152" s="41"/>
      <c r="C152" s="192" t="s">
        <v>260</v>
      </c>
      <c r="D152" s="192" t="s">
        <v>128</v>
      </c>
      <c r="E152" s="193" t="s">
        <v>261</v>
      </c>
      <c r="F152" s="194" t="s">
        <v>262</v>
      </c>
      <c r="G152" s="195" t="s">
        <v>200</v>
      </c>
      <c r="H152" s="196">
        <v>6.669</v>
      </c>
      <c r="I152" s="197"/>
      <c r="J152" s="198">
        <f>ROUND(I152*H152,2)</f>
        <v>0</v>
      </c>
      <c r="K152" s="194" t="s">
        <v>132</v>
      </c>
      <c r="L152" s="61"/>
      <c r="M152" s="199" t="s">
        <v>24</v>
      </c>
      <c r="N152" s="200" t="s">
        <v>50</v>
      </c>
      <c r="O152" s="42"/>
      <c r="P152" s="201">
        <f>O152*H152</f>
        <v>0</v>
      </c>
      <c r="Q152" s="201">
        <v>0</v>
      </c>
      <c r="R152" s="201">
        <f>Q152*H152</f>
        <v>0</v>
      </c>
      <c r="S152" s="201">
        <v>0</v>
      </c>
      <c r="T152" s="202">
        <f>S152*H152</f>
        <v>0</v>
      </c>
      <c r="AR152" s="24" t="s">
        <v>145</v>
      </c>
      <c r="AT152" s="24" t="s">
        <v>128</v>
      </c>
      <c r="AU152" s="24" t="s">
        <v>88</v>
      </c>
      <c r="AY152" s="24" t="s">
        <v>125</v>
      </c>
      <c r="BE152" s="203">
        <f>IF(N152="základní",J152,0)</f>
        <v>0</v>
      </c>
      <c r="BF152" s="203">
        <f>IF(N152="snížená",J152,0)</f>
        <v>0</v>
      </c>
      <c r="BG152" s="203">
        <f>IF(N152="zákl. přenesená",J152,0)</f>
        <v>0</v>
      </c>
      <c r="BH152" s="203">
        <f>IF(N152="sníž. přenesená",J152,0)</f>
        <v>0</v>
      </c>
      <c r="BI152" s="203">
        <f>IF(N152="nulová",J152,0)</f>
        <v>0</v>
      </c>
      <c r="BJ152" s="24" t="s">
        <v>25</v>
      </c>
      <c r="BK152" s="203">
        <f>ROUND(I152*H152,2)</f>
        <v>0</v>
      </c>
      <c r="BL152" s="24" t="s">
        <v>145</v>
      </c>
      <c r="BM152" s="24" t="s">
        <v>263</v>
      </c>
    </row>
    <row r="153" spans="2:47" s="1" customFormat="1" ht="204">
      <c r="B153" s="41"/>
      <c r="C153" s="63"/>
      <c r="D153" s="204" t="s">
        <v>177</v>
      </c>
      <c r="E153" s="63"/>
      <c r="F153" s="205" t="s">
        <v>255</v>
      </c>
      <c r="G153" s="63"/>
      <c r="H153" s="63"/>
      <c r="I153" s="163"/>
      <c r="J153" s="63"/>
      <c r="K153" s="63"/>
      <c r="L153" s="61"/>
      <c r="M153" s="206"/>
      <c r="N153" s="42"/>
      <c r="O153" s="42"/>
      <c r="P153" s="42"/>
      <c r="Q153" s="42"/>
      <c r="R153" s="42"/>
      <c r="S153" s="42"/>
      <c r="T153" s="78"/>
      <c r="AT153" s="24" t="s">
        <v>177</v>
      </c>
      <c r="AU153" s="24" t="s">
        <v>88</v>
      </c>
    </row>
    <row r="154" spans="2:47" s="1" customFormat="1" ht="24">
      <c r="B154" s="41"/>
      <c r="C154" s="63"/>
      <c r="D154" s="204" t="s">
        <v>138</v>
      </c>
      <c r="E154" s="63"/>
      <c r="F154" s="205" t="s">
        <v>264</v>
      </c>
      <c r="G154" s="63"/>
      <c r="H154" s="63"/>
      <c r="I154" s="163"/>
      <c r="J154" s="63"/>
      <c r="K154" s="63"/>
      <c r="L154" s="61"/>
      <c r="M154" s="206"/>
      <c r="N154" s="42"/>
      <c r="O154" s="42"/>
      <c r="P154" s="42"/>
      <c r="Q154" s="42"/>
      <c r="R154" s="42"/>
      <c r="S154" s="42"/>
      <c r="T154" s="78"/>
      <c r="AT154" s="24" t="s">
        <v>138</v>
      </c>
      <c r="AU154" s="24" t="s">
        <v>88</v>
      </c>
    </row>
    <row r="155" spans="2:65" s="1" customFormat="1" ht="25.5" customHeight="1">
      <c r="B155" s="41"/>
      <c r="C155" s="192" t="s">
        <v>265</v>
      </c>
      <c r="D155" s="192" t="s">
        <v>128</v>
      </c>
      <c r="E155" s="193" t="s">
        <v>266</v>
      </c>
      <c r="F155" s="194" t="s">
        <v>267</v>
      </c>
      <c r="G155" s="195" t="s">
        <v>200</v>
      </c>
      <c r="H155" s="196">
        <v>2.56</v>
      </c>
      <c r="I155" s="197"/>
      <c r="J155" s="198">
        <f>ROUND(I155*H155,2)</f>
        <v>0</v>
      </c>
      <c r="K155" s="194" t="s">
        <v>132</v>
      </c>
      <c r="L155" s="61"/>
      <c r="M155" s="199" t="s">
        <v>24</v>
      </c>
      <c r="N155" s="200" t="s">
        <v>50</v>
      </c>
      <c r="O155" s="42"/>
      <c r="P155" s="201">
        <f>O155*H155</f>
        <v>0</v>
      </c>
      <c r="Q155" s="201">
        <v>0</v>
      </c>
      <c r="R155" s="201">
        <f>Q155*H155</f>
        <v>0</v>
      </c>
      <c r="S155" s="201">
        <v>0</v>
      </c>
      <c r="T155" s="202">
        <f>S155*H155</f>
        <v>0</v>
      </c>
      <c r="AR155" s="24" t="s">
        <v>145</v>
      </c>
      <c r="AT155" s="24" t="s">
        <v>128</v>
      </c>
      <c r="AU155" s="24" t="s">
        <v>88</v>
      </c>
      <c r="AY155" s="24" t="s">
        <v>125</v>
      </c>
      <c r="BE155" s="203">
        <f>IF(N155="základní",J155,0)</f>
        <v>0</v>
      </c>
      <c r="BF155" s="203">
        <f>IF(N155="snížená",J155,0)</f>
        <v>0</v>
      </c>
      <c r="BG155" s="203">
        <f>IF(N155="zákl. přenesená",J155,0)</f>
        <v>0</v>
      </c>
      <c r="BH155" s="203">
        <f>IF(N155="sníž. přenesená",J155,0)</f>
        <v>0</v>
      </c>
      <c r="BI155" s="203">
        <f>IF(N155="nulová",J155,0)</f>
        <v>0</v>
      </c>
      <c r="BJ155" s="24" t="s">
        <v>25</v>
      </c>
      <c r="BK155" s="203">
        <f>ROUND(I155*H155,2)</f>
        <v>0</v>
      </c>
      <c r="BL155" s="24" t="s">
        <v>145</v>
      </c>
      <c r="BM155" s="24" t="s">
        <v>268</v>
      </c>
    </row>
    <row r="156" spans="2:47" s="1" customFormat="1" ht="192">
      <c r="B156" s="41"/>
      <c r="C156" s="63"/>
      <c r="D156" s="204" t="s">
        <v>177</v>
      </c>
      <c r="E156" s="63"/>
      <c r="F156" s="205" t="s">
        <v>269</v>
      </c>
      <c r="G156" s="63"/>
      <c r="H156" s="63"/>
      <c r="I156" s="163"/>
      <c r="J156" s="63"/>
      <c r="K156" s="63"/>
      <c r="L156" s="61"/>
      <c r="M156" s="206"/>
      <c r="N156" s="42"/>
      <c r="O156" s="42"/>
      <c r="P156" s="42"/>
      <c r="Q156" s="42"/>
      <c r="R156" s="42"/>
      <c r="S156" s="42"/>
      <c r="T156" s="78"/>
      <c r="AT156" s="24" t="s">
        <v>177</v>
      </c>
      <c r="AU156" s="24" t="s">
        <v>88</v>
      </c>
    </row>
    <row r="157" spans="2:51" s="11" customFormat="1" ht="13.5">
      <c r="B157" s="211"/>
      <c r="C157" s="212"/>
      <c r="D157" s="204" t="s">
        <v>180</v>
      </c>
      <c r="E157" s="213" t="s">
        <v>24</v>
      </c>
      <c r="F157" s="214" t="s">
        <v>270</v>
      </c>
      <c r="G157" s="212"/>
      <c r="H157" s="215">
        <v>2.56</v>
      </c>
      <c r="I157" s="216"/>
      <c r="J157" s="212"/>
      <c r="K157" s="212"/>
      <c r="L157" s="217"/>
      <c r="M157" s="218"/>
      <c r="N157" s="219"/>
      <c r="O157" s="219"/>
      <c r="P157" s="219"/>
      <c r="Q157" s="219"/>
      <c r="R157" s="219"/>
      <c r="S157" s="219"/>
      <c r="T157" s="220"/>
      <c r="AT157" s="221" t="s">
        <v>180</v>
      </c>
      <c r="AU157" s="221" t="s">
        <v>88</v>
      </c>
      <c r="AV157" s="11" t="s">
        <v>88</v>
      </c>
      <c r="AW157" s="11" t="s">
        <v>42</v>
      </c>
      <c r="AX157" s="11" t="s">
        <v>25</v>
      </c>
      <c r="AY157" s="221" t="s">
        <v>125</v>
      </c>
    </row>
    <row r="158" spans="2:51" s="13" customFormat="1" ht="24">
      <c r="B158" s="233"/>
      <c r="C158" s="234"/>
      <c r="D158" s="204" t="s">
        <v>180</v>
      </c>
      <c r="E158" s="235" t="s">
        <v>24</v>
      </c>
      <c r="F158" s="236" t="s">
        <v>271</v>
      </c>
      <c r="G158" s="234"/>
      <c r="H158" s="235" t="s">
        <v>24</v>
      </c>
      <c r="I158" s="237"/>
      <c r="J158" s="234"/>
      <c r="K158" s="234"/>
      <c r="L158" s="238"/>
      <c r="M158" s="239"/>
      <c r="N158" s="240"/>
      <c r="O158" s="240"/>
      <c r="P158" s="240"/>
      <c r="Q158" s="240"/>
      <c r="R158" s="240"/>
      <c r="S158" s="240"/>
      <c r="T158" s="241"/>
      <c r="AT158" s="242" t="s">
        <v>180</v>
      </c>
      <c r="AU158" s="242" t="s">
        <v>88</v>
      </c>
      <c r="AV158" s="13" t="s">
        <v>25</v>
      </c>
      <c r="AW158" s="13" t="s">
        <v>42</v>
      </c>
      <c r="AX158" s="13" t="s">
        <v>79</v>
      </c>
      <c r="AY158" s="242" t="s">
        <v>125</v>
      </c>
    </row>
    <row r="159" spans="2:65" s="1" customFormat="1" ht="38.25" customHeight="1">
      <c r="B159" s="41"/>
      <c r="C159" s="192" t="s">
        <v>10</v>
      </c>
      <c r="D159" s="192" t="s">
        <v>128</v>
      </c>
      <c r="E159" s="193" t="s">
        <v>272</v>
      </c>
      <c r="F159" s="194" t="s">
        <v>273</v>
      </c>
      <c r="G159" s="195" t="s">
        <v>200</v>
      </c>
      <c r="H159" s="196">
        <v>2.56</v>
      </c>
      <c r="I159" s="197"/>
      <c r="J159" s="198">
        <f>ROUND(I159*H159,2)</f>
        <v>0</v>
      </c>
      <c r="K159" s="194" t="s">
        <v>132</v>
      </c>
      <c r="L159" s="61"/>
      <c r="M159" s="199" t="s">
        <v>24</v>
      </c>
      <c r="N159" s="200" t="s">
        <v>50</v>
      </c>
      <c r="O159" s="42"/>
      <c r="P159" s="201">
        <f>O159*H159</f>
        <v>0</v>
      </c>
      <c r="Q159" s="201">
        <v>0</v>
      </c>
      <c r="R159" s="201">
        <f>Q159*H159</f>
        <v>0</v>
      </c>
      <c r="S159" s="201">
        <v>0</v>
      </c>
      <c r="T159" s="202">
        <f>S159*H159</f>
        <v>0</v>
      </c>
      <c r="AR159" s="24" t="s">
        <v>145</v>
      </c>
      <c r="AT159" s="24" t="s">
        <v>128</v>
      </c>
      <c r="AU159" s="24" t="s">
        <v>88</v>
      </c>
      <c r="AY159" s="24" t="s">
        <v>125</v>
      </c>
      <c r="BE159" s="203">
        <f>IF(N159="základní",J159,0)</f>
        <v>0</v>
      </c>
      <c r="BF159" s="203">
        <f>IF(N159="snížená",J159,0)</f>
        <v>0</v>
      </c>
      <c r="BG159" s="203">
        <f>IF(N159="zákl. přenesená",J159,0)</f>
        <v>0</v>
      </c>
      <c r="BH159" s="203">
        <f>IF(N159="sníž. přenesená",J159,0)</f>
        <v>0</v>
      </c>
      <c r="BI159" s="203">
        <f>IF(N159="nulová",J159,0)</f>
        <v>0</v>
      </c>
      <c r="BJ159" s="24" t="s">
        <v>25</v>
      </c>
      <c r="BK159" s="203">
        <f>ROUND(I159*H159,2)</f>
        <v>0</v>
      </c>
      <c r="BL159" s="24" t="s">
        <v>145</v>
      </c>
      <c r="BM159" s="24" t="s">
        <v>274</v>
      </c>
    </row>
    <row r="160" spans="2:47" s="1" customFormat="1" ht="192">
      <c r="B160" s="41"/>
      <c r="C160" s="63"/>
      <c r="D160" s="204" t="s">
        <v>177</v>
      </c>
      <c r="E160" s="63"/>
      <c r="F160" s="205" t="s">
        <v>269</v>
      </c>
      <c r="G160" s="63"/>
      <c r="H160" s="63"/>
      <c r="I160" s="163"/>
      <c r="J160" s="63"/>
      <c r="K160" s="63"/>
      <c r="L160" s="61"/>
      <c r="M160" s="206"/>
      <c r="N160" s="42"/>
      <c r="O160" s="42"/>
      <c r="P160" s="42"/>
      <c r="Q160" s="42"/>
      <c r="R160" s="42"/>
      <c r="S160" s="42"/>
      <c r="T160" s="78"/>
      <c r="AT160" s="24" t="s">
        <v>177</v>
      </c>
      <c r="AU160" s="24" t="s">
        <v>88</v>
      </c>
    </row>
    <row r="161" spans="2:47" s="1" customFormat="1" ht="24">
      <c r="B161" s="41"/>
      <c r="C161" s="63"/>
      <c r="D161" s="204" t="s">
        <v>138</v>
      </c>
      <c r="E161" s="63"/>
      <c r="F161" s="205" t="s">
        <v>275</v>
      </c>
      <c r="G161" s="63"/>
      <c r="H161" s="63"/>
      <c r="I161" s="163"/>
      <c r="J161" s="63"/>
      <c r="K161" s="63"/>
      <c r="L161" s="61"/>
      <c r="M161" s="206"/>
      <c r="N161" s="42"/>
      <c r="O161" s="42"/>
      <c r="P161" s="42"/>
      <c r="Q161" s="42"/>
      <c r="R161" s="42"/>
      <c r="S161" s="42"/>
      <c r="T161" s="78"/>
      <c r="AT161" s="24" t="s">
        <v>138</v>
      </c>
      <c r="AU161" s="24" t="s">
        <v>88</v>
      </c>
    </row>
    <row r="162" spans="2:65" s="1" customFormat="1" ht="25.5" customHeight="1">
      <c r="B162" s="41"/>
      <c r="C162" s="192" t="s">
        <v>276</v>
      </c>
      <c r="D162" s="192" t="s">
        <v>128</v>
      </c>
      <c r="E162" s="193" t="s">
        <v>277</v>
      </c>
      <c r="F162" s="194" t="s">
        <v>278</v>
      </c>
      <c r="G162" s="195" t="s">
        <v>175</v>
      </c>
      <c r="H162" s="196">
        <v>42.75</v>
      </c>
      <c r="I162" s="197"/>
      <c r="J162" s="198">
        <f>ROUND(I162*H162,2)</f>
        <v>0</v>
      </c>
      <c r="K162" s="194" t="s">
        <v>132</v>
      </c>
      <c r="L162" s="61"/>
      <c r="M162" s="199" t="s">
        <v>24</v>
      </c>
      <c r="N162" s="200" t="s">
        <v>50</v>
      </c>
      <c r="O162" s="42"/>
      <c r="P162" s="201">
        <f>O162*H162</f>
        <v>0</v>
      </c>
      <c r="Q162" s="201">
        <v>0</v>
      </c>
      <c r="R162" s="201">
        <f>Q162*H162</f>
        <v>0</v>
      </c>
      <c r="S162" s="201">
        <v>0</v>
      </c>
      <c r="T162" s="202">
        <f>S162*H162</f>
        <v>0</v>
      </c>
      <c r="AR162" s="24" t="s">
        <v>145</v>
      </c>
      <c r="AT162" s="24" t="s">
        <v>128</v>
      </c>
      <c r="AU162" s="24" t="s">
        <v>88</v>
      </c>
      <c r="AY162" s="24" t="s">
        <v>125</v>
      </c>
      <c r="BE162" s="203">
        <f>IF(N162="základní",J162,0)</f>
        <v>0</v>
      </c>
      <c r="BF162" s="203">
        <f>IF(N162="snížená",J162,0)</f>
        <v>0</v>
      </c>
      <c r="BG162" s="203">
        <f>IF(N162="zákl. přenesená",J162,0)</f>
        <v>0</v>
      </c>
      <c r="BH162" s="203">
        <f>IF(N162="sníž. přenesená",J162,0)</f>
        <v>0</v>
      </c>
      <c r="BI162" s="203">
        <f>IF(N162="nulová",J162,0)</f>
        <v>0</v>
      </c>
      <c r="BJ162" s="24" t="s">
        <v>25</v>
      </c>
      <c r="BK162" s="203">
        <f>ROUND(I162*H162,2)</f>
        <v>0</v>
      </c>
      <c r="BL162" s="24" t="s">
        <v>145</v>
      </c>
      <c r="BM162" s="24" t="s">
        <v>279</v>
      </c>
    </row>
    <row r="163" spans="2:47" s="1" customFormat="1" ht="72">
      <c r="B163" s="41"/>
      <c r="C163" s="63"/>
      <c r="D163" s="204" t="s">
        <v>177</v>
      </c>
      <c r="E163" s="63"/>
      <c r="F163" s="205" t="s">
        <v>280</v>
      </c>
      <c r="G163" s="63"/>
      <c r="H163" s="63"/>
      <c r="I163" s="163"/>
      <c r="J163" s="63"/>
      <c r="K163" s="63"/>
      <c r="L163" s="61"/>
      <c r="M163" s="206"/>
      <c r="N163" s="42"/>
      <c r="O163" s="42"/>
      <c r="P163" s="42"/>
      <c r="Q163" s="42"/>
      <c r="R163" s="42"/>
      <c r="S163" s="42"/>
      <c r="T163" s="78"/>
      <c r="AT163" s="24" t="s">
        <v>177</v>
      </c>
      <c r="AU163" s="24" t="s">
        <v>88</v>
      </c>
    </row>
    <row r="164" spans="2:47" s="1" customFormat="1" ht="24">
      <c r="B164" s="41"/>
      <c r="C164" s="63"/>
      <c r="D164" s="204" t="s">
        <v>138</v>
      </c>
      <c r="E164" s="63"/>
      <c r="F164" s="205" t="s">
        <v>281</v>
      </c>
      <c r="G164" s="63"/>
      <c r="H164" s="63"/>
      <c r="I164" s="163"/>
      <c r="J164" s="63"/>
      <c r="K164" s="63"/>
      <c r="L164" s="61"/>
      <c r="M164" s="206"/>
      <c r="N164" s="42"/>
      <c r="O164" s="42"/>
      <c r="P164" s="42"/>
      <c r="Q164" s="42"/>
      <c r="R164" s="42"/>
      <c r="S164" s="42"/>
      <c r="T164" s="78"/>
      <c r="AT164" s="24" t="s">
        <v>138</v>
      </c>
      <c r="AU164" s="24" t="s">
        <v>88</v>
      </c>
    </row>
    <row r="165" spans="2:65" s="1" customFormat="1" ht="38.25" customHeight="1">
      <c r="B165" s="41"/>
      <c r="C165" s="192" t="s">
        <v>282</v>
      </c>
      <c r="D165" s="192" t="s">
        <v>128</v>
      </c>
      <c r="E165" s="193" t="s">
        <v>283</v>
      </c>
      <c r="F165" s="194" t="s">
        <v>284</v>
      </c>
      <c r="G165" s="195" t="s">
        <v>200</v>
      </c>
      <c r="H165" s="196">
        <v>831</v>
      </c>
      <c r="I165" s="197"/>
      <c r="J165" s="198">
        <f>ROUND(I165*H165,2)</f>
        <v>0</v>
      </c>
      <c r="K165" s="194" t="s">
        <v>132</v>
      </c>
      <c r="L165" s="61"/>
      <c r="M165" s="199" t="s">
        <v>24</v>
      </c>
      <c r="N165" s="200" t="s">
        <v>50</v>
      </c>
      <c r="O165" s="42"/>
      <c r="P165" s="201">
        <f>O165*H165</f>
        <v>0</v>
      </c>
      <c r="Q165" s="201">
        <v>0</v>
      </c>
      <c r="R165" s="201">
        <f>Q165*H165</f>
        <v>0</v>
      </c>
      <c r="S165" s="201">
        <v>0</v>
      </c>
      <c r="T165" s="202">
        <f>S165*H165</f>
        <v>0</v>
      </c>
      <c r="AR165" s="24" t="s">
        <v>145</v>
      </c>
      <c r="AT165" s="24" t="s">
        <v>128</v>
      </c>
      <c r="AU165" s="24" t="s">
        <v>88</v>
      </c>
      <c r="AY165" s="24" t="s">
        <v>125</v>
      </c>
      <c r="BE165" s="203">
        <f>IF(N165="základní",J165,0)</f>
        <v>0</v>
      </c>
      <c r="BF165" s="203">
        <f>IF(N165="snížená",J165,0)</f>
        <v>0</v>
      </c>
      <c r="BG165" s="203">
        <f>IF(N165="zákl. přenesená",J165,0)</f>
        <v>0</v>
      </c>
      <c r="BH165" s="203">
        <f>IF(N165="sníž. přenesená",J165,0)</f>
        <v>0</v>
      </c>
      <c r="BI165" s="203">
        <f>IF(N165="nulová",J165,0)</f>
        <v>0</v>
      </c>
      <c r="BJ165" s="24" t="s">
        <v>25</v>
      </c>
      <c r="BK165" s="203">
        <f>ROUND(I165*H165,2)</f>
        <v>0</v>
      </c>
      <c r="BL165" s="24" t="s">
        <v>145</v>
      </c>
      <c r="BM165" s="24" t="s">
        <v>285</v>
      </c>
    </row>
    <row r="166" spans="2:47" s="1" customFormat="1" ht="192">
      <c r="B166" s="41"/>
      <c r="C166" s="63"/>
      <c r="D166" s="204" t="s">
        <v>177</v>
      </c>
      <c r="E166" s="63"/>
      <c r="F166" s="205" t="s">
        <v>286</v>
      </c>
      <c r="G166" s="63"/>
      <c r="H166" s="63"/>
      <c r="I166" s="163"/>
      <c r="J166" s="63"/>
      <c r="K166" s="63"/>
      <c r="L166" s="61"/>
      <c r="M166" s="206"/>
      <c r="N166" s="42"/>
      <c r="O166" s="42"/>
      <c r="P166" s="42"/>
      <c r="Q166" s="42"/>
      <c r="R166" s="42"/>
      <c r="S166" s="42"/>
      <c r="T166" s="78"/>
      <c r="AT166" s="24" t="s">
        <v>177</v>
      </c>
      <c r="AU166" s="24" t="s">
        <v>88</v>
      </c>
    </row>
    <row r="167" spans="2:47" s="1" customFormat="1" ht="24">
      <c r="B167" s="41"/>
      <c r="C167" s="63"/>
      <c r="D167" s="204" t="s">
        <v>138</v>
      </c>
      <c r="E167" s="63"/>
      <c r="F167" s="205" t="s">
        <v>287</v>
      </c>
      <c r="G167" s="63"/>
      <c r="H167" s="63"/>
      <c r="I167" s="163"/>
      <c r="J167" s="63"/>
      <c r="K167" s="63"/>
      <c r="L167" s="61"/>
      <c r="M167" s="206"/>
      <c r="N167" s="42"/>
      <c r="O167" s="42"/>
      <c r="P167" s="42"/>
      <c r="Q167" s="42"/>
      <c r="R167" s="42"/>
      <c r="S167" s="42"/>
      <c r="T167" s="78"/>
      <c r="AT167" s="24" t="s">
        <v>138</v>
      </c>
      <c r="AU167" s="24" t="s">
        <v>88</v>
      </c>
    </row>
    <row r="168" spans="2:65" s="1" customFormat="1" ht="38.25" customHeight="1">
      <c r="B168" s="41"/>
      <c r="C168" s="192" t="s">
        <v>288</v>
      </c>
      <c r="D168" s="192" t="s">
        <v>128</v>
      </c>
      <c r="E168" s="193" t="s">
        <v>283</v>
      </c>
      <c r="F168" s="194" t="s">
        <v>284</v>
      </c>
      <c r="G168" s="195" t="s">
        <v>200</v>
      </c>
      <c r="H168" s="196">
        <v>98.5</v>
      </c>
      <c r="I168" s="197"/>
      <c r="J168" s="198">
        <f>ROUND(I168*H168,2)</f>
        <v>0</v>
      </c>
      <c r="K168" s="194" t="s">
        <v>132</v>
      </c>
      <c r="L168" s="61"/>
      <c r="M168" s="199" t="s">
        <v>24</v>
      </c>
      <c r="N168" s="200" t="s">
        <v>50</v>
      </c>
      <c r="O168" s="42"/>
      <c r="P168" s="201">
        <f>O168*H168</f>
        <v>0</v>
      </c>
      <c r="Q168" s="201">
        <v>0</v>
      </c>
      <c r="R168" s="201">
        <f>Q168*H168</f>
        <v>0</v>
      </c>
      <c r="S168" s="201">
        <v>0</v>
      </c>
      <c r="T168" s="202">
        <f>S168*H168</f>
        <v>0</v>
      </c>
      <c r="AR168" s="24" t="s">
        <v>145</v>
      </c>
      <c r="AT168" s="24" t="s">
        <v>128</v>
      </c>
      <c r="AU168" s="24" t="s">
        <v>88</v>
      </c>
      <c r="AY168" s="24" t="s">
        <v>125</v>
      </c>
      <c r="BE168" s="203">
        <f>IF(N168="základní",J168,0)</f>
        <v>0</v>
      </c>
      <c r="BF168" s="203">
        <f>IF(N168="snížená",J168,0)</f>
        <v>0</v>
      </c>
      <c r="BG168" s="203">
        <f>IF(N168="zákl. přenesená",J168,0)</f>
        <v>0</v>
      </c>
      <c r="BH168" s="203">
        <f>IF(N168="sníž. přenesená",J168,0)</f>
        <v>0</v>
      </c>
      <c r="BI168" s="203">
        <f>IF(N168="nulová",J168,0)</f>
        <v>0</v>
      </c>
      <c r="BJ168" s="24" t="s">
        <v>25</v>
      </c>
      <c r="BK168" s="203">
        <f>ROUND(I168*H168,2)</f>
        <v>0</v>
      </c>
      <c r="BL168" s="24" t="s">
        <v>145</v>
      </c>
      <c r="BM168" s="24" t="s">
        <v>289</v>
      </c>
    </row>
    <row r="169" spans="2:47" s="1" customFormat="1" ht="192">
      <c r="B169" s="41"/>
      <c r="C169" s="63"/>
      <c r="D169" s="204" t="s">
        <v>177</v>
      </c>
      <c r="E169" s="63"/>
      <c r="F169" s="205" t="s">
        <v>286</v>
      </c>
      <c r="G169" s="63"/>
      <c r="H169" s="63"/>
      <c r="I169" s="163"/>
      <c r="J169" s="63"/>
      <c r="K169" s="63"/>
      <c r="L169" s="61"/>
      <c r="M169" s="206"/>
      <c r="N169" s="42"/>
      <c r="O169" s="42"/>
      <c r="P169" s="42"/>
      <c r="Q169" s="42"/>
      <c r="R169" s="42"/>
      <c r="S169" s="42"/>
      <c r="T169" s="78"/>
      <c r="AT169" s="24" t="s">
        <v>177</v>
      </c>
      <c r="AU169" s="24" t="s">
        <v>88</v>
      </c>
    </row>
    <row r="170" spans="2:47" s="1" customFormat="1" ht="36">
      <c r="B170" s="41"/>
      <c r="C170" s="63"/>
      <c r="D170" s="204" t="s">
        <v>138</v>
      </c>
      <c r="E170" s="63"/>
      <c r="F170" s="205" t="s">
        <v>290</v>
      </c>
      <c r="G170" s="63"/>
      <c r="H170" s="63"/>
      <c r="I170" s="163"/>
      <c r="J170" s="63"/>
      <c r="K170" s="63"/>
      <c r="L170" s="61"/>
      <c r="M170" s="206"/>
      <c r="N170" s="42"/>
      <c r="O170" s="42"/>
      <c r="P170" s="42"/>
      <c r="Q170" s="42"/>
      <c r="R170" s="42"/>
      <c r="S170" s="42"/>
      <c r="T170" s="78"/>
      <c r="AT170" s="24" t="s">
        <v>138</v>
      </c>
      <c r="AU170" s="24" t="s">
        <v>88</v>
      </c>
    </row>
    <row r="171" spans="2:65" s="1" customFormat="1" ht="38.25" customHeight="1">
      <c r="B171" s="41"/>
      <c r="C171" s="192" t="s">
        <v>291</v>
      </c>
      <c r="D171" s="192" t="s">
        <v>128</v>
      </c>
      <c r="E171" s="193" t="s">
        <v>283</v>
      </c>
      <c r="F171" s="194" t="s">
        <v>284</v>
      </c>
      <c r="G171" s="195" t="s">
        <v>200</v>
      </c>
      <c r="H171" s="196">
        <v>98.5</v>
      </c>
      <c r="I171" s="197"/>
      <c r="J171" s="198">
        <f>ROUND(I171*H171,2)</f>
        <v>0</v>
      </c>
      <c r="K171" s="194" t="s">
        <v>132</v>
      </c>
      <c r="L171" s="61"/>
      <c r="M171" s="199" t="s">
        <v>24</v>
      </c>
      <c r="N171" s="200" t="s">
        <v>50</v>
      </c>
      <c r="O171" s="42"/>
      <c r="P171" s="201">
        <f>O171*H171</f>
        <v>0</v>
      </c>
      <c r="Q171" s="201">
        <v>0</v>
      </c>
      <c r="R171" s="201">
        <f>Q171*H171</f>
        <v>0</v>
      </c>
      <c r="S171" s="201">
        <v>0</v>
      </c>
      <c r="T171" s="202">
        <f>S171*H171</f>
        <v>0</v>
      </c>
      <c r="AR171" s="24" t="s">
        <v>145</v>
      </c>
      <c r="AT171" s="24" t="s">
        <v>128</v>
      </c>
      <c r="AU171" s="24" t="s">
        <v>88</v>
      </c>
      <c r="AY171" s="24" t="s">
        <v>125</v>
      </c>
      <c r="BE171" s="203">
        <f>IF(N171="základní",J171,0)</f>
        <v>0</v>
      </c>
      <c r="BF171" s="203">
        <f>IF(N171="snížená",J171,0)</f>
        <v>0</v>
      </c>
      <c r="BG171" s="203">
        <f>IF(N171="zákl. přenesená",J171,0)</f>
        <v>0</v>
      </c>
      <c r="BH171" s="203">
        <f>IF(N171="sníž. přenesená",J171,0)</f>
        <v>0</v>
      </c>
      <c r="BI171" s="203">
        <f>IF(N171="nulová",J171,0)</f>
        <v>0</v>
      </c>
      <c r="BJ171" s="24" t="s">
        <v>25</v>
      </c>
      <c r="BK171" s="203">
        <f>ROUND(I171*H171,2)</f>
        <v>0</v>
      </c>
      <c r="BL171" s="24" t="s">
        <v>145</v>
      </c>
      <c r="BM171" s="24" t="s">
        <v>292</v>
      </c>
    </row>
    <row r="172" spans="2:47" s="1" customFormat="1" ht="192">
      <c r="B172" s="41"/>
      <c r="C172" s="63"/>
      <c r="D172" s="204" t="s">
        <v>177</v>
      </c>
      <c r="E172" s="63"/>
      <c r="F172" s="205" t="s">
        <v>286</v>
      </c>
      <c r="G172" s="63"/>
      <c r="H172" s="63"/>
      <c r="I172" s="163"/>
      <c r="J172" s="63"/>
      <c r="K172" s="63"/>
      <c r="L172" s="61"/>
      <c r="M172" s="206"/>
      <c r="N172" s="42"/>
      <c r="O172" s="42"/>
      <c r="P172" s="42"/>
      <c r="Q172" s="42"/>
      <c r="R172" s="42"/>
      <c r="S172" s="42"/>
      <c r="T172" s="78"/>
      <c r="AT172" s="24" t="s">
        <v>177</v>
      </c>
      <c r="AU172" s="24" t="s">
        <v>88</v>
      </c>
    </row>
    <row r="173" spans="2:47" s="1" customFormat="1" ht="36">
      <c r="B173" s="41"/>
      <c r="C173" s="63"/>
      <c r="D173" s="204" t="s">
        <v>138</v>
      </c>
      <c r="E173" s="63"/>
      <c r="F173" s="205" t="s">
        <v>293</v>
      </c>
      <c r="G173" s="63"/>
      <c r="H173" s="63"/>
      <c r="I173" s="163"/>
      <c r="J173" s="63"/>
      <c r="K173" s="63"/>
      <c r="L173" s="61"/>
      <c r="M173" s="206"/>
      <c r="N173" s="42"/>
      <c r="O173" s="42"/>
      <c r="P173" s="42"/>
      <c r="Q173" s="42"/>
      <c r="R173" s="42"/>
      <c r="S173" s="42"/>
      <c r="T173" s="78"/>
      <c r="AT173" s="24" t="s">
        <v>138</v>
      </c>
      <c r="AU173" s="24" t="s">
        <v>88</v>
      </c>
    </row>
    <row r="174" spans="2:65" s="1" customFormat="1" ht="51" customHeight="1">
      <c r="B174" s="41"/>
      <c r="C174" s="192" t="s">
        <v>294</v>
      </c>
      <c r="D174" s="192" t="s">
        <v>128</v>
      </c>
      <c r="E174" s="193" t="s">
        <v>295</v>
      </c>
      <c r="F174" s="194" t="s">
        <v>296</v>
      </c>
      <c r="G174" s="195" t="s">
        <v>200</v>
      </c>
      <c r="H174" s="196">
        <v>1138.083</v>
      </c>
      <c r="I174" s="197"/>
      <c r="J174" s="198">
        <f>ROUND(I174*H174,2)</f>
        <v>0</v>
      </c>
      <c r="K174" s="194" t="s">
        <v>24</v>
      </c>
      <c r="L174" s="61"/>
      <c r="M174" s="199" t="s">
        <v>24</v>
      </c>
      <c r="N174" s="200" t="s">
        <v>50</v>
      </c>
      <c r="O174" s="42"/>
      <c r="P174" s="201">
        <f>O174*H174</f>
        <v>0</v>
      </c>
      <c r="Q174" s="201">
        <v>0</v>
      </c>
      <c r="R174" s="201">
        <f>Q174*H174</f>
        <v>0</v>
      </c>
      <c r="S174" s="201">
        <v>0</v>
      </c>
      <c r="T174" s="202">
        <f>S174*H174</f>
        <v>0</v>
      </c>
      <c r="AR174" s="24" t="s">
        <v>145</v>
      </c>
      <c r="AT174" s="24" t="s">
        <v>128</v>
      </c>
      <c r="AU174" s="24" t="s">
        <v>88</v>
      </c>
      <c r="AY174" s="24" t="s">
        <v>125</v>
      </c>
      <c r="BE174" s="203">
        <f>IF(N174="základní",J174,0)</f>
        <v>0</v>
      </c>
      <c r="BF174" s="203">
        <f>IF(N174="snížená",J174,0)</f>
        <v>0</v>
      </c>
      <c r="BG174" s="203">
        <f>IF(N174="zákl. přenesená",J174,0)</f>
        <v>0</v>
      </c>
      <c r="BH174" s="203">
        <f>IF(N174="sníž. přenesená",J174,0)</f>
        <v>0</v>
      </c>
      <c r="BI174" s="203">
        <f>IF(N174="nulová",J174,0)</f>
        <v>0</v>
      </c>
      <c r="BJ174" s="24" t="s">
        <v>25</v>
      </c>
      <c r="BK174" s="203">
        <f>ROUND(I174*H174,2)</f>
        <v>0</v>
      </c>
      <c r="BL174" s="24" t="s">
        <v>145</v>
      </c>
      <c r="BM174" s="24" t="s">
        <v>297</v>
      </c>
    </row>
    <row r="175" spans="2:51" s="11" customFormat="1" ht="13.5">
      <c r="B175" s="211"/>
      <c r="C175" s="212"/>
      <c r="D175" s="204" t="s">
        <v>180</v>
      </c>
      <c r="E175" s="213" t="s">
        <v>24</v>
      </c>
      <c r="F175" s="214" t="s">
        <v>298</v>
      </c>
      <c r="G175" s="212"/>
      <c r="H175" s="215">
        <v>1138.083</v>
      </c>
      <c r="I175" s="216"/>
      <c r="J175" s="212"/>
      <c r="K175" s="212"/>
      <c r="L175" s="217"/>
      <c r="M175" s="218"/>
      <c r="N175" s="219"/>
      <c r="O175" s="219"/>
      <c r="P175" s="219"/>
      <c r="Q175" s="219"/>
      <c r="R175" s="219"/>
      <c r="S175" s="219"/>
      <c r="T175" s="220"/>
      <c r="AT175" s="221" t="s">
        <v>180</v>
      </c>
      <c r="AU175" s="221" t="s">
        <v>88</v>
      </c>
      <c r="AV175" s="11" t="s">
        <v>88</v>
      </c>
      <c r="AW175" s="11" t="s">
        <v>42</v>
      </c>
      <c r="AX175" s="11" t="s">
        <v>25</v>
      </c>
      <c r="AY175" s="221" t="s">
        <v>125</v>
      </c>
    </row>
    <row r="176" spans="2:51" s="13" customFormat="1" ht="24">
      <c r="B176" s="233"/>
      <c r="C176" s="234"/>
      <c r="D176" s="204" t="s">
        <v>180</v>
      </c>
      <c r="E176" s="235" t="s">
        <v>24</v>
      </c>
      <c r="F176" s="236" t="s">
        <v>299</v>
      </c>
      <c r="G176" s="234"/>
      <c r="H176" s="235" t="s">
        <v>24</v>
      </c>
      <c r="I176" s="237"/>
      <c r="J176" s="234"/>
      <c r="K176" s="234"/>
      <c r="L176" s="238"/>
      <c r="M176" s="239"/>
      <c r="N176" s="240"/>
      <c r="O176" s="240"/>
      <c r="P176" s="240"/>
      <c r="Q176" s="240"/>
      <c r="R176" s="240"/>
      <c r="S176" s="240"/>
      <c r="T176" s="241"/>
      <c r="AT176" s="242" t="s">
        <v>180</v>
      </c>
      <c r="AU176" s="242" t="s">
        <v>88</v>
      </c>
      <c r="AV176" s="13" t="s">
        <v>25</v>
      </c>
      <c r="AW176" s="13" t="s">
        <v>42</v>
      </c>
      <c r="AX176" s="13" t="s">
        <v>79</v>
      </c>
      <c r="AY176" s="242" t="s">
        <v>125</v>
      </c>
    </row>
    <row r="177" spans="2:65" s="1" customFormat="1" ht="25.5" customHeight="1">
      <c r="B177" s="41"/>
      <c r="C177" s="192" t="s">
        <v>9</v>
      </c>
      <c r="D177" s="192" t="s">
        <v>128</v>
      </c>
      <c r="E177" s="193" t="s">
        <v>300</v>
      </c>
      <c r="F177" s="194" t="s">
        <v>301</v>
      </c>
      <c r="G177" s="195" t="s">
        <v>200</v>
      </c>
      <c r="H177" s="196">
        <v>98.5</v>
      </c>
      <c r="I177" s="197"/>
      <c r="J177" s="198">
        <f>ROUND(I177*H177,2)</f>
        <v>0</v>
      </c>
      <c r="K177" s="194" t="s">
        <v>132</v>
      </c>
      <c r="L177" s="61"/>
      <c r="M177" s="199" t="s">
        <v>24</v>
      </c>
      <c r="N177" s="200" t="s">
        <v>50</v>
      </c>
      <c r="O177" s="42"/>
      <c r="P177" s="201">
        <f>O177*H177</f>
        <v>0</v>
      </c>
      <c r="Q177" s="201">
        <v>0</v>
      </c>
      <c r="R177" s="201">
        <f>Q177*H177</f>
        <v>0</v>
      </c>
      <c r="S177" s="201">
        <v>0</v>
      </c>
      <c r="T177" s="202">
        <f>S177*H177</f>
        <v>0</v>
      </c>
      <c r="AR177" s="24" t="s">
        <v>145</v>
      </c>
      <c r="AT177" s="24" t="s">
        <v>128</v>
      </c>
      <c r="AU177" s="24" t="s">
        <v>88</v>
      </c>
      <c r="AY177" s="24" t="s">
        <v>125</v>
      </c>
      <c r="BE177" s="203">
        <f>IF(N177="základní",J177,0)</f>
        <v>0</v>
      </c>
      <c r="BF177" s="203">
        <f>IF(N177="snížená",J177,0)</f>
        <v>0</v>
      </c>
      <c r="BG177" s="203">
        <f>IF(N177="zákl. přenesená",J177,0)</f>
        <v>0</v>
      </c>
      <c r="BH177" s="203">
        <f>IF(N177="sníž. přenesená",J177,0)</f>
        <v>0</v>
      </c>
      <c r="BI177" s="203">
        <f>IF(N177="nulová",J177,0)</f>
        <v>0</v>
      </c>
      <c r="BJ177" s="24" t="s">
        <v>25</v>
      </c>
      <c r="BK177" s="203">
        <f>ROUND(I177*H177,2)</f>
        <v>0</v>
      </c>
      <c r="BL177" s="24" t="s">
        <v>145</v>
      </c>
      <c r="BM177" s="24" t="s">
        <v>302</v>
      </c>
    </row>
    <row r="178" spans="2:47" s="1" customFormat="1" ht="144">
      <c r="B178" s="41"/>
      <c r="C178" s="63"/>
      <c r="D178" s="204" t="s">
        <v>177</v>
      </c>
      <c r="E178" s="63"/>
      <c r="F178" s="205" t="s">
        <v>303</v>
      </c>
      <c r="G178" s="63"/>
      <c r="H178" s="63"/>
      <c r="I178" s="163"/>
      <c r="J178" s="63"/>
      <c r="K178" s="63"/>
      <c r="L178" s="61"/>
      <c r="M178" s="206"/>
      <c r="N178" s="42"/>
      <c r="O178" s="42"/>
      <c r="P178" s="42"/>
      <c r="Q178" s="42"/>
      <c r="R178" s="42"/>
      <c r="S178" s="42"/>
      <c r="T178" s="78"/>
      <c r="AT178" s="24" t="s">
        <v>177</v>
      </c>
      <c r="AU178" s="24" t="s">
        <v>88</v>
      </c>
    </row>
    <row r="179" spans="2:47" s="1" customFormat="1" ht="36">
      <c r="B179" s="41"/>
      <c r="C179" s="63"/>
      <c r="D179" s="204" t="s">
        <v>138</v>
      </c>
      <c r="E179" s="63"/>
      <c r="F179" s="205" t="s">
        <v>304</v>
      </c>
      <c r="G179" s="63"/>
      <c r="H179" s="63"/>
      <c r="I179" s="163"/>
      <c r="J179" s="63"/>
      <c r="K179" s="63"/>
      <c r="L179" s="61"/>
      <c r="M179" s="206"/>
      <c r="N179" s="42"/>
      <c r="O179" s="42"/>
      <c r="P179" s="42"/>
      <c r="Q179" s="42"/>
      <c r="R179" s="42"/>
      <c r="S179" s="42"/>
      <c r="T179" s="78"/>
      <c r="AT179" s="24" t="s">
        <v>138</v>
      </c>
      <c r="AU179" s="24" t="s">
        <v>88</v>
      </c>
    </row>
    <row r="180" spans="2:65" s="1" customFormat="1" ht="25.5" customHeight="1">
      <c r="B180" s="41"/>
      <c r="C180" s="192" t="s">
        <v>305</v>
      </c>
      <c r="D180" s="192" t="s">
        <v>128</v>
      </c>
      <c r="E180" s="193" t="s">
        <v>306</v>
      </c>
      <c r="F180" s="194" t="s">
        <v>307</v>
      </c>
      <c r="G180" s="195" t="s">
        <v>200</v>
      </c>
      <c r="H180" s="196">
        <v>831</v>
      </c>
      <c r="I180" s="197"/>
      <c r="J180" s="198">
        <f>ROUND(I180*H180,2)</f>
        <v>0</v>
      </c>
      <c r="K180" s="194" t="s">
        <v>132</v>
      </c>
      <c r="L180" s="61"/>
      <c r="M180" s="199" t="s">
        <v>24</v>
      </c>
      <c r="N180" s="200" t="s">
        <v>50</v>
      </c>
      <c r="O180" s="42"/>
      <c r="P180" s="201">
        <f>O180*H180</f>
        <v>0</v>
      </c>
      <c r="Q180" s="201">
        <v>0</v>
      </c>
      <c r="R180" s="201">
        <f>Q180*H180</f>
        <v>0</v>
      </c>
      <c r="S180" s="201">
        <v>0</v>
      </c>
      <c r="T180" s="202">
        <f>S180*H180</f>
        <v>0</v>
      </c>
      <c r="AR180" s="24" t="s">
        <v>145</v>
      </c>
      <c r="AT180" s="24" t="s">
        <v>128</v>
      </c>
      <c r="AU180" s="24" t="s">
        <v>88</v>
      </c>
      <c r="AY180" s="24" t="s">
        <v>125</v>
      </c>
      <c r="BE180" s="203">
        <f>IF(N180="základní",J180,0)</f>
        <v>0</v>
      </c>
      <c r="BF180" s="203">
        <f>IF(N180="snížená",J180,0)</f>
        <v>0</v>
      </c>
      <c r="BG180" s="203">
        <f>IF(N180="zákl. přenesená",J180,0)</f>
        <v>0</v>
      </c>
      <c r="BH180" s="203">
        <f>IF(N180="sníž. přenesená",J180,0)</f>
        <v>0</v>
      </c>
      <c r="BI180" s="203">
        <f>IF(N180="nulová",J180,0)</f>
        <v>0</v>
      </c>
      <c r="BJ180" s="24" t="s">
        <v>25</v>
      </c>
      <c r="BK180" s="203">
        <f>ROUND(I180*H180,2)</f>
        <v>0</v>
      </c>
      <c r="BL180" s="24" t="s">
        <v>145</v>
      </c>
      <c r="BM180" s="24" t="s">
        <v>308</v>
      </c>
    </row>
    <row r="181" spans="2:47" s="1" customFormat="1" ht="144">
      <c r="B181" s="41"/>
      <c r="C181" s="63"/>
      <c r="D181" s="204" t="s">
        <v>177</v>
      </c>
      <c r="E181" s="63"/>
      <c r="F181" s="205" t="s">
        <v>303</v>
      </c>
      <c r="G181" s="63"/>
      <c r="H181" s="63"/>
      <c r="I181" s="163"/>
      <c r="J181" s="63"/>
      <c r="K181" s="63"/>
      <c r="L181" s="61"/>
      <c r="M181" s="206"/>
      <c r="N181" s="42"/>
      <c r="O181" s="42"/>
      <c r="P181" s="42"/>
      <c r="Q181" s="42"/>
      <c r="R181" s="42"/>
      <c r="S181" s="42"/>
      <c r="T181" s="78"/>
      <c r="AT181" s="24" t="s">
        <v>177</v>
      </c>
      <c r="AU181" s="24" t="s">
        <v>88</v>
      </c>
    </row>
    <row r="182" spans="2:47" s="1" customFormat="1" ht="24">
      <c r="B182" s="41"/>
      <c r="C182" s="63"/>
      <c r="D182" s="204" t="s">
        <v>138</v>
      </c>
      <c r="E182" s="63"/>
      <c r="F182" s="205" t="s">
        <v>287</v>
      </c>
      <c r="G182" s="63"/>
      <c r="H182" s="63"/>
      <c r="I182" s="163"/>
      <c r="J182" s="63"/>
      <c r="K182" s="63"/>
      <c r="L182" s="61"/>
      <c r="M182" s="206"/>
      <c r="N182" s="42"/>
      <c r="O182" s="42"/>
      <c r="P182" s="42"/>
      <c r="Q182" s="42"/>
      <c r="R182" s="42"/>
      <c r="S182" s="42"/>
      <c r="T182" s="78"/>
      <c r="AT182" s="24" t="s">
        <v>138</v>
      </c>
      <c r="AU182" s="24" t="s">
        <v>88</v>
      </c>
    </row>
    <row r="183" spans="2:65" s="1" customFormat="1" ht="51" customHeight="1">
      <c r="B183" s="41"/>
      <c r="C183" s="192" t="s">
        <v>309</v>
      </c>
      <c r="D183" s="192" t="s">
        <v>128</v>
      </c>
      <c r="E183" s="193" t="s">
        <v>310</v>
      </c>
      <c r="F183" s="194" t="s">
        <v>311</v>
      </c>
      <c r="G183" s="195" t="s">
        <v>200</v>
      </c>
      <c r="H183" s="196">
        <v>88</v>
      </c>
      <c r="I183" s="197"/>
      <c r="J183" s="198">
        <f>ROUND(I183*H183,2)</f>
        <v>0</v>
      </c>
      <c r="K183" s="194" t="s">
        <v>132</v>
      </c>
      <c r="L183" s="61"/>
      <c r="M183" s="199" t="s">
        <v>24</v>
      </c>
      <c r="N183" s="200" t="s">
        <v>50</v>
      </c>
      <c r="O183" s="42"/>
      <c r="P183" s="201">
        <f>O183*H183</f>
        <v>0</v>
      </c>
      <c r="Q183" s="201">
        <v>0</v>
      </c>
      <c r="R183" s="201">
        <f>Q183*H183</f>
        <v>0</v>
      </c>
      <c r="S183" s="201">
        <v>0</v>
      </c>
      <c r="T183" s="202">
        <f>S183*H183</f>
        <v>0</v>
      </c>
      <c r="AR183" s="24" t="s">
        <v>145</v>
      </c>
      <c r="AT183" s="24" t="s">
        <v>128</v>
      </c>
      <c r="AU183" s="24" t="s">
        <v>88</v>
      </c>
      <c r="AY183" s="24" t="s">
        <v>125</v>
      </c>
      <c r="BE183" s="203">
        <f>IF(N183="základní",J183,0)</f>
        <v>0</v>
      </c>
      <c r="BF183" s="203">
        <f>IF(N183="snížená",J183,0)</f>
        <v>0</v>
      </c>
      <c r="BG183" s="203">
        <f>IF(N183="zákl. přenesená",J183,0)</f>
        <v>0</v>
      </c>
      <c r="BH183" s="203">
        <f>IF(N183="sníž. přenesená",J183,0)</f>
        <v>0</v>
      </c>
      <c r="BI183" s="203">
        <f>IF(N183="nulová",J183,0)</f>
        <v>0</v>
      </c>
      <c r="BJ183" s="24" t="s">
        <v>25</v>
      </c>
      <c r="BK183" s="203">
        <f>ROUND(I183*H183,2)</f>
        <v>0</v>
      </c>
      <c r="BL183" s="24" t="s">
        <v>145</v>
      </c>
      <c r="BM183" s="24" t="s">
        <v>312</v>
      </c>
    </row>
    <row r="184" spans="2:47" s="1" customFormat="1" ht="409.6">
      <c r="B184" s="41"/>
      <c r="C184" s="63"/>
      <c r="D184" s="204" t="s">
        <v>177</v>
      </c>
      <c r="E184" s="63"/>
      <c r="F184" s="205" t="s">
        <v>313</v>
      </c>
      <c r="G184" s="63"/>
      <c r="H184" s="63"/>
      <c r="I184" s="163"/>
      <c r="J184" s="63"/>
      <c r="K184" s="63"/>
      <c r="L184" s="61"/>
      <c r="M184" s="206"/>
      <c r="N184" s="42"/>
      <c r="O184" s="42"/>
      <c r="P184" s="42"/>
      <c r="Q184" s="42"/>
      <c r="R184" s="42"/>
      <c r="S184" s="42"/>
      <c r="T184" s="78"/>
      <c r="AT184" s="24" t="s">
        <v>177</v>
      </c>
      <c r="AU184" s="24" t="s">
        <v>88</v>
      </c>
    </row>
    <row r="185" spans="2:47" s="1" customFormat="1" ht="24">
      <c r="B185" s="41"/>
      <c r="C185" s="63"/>
      <c r="D185" s="204" t="s">
        <v>138</v>
      </c>
      <c r="E185" s="63"/>
      <c r="F185" s="205" t="s">
        <v>209</v>
      </c>
      <c r="G185" s="63"/>
      <c r="H185" s="63"/>
      <c r="I185" s="163"/>
      <c r="J185" s="63"/>
      <c r="K185" s="63"/>
      <c r="L185" s="61"/>
      <c r="M185" s="206"/>
      <c r="N185" s="42"/>
      <c r="O185" s="42"/>
      <c r="P185" s="42"/>
      <c r="Q185" s="42"/>
      <c r="R185" s="42"/>
      <c r="S185" s="42"/>
      <c r="T185" s="78"/>
      <c r="AT185" s="24" t="s">
        <v>138</v>
      </c>
      <c r="AU185" s="24" t="s">
        <v>88</v>
      </c>
    </row>
    <row r="186" spans="2:65" s="1" customFormat="1" ht="25.5" customHeight="1">
      <c r="B186" s="41"/>
      <c r="C186" s="192" t="s">
        <v>314</v>
      </c>
      <c r="D186" s="192" t="s">
        <v>128</v>
      </c>
      <c r="E186" s="193" t="s">
        <v>315</v>
      </c>
      <c r="F186" s="194" t="s">
        <v>316</v>
      </c>
      <c r="G186" s="195" t="s">
        <v>200</v>
      </c>
      <c r="H186" s="196">
        <v>10.5</v>
      </c>
      <c r="I186" s="197"/>
      <c r="J186" s="198">
        <f>ROUND(I186*H186,2)</f>
        <v>0</v>
      </c>
      <c r="K186" s="194" t="s">
        <v>132</v>
      </c>
      <c r="L186" s="61"/>
      <c r="M186" s="199" t="s">
        <v>24</v>
      </c>
      <c r="N186" s="200" t="s">
        <v>50</v>
      </c>
      <c r="O186" s="42"/>
      <c r="P186" s="201">
        <f>O186*H186</f>
        <v>0</v>
      </c>
      <c r="Q186" s="201">
        <v>0</v>
      </c>
      <c r="R186" s="201">
        <f>Q186*H186</f>
        <v>0</v>
      </c>
      <c r="S186" s="201">
        <v>0</v>
      </c>
      <c r="T186" s="202">
        <f>S186*H186</f>
        <v>0</v>
      </c>
      <c r="AR186" s="24" t="s">
        <v>145</v>
      </c>
      <c r="AT186" s="24" t="s">
        <v>128</v>
      </c>
      <c r="AU186" s="24" t="s">
        <v>88</v>
      </c>
      <c r="AY186" s="24" t="s">
        <v>125</v>
      </c>
      <c r="BE186" s="203">
        <f>IF(N186="základní",J186,0)</f>
        <v>0</v>
      </c>
      <c r="BF186" s="203">
        <f>IF(N186="snížená",J186,0)</f>
        <v>0</v>
      </c>
      <c r="BG186" s="203">
        <f>IF(N186="zákl. přenesená",J186,0)</f>
        <v>0</v>
      </c>
      <c r="BH186" s="203">
        <f>IF(N186="sníž. přenesená",J186,0)</f>
        <v>0</v>
      </c>
      <c r="BI186" s="203">
        <f>IF(N186="nulová",J186,0)</f>
        <v>0</v>
      </c>
      <c r="BJ186" s="24" t="s">
        <v>25</v>
      </c>
      <c r="BK186" s="203">
        <f>ROUND(I186*H186,2)</f>
        <v>0</v>
      </c>
      <c r="BL186" s="24" t="s">
        <v>145</v>
      </c>
      <c r="BM186" s="24" t="s">
        <v>317</v>
      </c>
    </row>
    <row r="187" spans="2:47" s="1" customFormat="1" ht="409.6">
      <c r="B187" s="41"/>
      <c r="C187" s="63"/>
      <c r="D187" s="204" t="s">
        <v>177</v>
      </c>
      <c r="E187" s="63"/>
      <c r="F187" s="205" t="s">
        <v>313</v>
      </c>
      <c r="G187" s="63"/>
      <c r="H187" s="63"/>
      <c r="I187" s="163"/>
      <c r="J187" s="63"/>
      <c r="K187" s="63"/>
      <c r="L187" s="61"/>
      <c r="M187" s="206"/>
      <c r="N187" s="42"/>
      <c r="O187" s="42"/>
      <c r="P187" s="42"/>
      <c r="Q187" s="42"/>
      <c r="R187" s="42"/>
      <c r="S187" s="42"/>
      <c r="T187" s="78"/>
      <c r="AT187" s="24" t="s">
        <v>177</v>
      </c>
      <c r="AU187" s="24" t="s">
        <v>88</v>
      </c>
    </row>
    <row r="188" spans="2:47" s="1" customFormat="1" ht="24">
      <c r="B188" s="41"/>
      <c r="C188" s="63"/>
      <c r="D188" s="204" t="s">
        <v>138</v>
      </c>
      <c r="E188" s="63"/>
      <c r="F188" s="205" t="s">
        <v>209</v>
      </c>
      <c r="G188" s="63"/>
      <c r="H188" s="63"/>
      <c r="I188" s="163"/>
      <c r="J188" s="63"/>
      <c r="K188" s="63"/>
      <c r="L188" s="61"/>
      <c r="M188" s="206"/>
      <c r="N188" s="42"/>
      <c r="O188" s="42"/>
      <c r="P188" s="42"/>
      <c r="Q188" s="42"/>
      <c r="R188" s="42"/>
      <c r="S188" s="42"/>
      <c r="T188" s="78"/>
      <c r="AT188" s="24" t="s">
        <v>138</v>
      </c>
      <c r="AU188" s="24" t="s">
        <v>88</v>
      </c>
    </row>
    <row r="189" spans="2:65" s="1" customFormat="1" ht="16.5" customHeight="1">
      <c r="B189" s="41"/>
      <c r="C189" s="192" t="s">
        <v>318</v>
      </c>
      <c r="D189" s="192" t="s">
        <v>128</v>
      </c>
      <c r="E189" s="193" t="s">
        <v>319</v>
      </c>
      <c r="F189" s="194" t="s">
        <v>320</v>
      </c>
      <c r="G189" s="195" t="s">
        <v>200</v>
      </c>
      <c r="H189" s="196">
        <v>831</v>
      </c>
      <c r="I189" s="197"/>
      <c r="J189" s="198">
        <f>ROUND(I189*H189,2)</f>
        <v>0</v>
      </c>
      <c r="K189" s="194" t="s">
        <v>132</v>
      </c>
      <c r="L189" s="61"/>
      <c r="M189" s="199" t="s">
        <v>24</v>
      </c>
      <c r="N189" s="200" t="s">
        <v>50</v>
      </c>
      <c r="O189" s="42"/>
      <c r="P189" s="201">
        <f>O189*H189</f>
        <v>0</v>
      </c>
      <c r="Q189" s="201">
        <v>0</v>
      </c>
      <c r="R189" s="201">
        <f>Q189*H189</f>
        <v>0</v>
      </c>
      <c r="S189" s="201">
        <v>0</v>
      </c>
      <c r="T189" s="202">
        <f>S189*H189</f>
        <v>0</v>
      </c>
      <c r="AR189" s="24" t="s">
        <v>145</v>
      </c>
      <c r="AT189" s="24" t="s">
        <v>128</v>
      </c>
      <c r="AU189" s="24" t="s">
        <v>88</v>
      </c>
      <c r="AY189" s="24" t="s">
        <v>125</v>
      </c>
      <c r="BE189" s="203">
        <f>IF(N189="základní",J189,0)</f>
        <v>0</v>
      </c>
      <c r="BF189" s="203">
        <f>IF(N189="snížená",J189,0)</f>
        <v>0</v>
      </c>
      <c r="BG189" s="203">
        <f>IF(N189="zákl. přenesená",J189,0)</f>
        <v>0</v>
      </c>
      <c r="BH189" s="203">
        <f>IF(N189="sníž. přenesená",J189,0)</f>
        <v>0</v>
      </c>
      <c r="BI189" s="203">
        <f>IF(N189="nulová",J189,0)</f>
        <v>0</v>
      </c>
      <c r="BJ189" s="24" t="s">
        <v>25</v>
      </c>
      <c r="BK189" s="203">
        <f>ROUND(I189*H189,2)</f>
        <v>0</v>
      </c>
      <c r="BL189" s="24" t="s">
        <v>145</v>
      </c>
      <c r="BM189" s="24" t="s">
        <v>321</v>
      </c>
    </row>
    <row r="190" spans="2:47" s="1" customFormat="1" ht="276">
      <c r="B190" s="41"/>
      <c r="C190" s="63"/>
      <c r="D190" s="204" t="s">
        <v>177</v>
      </c>
      <c r="E190" s="63"/>
      <c r="F190" s="205" t="s">
        <v>322</v>
      </c>
      <c r="G190" s="63"/>
      <c r="H190" s="63"/>
      <c r="I190" s="163"/>
      <c r="J190" s="63"/>
      <c r="K190" s="63"/>
      <c r="L190" s="61"/>
      <c r="M190" s="206"/>
      <c r="N190" s="42"/>
      <c r="O190" s="42"/>
      <c r="P190" s="42"/>
      <c r="Q190" s="42"/>
      <c r="R190" s="42"/>
      <c r="S190" s="42"/>
      <c r="T190" s="78"/>
      <c r="AT190" s="24" t="s">
        <v>177</v>
      </c>
      <c r="AU190" s="24" t="s">
        <v>88</v>
      </c>
    </row>
    <row r="191" spans="2:47" s="1" customFormat="1" ht="24">
      <c r="B191" s="41"/>
      <c r="C191" s="63"/>
      <c r="D191" s="204" t="s">
        <v>138</v>
      </c>
      <c r="E191" s="63"/>
      <c r="F191" s="205" t="s">
        <v>287</v>
      </c>
      <c r="G191" s="63"/>
      <c r="H191" s="63"/>
      <c r="I191" s="163"/>
      <c r="J191" s="63"/>
      <c r="K191" s="63"/>
      <c r="L191" s="61"/>
      <c r="M191" s="206"/>
      <c r="N191" s="42"/>
      <c r="O191" s="42"/>
      <c r="P191" s="42"/>
      <c r="Q191" s="42"/>
      <c r="R191" s="42"/>
      <c r="S191" s="42"/>
      <c r="T191" s="78"/>
      <c r="AT191" s="24" t="s">
        <v>138</v>
      </c>
      <c r="AU191" s="24" t="s">
        <v>88</v>
      </c>
    </row>
    <row r="192" spans="2:65" s="1" customFormat="1" ht="16.5" customHeight="1">
      <c r="B192" s="41"/>
      <c r="C192" s="192" t="s">
        <v>323</v>
      </c>
      <c r="D192" s="192" t="s">
        <v>128</v>
      </c>
      <c r="E192" s="193" t="s">
        <v>319</v>
      </c>
      <c r="F192" s="194" t="s">
        <v>320</v>
      </c>
      <c r="G192" s="195" t="s">
        <v>200</v>
      </c>
      <c r="H192" s="196">
        <v>1138.083</v>
      </c>
      <c r="I192" s="197"/>
      <c r="J192" s="198">
        <f>ROUND(I192*H192,2)</f>
        <v>0</v>
      </c>
      <c r="K192" s="194" t="s">
        <v>132</v>
      </c>
      <c r="L192" s="61"/>
      <c r="M192" s="199" t="s">
        <v>24</v>
      </c>
      <c r="N192" s="200" t="s">
        <v>50</v>
      </c>
      <c r="O192" s="42"/>
      <c r="P192" s="201">
        <f>O192*H192</f>
        <v>0</v>
      </c>
      <c r="Q192" s="201">
        <v>0</v>
      </c>
      <c r="R192" s="201">
        <f>Q192*H192</f>
        <v>0</v>
      </c>
      <c r="S192" s="201">
        <v>0</v>
      </c>
      <c r="T192" s="202">
        <f>S192*H192</f>
        <v>0</v>
      </c>
      <c r="AR192" s="24" t="s">
        <v>145</v>
      </c>
      <c r="AT192" s="24" t="s">
        <v>128</v>
      </c>
      <c r="AU192" s="24" t="s">
        <v>88</v>
      </c>
      <c r="AY192" s="24" t="s">
        <v>125</v>
      </c>
      <c r="BE192" s="203">
        <f>IF(N192="základní",J192,0)</f>
        <v>0</v>
      </c>
      <c r="BF192" s="203">
        <f>IF(N192="snížená",J192,0)</f>
        <v>0</v>
      </c>
      <c r="BG192" s="203">
        <f>IF(N192="zákl. přenesená",J192,0)</f>
        <v>0</v>
      </c>
      <c r="BH192" s="203">
        <f>IF(N192="sníž. přenesená",J192,0)</f>
        <v>0</v>
      </c>
      <c r="BI192" s="203">
        <f>IF(N192="nulová",J192,0)</f>
        <v>0</v>
      </c>
      <c r="BJ192" s="24" t="s">
        <v>25</v>
      </c>
      <c r="BK192" s="203">
        <f>ROUND(I192*H192,2)</f>
        <v>0</v>
      </c>
      <c r="BL192" s="24" t="s">
        <v>145</v>
      </c>
      <c r="BM192" s="24" t="s">
        <v>324</v>
      </c>
    </row>
    <row r="193" spans="2:47" s="1" customFormat="1" ht="276">
      <c r="B193" s="41"/>
      <c r="C193" s="63"/>
      <c r="D193" s="204" t="s">
        <v>177</v>
      </c>
      <c r="E193" s="63"/>
      <c r="F193" s="205" t="s">
        <v>322</v>
      </c>
      <c r="G193" s="63"/>
      <c r="H193" s="63"/>
      <c r="I193" s="163"/>
      <c r="J193" s="63"/>
      <c r="K193" s="63"/>
      <c r="L193" s="61"/>
      <c r="M193" s="206"/>
      <c r="N193" s="42"/>
      <c r="O193" s="42"/>
      <c r="P193" s="42"/>
      <c r="Q193" s="42"/>
      <c r="R193" s="42"/>
      <c r="S193" s="42"/>
      <c r="T193" s="78"/>
      <c r="AT193" s="24" t="s">
        <v>177</v>
      </c>
      <c r="AU193" s="24" t="s">
        <v>88</v>
      </c>
    </row>
    <row r="194" spans="2:47" s="1" customFormat="1" ht="24">
      <c r="B194" s="41"/>
      <c r="C194" s="63"/>
      <c r="D194" s="204" t="s">
        <v>138</v>
      </c>
      <c r="E194" s="63"/>
      <c r="F194" s="205" t="s">
        <v>325</v>
      </c>
      <c r="G194" s="63"/>
      <c r="H194" s="63"/>
      <c r="I194" s="163"/>
      <c r="J194" s="63"/>
      <c r="K194" s="63"/>
      <c r="L194" s="61"/>
      <c r="M194" s="206"/>
      <c r="N194" s="42"/>
      <c r="O194" s="42"/>
      <c r="P194" s="42"/>
      <c r="Q194" s="42"/>
      <c r="R194" s="42"/>
      <c r="S194" s="42"/>
      <c r="T194" s="78"/>
      <c r="AT194" s="24" t="s">
        <v>138</v>
      </c>
      <c r="AU194" s="24" t="s">
        <v>88</v>
      </c>
    </row>
    <row r="195" spans="2:65" s="1" customFormat="1" ht="16.5" customHeight="1">
      <c r="B195" s="41"/>
      <c r="C195" s="192" t="s">
        <v>326</v>
      </c>
      <c r="D195" s="192" t="s">
        <v>128</v>
      </c>
      <c r="E195" s="193" t="s">
        <v>319</v>
      </c>
      <c r="F195" s="194" t="s">
        <v>320</v>
      </c>
      <c r="G195" s="195" t="s">
        <v>200</v>
      </c>
      <c r="H195" s="196">
        <v>98.5</v>
      </c>
      <c r="I195" s="197"/>
      <c r="J195" s="198">
        <f>ROUND(I195*H195,2)</f>
        <v>0</v>
      </c>
      <c r="K195" s="194" t="s">
        <v>132</v>
      </c>
      <c r="L195" s="61"/>
      <c r="M195" s="199" t="s">
        <v>24</v>
      </c>
      <c r="N195" s="200" t="s">
        <v>50</v>
      </c>
      <c r="O195" s="42"/>
      <c r="P195" s="201">
        <f>O195*H195</f>
        <v>0</v>
      </c>
      <c r="Q195" s="201">
        <v>0</v>
      </c>
      <c r="R195" s="201">
        <f>Q195*H195</f>
        <v>0</v>
      </c>
      <c r="S195" s="201">
        <v>0</v>
      </c>
      <c r="T195" s="202">
        <f>S195*H195</f>
        <v>0</v>
      </c>
      <c r="AR195" s="24" t="s">
        <v>145</v>
      </c>
      <c r="AT195" s="24" t="s">
        <v>128</v>
      </c>
      <c r="AU195" s="24" t="s">
        <v>88</v>
      </c>
      <c r="AY195" s="24" t="s">
        <v>125</v>
      </c>
      <c r="BE195" s="203">
        <f>IF(N195="základní",J195,0)</f>
        <v>0</v>
      </c>
      <c r="BF195" s="203">
        <f>IF(N195="snížená",J195,0)</f>
        <v>0</v>
      </c>
      <c r="BG195" s="203">
        <f>IF(N195="zákl. přenesená",J195,0)</f>
        <v>0</v>
      </c>
      <c r="BH195" s="203">
        <f>IF(N195="sníž. přenesená",J195,0)</f>
        <v>0</v>
      </c>
      <c r="BI195" s="203">
        <f>IF(N195="nulová",J195,0)</f>
        <v>0</v>
      </c>
      <c r="BJ195" s="24" t="s">
        <v>25</v>
      </c>
      <c r="BK195" s="203">
        <f>ROUND(I195*H195,2)</f>
        <v>0</v>
      </c>
      <c r="BL195" s="24" t="s">
        <v>145</v>
      </c>
      <c r="BM195" s="24" t="s">
        <v>327</v>
      </c>
    </row>
    <row r="196" spans="2:47" s="1" customFormat="1" ht="276">
      <c r="B196" s="41"/>
      <c r="C196" s="63"/>
      <c r="D196" s="204" t="s">
        <v>177</v>
      </c>
      <c r="E196" s="63"/>
      <c r="F196" s="205" t="s">
        <v>322</v>
      </c>
      <c r="G196" s="63"/>
      <c r="H196" s="63"/>
      <c r="I196" s="163"/>
      <c r="J196" s="63"/>
      <c r="K196" s="63"/>
      <c r="L196" s="61"/>
      <c r="M196" s="206"/>
      <c r="N196" s="42"/>
      <c r="O196" s="42"/>
      <c r="P196" s="42"/>
      <c r="Q196" s="42"/>
      <c r="R196" s="42"/>
      <c r="S196" s="42"/>
      <c r="T196" s="78"/>
      <c r="AT196" s="24" t="s">
        <v>177</v>
      </c>
      <c r="AU196" s="24" t="s">
        <v>88</v>
      </c>
    </row>
    <row r="197" spans="2:47" s="1" customFormat="1" ht="24">
      <c r="B197" s="41"/>
      <c r="C197" s="63"/>
      <c r="D197" s="204" t="s">
        <v>138</v>
      </c>
      <c r="E197" s="63"/>
      <c r="F197" s="205" t="s">
        <v>328</v>
      </c>
      <c r="G197" s="63"/>
      <c r="H197" s="63"/>
      <c r="I197" s="163"/>
      <c r="J197" s="63"/>
      <c r="K197" s="63"/>
      <c r="L197" s="61"/>
      <c r="M197" s="206"/>
      <c r="N197" s="42"/>
      <c r="O197" s="42"/>
      <c r="P197" s="42"/>
      <c r="Q197" s="42"/>
      <c r="R197" s="42"/>
      <c r="S197" s="42"/>
      <c r="T197" s="78"/>
      <c r="AT197" s="24" t="s">
        <v>138</v>
      </c>
      <c r="AU197" s="24" t="s">
        <v>88</v>
      </c>
    </row>
    <row r="198" spans="2:65" s="1" customFormat="1" ht="16.5" customHeight="1">
      <c r="B198" s="41"/>
      <c r="C198" s="192" t="s">
        <v>329</v>
      </c>
      <c r="D198" s="192" t="s">
        <v>128</v>
      </c>
      <c r="E198" s="193" t="s">
        <v>330</v>
      </c>
      <c r="F198" s="194" t="s">
        <v>331</v>
      </c>
      <c r="G198" s="195" t="s">
        <v>332</v>
      </c>
      <c r="H198" s="196">
        <v>1138</v>
      </c>
      <c r="I198" s="197"/>
      <c r="J198" s="198">
        <f>ROUND(I198*H198,2)</f>
        <v>0</v>
      </c>
      <c r="K198" s="194" t="s">
        <v>132</v>
      </c>
      <c r="L198" s="61"/>
      <c r="M198" s="199" t="s">
        <v>24</v>
      </c>
      <c r="N198" s="200" t="s">
        <v>50</v>
      </c>
      <c r="O198" s="42"/>
      <c r="P198" s="201">
        <f>O198*H198</f>
        <v>0</v>
      </c>
      <c r="Q198" s="201">
        <v>0</v>
      </c>
      <c r="R198" s="201">
        <f>Q198*H198</f>
        <v>0</v>
      </c>
      <c r="S198" s="201">
        <v>0</v>
      </c>
      <c r="T198" s="202">
        <f>S198*H198</f>
        <v>0</v>
      </c>
      <c r="AR198" s="24" t="s">
        <v>145</v>
      </c>
      <c r="AT198" s="24" t="s">
        <v>128</v>
      </c>
      <c r="AU198" s="24" t="s">
        <v>88</v>
      </c>
      <c r="AY198" s="24" t="s">
        <v>125</v>
      </c>
      <c r="BE198" s="203">
        <f>IF(N198="základní",J198,0)</f>
        <v>0</v>
      </c>
      <c r="BF198" s="203">
        <f>IF(N198="snížená",J198,0)</f>
        <v>0</v>
      </c>
      <c r="BG198" s="203">
        <f>IF(N198="zákl. přenesená",J198,0)</f>
        <v>0</v>
      </c>
      <c r="BH198" s="203">
        <f>IF(N198="sníž. přenesená",J198,0)</f>
        <v>0</v>
      </c>
      <c r="BI198" s="203">
        <f>IF(N198="nulová",J198,0)</f>
        <v>0</v>
      </c>
      <c r="BJ198" s="24" t="s">
        <v>25</v>
      </c>
      <c r="BK198" s="203">
        <f>ROUND(I198*H198,2)</f>
        <v>0</v>
      </c>
      <c r="BL198" s="24" t="s">
        <v>145</v>
      </c>
      <c r="BM198" s="24" t="s">
        <v>333</v>
      </c>
    </row>
    <row r="199" spans="2:47" s="1" customFormat="1" ht="276">
      <c r="B199" s="41"/>
      <c r="C199" s="63"/>
      <c r="D199" s="204" t="s">
        <v>177</v>
      </c>
      <c r="E199" s="63"/>
      <c r="F199" s="205" t="s">
        <v>322</v>
      </c>
      <c r="G199" s="63"/>
      <c r="H199" s="63"/>
      <c r="I199" s="163"/>
      <c r="J199" s="63"/>
      <c r="K199" s="63"/>
      <c r="L199" s="61"/>
      <c r="M199" s="206"/>
      <c r="N199" s="42"/>
      <c r="O199" s="42"/>
      <c r="P199" s="42"/>
      <c r="Q199" s="42"/>
      <c r="R199" s="42"/>
      <c r="S199" s="42"/>
      <c r="T199" s="78"/>
      <c r="AT199" s="24" t="s">
        <v>177</v>
      </c>
      <c r="AU199" s="24" t="s">
        <v>88</v>
      </c>
    </row>
    <row r="200" spans="2:47" s="1" customFormat="1" ht="24">
      <c r="B200" s="41"/>
      <c r="C200" s="63"/>
      <c r="D200" s="204" t="s">
        <v>138</v>
      </c>
      <c r="E200" s="63"/>
      <c r="F200" s="205" t="s">
        <v>325</v>
      </c>
      <c r="G200" s="63"/>
      <c r="H200" s="63"/>
      <c r="I200" s="163"/>
      <c r="J200" s="63"/>
      <c r="K200" s="63"/>
      <c r="L200" s="61"/>
      <c r="M200" s="206"/>
      <c r="N200" s="42"/>
      <c r="O200" s="42"/>
      <c r="P200" s="42"/>
      <c r="Q200" s="42"/>
      <c r="R200" s="42"/>
      <c r="S200" s="42"/>
      <c r="T200" s="78"/>
      <c r="AT200" s="24" t="s">
        <v>138</v>
      </c>
      <c r="AU200" s="24" t="s">
        <v>88</v>
      </c>
    </row>
    <row r="201" spans="2:65" s="1" customFormat="1" ht="25.5" customHeight="1">
      <c r="B201" s="41"/>
      <c r="C201" s="192" t="s">
        <v>334</v>
      </c>
      <c r="D201" s="192" t="s">
        <v>128</v>
      </c>
      <c r="E201" s="193" t="s">
        <v>335</v>
      </c>
      <c r="F201" s="194" t="s">
        <v>336</v>
      </c>
      <c r="G201" s="195" t="s">
        <v>200</v>
      </c>
      <c r="H201" s="196">
        <v>3.537</v>
      </c>
      <c r="I201" s="197"/>
      <c r="J201" s="198">
        <f>ROUND(I201*H201,2)</f>
        <v>0</v>
      </c>
      <c r="K201" s="194" t="s">
        <v>132</v>
      </c>
      <c r="L201" s="61"/>
      <c r="M201" s="199" t="s">
        <v>24</v>
      </c>
      <c r="N201" s="200" t="s">
        <v>50</v>
      </c>
      <c r="O201" s="42"/>
      <c r="P201" s="201">
        <f>O201*H201</f>
        <v>0</v>
      </c>
      <c r="Q201" s="201">
        <v>0</v>
      </c>
      <c r="R201" s="201">
        <f>Q201*H201</f>
        <v>0</v>
      </c>
      <c r="S201" s="201">
        <v>0</v>
      </c>
      <c r="T201" s="202">
        <f>S201*H201</f>
        <v>0</v>
      </c>
      <c r="AR201" s="24" t="s">
        <v>145</v>
      </c>
      <c r="AT201" s="24" t="s">
        <v>128</v>
      </c>
      <c r="AU201" s="24" t="s">
        <v>88</v>
      </c>
      <c r="AY201" s="24" t="s">
        <v>125</v>
      </c>
      <c r="BE201" s="203">
        <f>IF(N201="základní",J201,0)</f>
        <v>0</v>
      </c>
      <c r="BF201" s="203">
        <f>IF(N201="snížená",J201,0)</f>
        <v>0</v>
      </c>
      <c r="BG201" s="203">
        <f>IF(N201="zákl. přenesená",J201,0)</f>
        <v>0</v>
      </c>
      <c r="BH201" s="203">
        <f>IF(N201="sníž. přenesená",J201,0)</f>
        <v>0</v>
      </c>
      <c r="BI201" s="203">
        <f>IF(N201="nulová",J201,0)</f>
        <v>0</v>
      </c>
      <c r="BJ201" s="24" t="s">
        <v>25</v>
      </c>
      <c r="BK201" s="203">
        <f>ROUND(I201*H201,2)</f>
        <v>0</v>
      </c>
      <c r="BL201" s="24" t="s">
        <v>145</v>
      </c>
      <c r="BM201" s="24" t="s">
        <v>337</v>
      </c>
    </row>
    <row r="202" spans="2:47" s="1" customFormat="1" ht="409.6">
      <c r="B202" s="41"/>
      <c r="C202" s="63"/>
      <c r="D202" s="204" t="s">
        <v>177</v>
      </c>
      <c r="E202" s="63"/>
      <c r="F202" s="205" t="s">
        <v>338</v>
      </c>
      <c r="G202" s="63"/>
      <c r="H202" s="63"/>
      <c r="I202" s="163"/>
      <c r="J202" s="63"/>
      <c r="K202" s="63"/>
      <c r="L202" s="61"/>
      <c r="M202" s="206"/>
      <c r="N202" s="42"/>
      <c r="O202" s="42"/>
      <c r="P202" s="42"/>
      <c r="Q202" s="42"/>
      <c r="R202" s="42"/>
      <c r="S202" s="42"/>
      <c r="T202" s="78"/>
      <c r="AT202" s="24" t="s">
        <v>177</v>
      </c>
      <c r="AU202" s="24" t="s">
        <v>88</v>
      </c>
    </row>
    <row r="203" spans="2:51" s="13" customFormat="1" ht="13.5">
      <c r="B203" s="233"/>
      <c r="C203" s="234"/>
      <c r="D203" s="204" t="s">
        <v>180</v>
      </c>
      <c r="E203" s="235" t="s">
        <v>24</v>
      </c>
      <c r="F203" s="236" t="s">
        <v>339</v>
      </c>
      <c r="G203" s="234"/>
      <c r="H203" s="235" t="s">
        <v>24</v>
      </c>
      <c r="I203" s="237"/>
      <c r="J203" s="234"/>
      <c r="K203" s="234"/>
      <c r="L203" s="238"/>
      <c r="M203" s="239"/>
      <c r="N203" s="240"/>
      <c r="O203" s="240"/>
      <c r="P203" s="240"/>
      <c r="Q203" s="240"/>
      <c r="R203" s="240"/>
      <c r="S203" s="240"/>
      <c r="T203" s="241"/>
      <c r="AT203" s="242" t="s">
        <v>180</v>
      </c>
      <c r="AU203" s="242" t="s">
        <v>88</v>
      </c>
      <c r="AV203" s="13" t="s">
        <v>25</v>
      </c>
      <c r="AW203" s="13" t="s">
        <v>42</v>
      </c>
      <c r="AX203" s="13" t="s">
        <v>79</v>
      </c>
      <c r="AY203" s="242" t="s">
        <v>125</v>
      </c>
    </row>
    <row r="204" spans="2:51" s="11" customFormat="1" ht="13.5">
      <c r="B204" s="211"/>
      <c r="C204" s="212"/>
      <c r="D204" s="204" t="s">
        <v>180</v>
      </c>
      <c r="E204" s="213" t="s">
        <v>24</v>
      </c>
      <c r="F204" s="214" t="s">
        <v>340</v>
      </c>
      <c r="G204" s="212"/>
      <c r="H204" s="215">
        <v>2.24</v>
      </c>
      <c r="I204" s="216"/>
      <c r="J204" s="212"/>
      <c r="K204" s="212"/>
      <c r="L204" s="217"/>
      <c r="M204" s="218"/>
      <c r="N204" s="219"/>
      <c r="O204" s="219"/>
      <c r="P204" s="219"/>
      <c r="Q204" s="219"/>
      <c r="R204" s="219"/>
      <c r="S204" s="219"/>
      <c r="T204" s="220"/>
      <c r="AT204" s="221" t="s">
        <v>180</v>
      </c>
      <c r="AU204" s="221" t="s">
        <v>88</v>
      </c>
      <c r="AV204" s="11" t="s">
        <v>88</v>
      </c>
      <c r="AW204" s="11" t="s">
        <v>42</v>
      </c>
      <c r="AX204" s="11" t="s">
        <v>79</v>
      </c>
      <c r="AY204" s="221" t="s">
        <v>125</v>
      </c>
    </row>
    <row r="205" spans="2:51" s="13" customFormat="1" ht="13.5">
      <c r="B205" s="233"/>
      <c r="C205" s="234"/>
      <c r="D205" s="204" t="s">
        <v>180</v>
      </c>
      <c r="E205" s="235" t="s">
        <v>24</v>
      </c>
      <c r="F205" s="236" t="s">
        <v>341</v>
      </c>
      <c r="G205" s="234"/>
      <c r="H205" s="235" t="s">
        <v>24</v>
      </c>
      <c r="I205" s="237"/>
      <c r="J205" s="234"/>
      <c r="K205" s="234"/>
      <c r="L205" s="238"/>
      <c r="M205" s="239"/>
      <c r="N205" s="240"/>
      <c r="O205" s="240"/>
      <c r="P205" s="240"/>
      <c r="Q205" s="240"/>
      <c r="R205" s="240"/>
      <c r="S205" s="240"/>
      <c r="T205" s="241"/>
      <c r="AT205" s="242" t="s">
        <v>180</v>
      </c>
      <c r="AU205" s="242" t="s">
        <v>88</v>
      </c>
      <c r="AV205" s="13" t="s">
        <v>25</v>
      </c>
      <c r="AW205" s="13" t="s">
        <v>42</v>
      </c>
      <c r="AX205" s="13" t="s">
        <v>79</v>
      </c>
      <c r="AY205" s="242" t="s">
        <v>125</v>
      </c>
    </row>
    <row r="206" spans="2:51" s="11" customFormat="1" ht="13.5">
      <c r="B206" s="211"/>
      <c r="C206" s="212"/>
      <c r="D206" s="204" t="s">
        <v>180</v>
      </c>
      <c r="E206" s="213" t="s">
        <v>24</v>
      </c>
      <c r="F206" s="214" t="s">
        <v>342</v>
      </c>
      <c r="G206" s="212"/>
      <c r="H206" s="215">
        <v>0.352</v>
      </c>
      <c r="I206" s="216"/>
      <c r="J206" s="212"/>
      <c r="K206" s="212"/>
      <c r="L206" s="217"/>
      <c r="M206" s="218"/>
      <c r="N206" s="219"/>
      <c r="O206" s="219"/>
      <c r="P206" s="219"/>
      <c r="Q206" s="219"/>
      <c r="R206" s="219"/>
      <c r="S206" s="219"/>
      <c r="T206" s="220"/>
      <c r="AT206" s="221" t="s">
        <v>180</v>
      </c>
      <c r="AU206" s="221" t="s">
        <v>88</v>
      </c>
      <c r="AV206" s="11" t="s">
        <v>88</v>
      </c>
      <c r="AW206" s="11" t="s">
        <v>42</v>
      </c>
      <c r="AX206" s="11" t="s">
        <v>79</v>
      </c>
      <c r="AY206" s="221" t="s">
        <v>125</v>
      </c>
    </row>
    <row r="207" spans="2:51" s="11" customFormat="1" ht="13.5">
      <c r="B207" s="211"/>
      <c r="C207" s="212"/>
      <c r="D207" s="204" t="s">
        <v>180</v>
      </c>
      <c r="E207" s="213" t="s">
        <v>24</v>
      </c>
      <c r="F207" s="214" t="s">
        <v>343</v>
      </c>
      <c r="G207" s="212"/>
      <c r="H207" s="215">
        <v>0.945</v>
      </c>
      <c r="I207" s="216"/>
      <c r="J207" s="212"/>
      <c r="K207" s="212"/>
      <c r="L207" s="217"/>
      <c r="M207" s="218"/>
      <c r="N207" s="219"/>
      <c r="O207" s="219"/>
      <c r="P207" s="219"/>
      <c r="Q207" s="219"/>
      <c r="R207" s="219"/>
      <c r="S207" s="219"/>
      <c r="T207" s="220"/>
      <c r="AT207" s="221" t="s">
        <v>180</v>
      </c>
      <c r="AU207" s="221" t="s">
        <v>88</v>
      </c>
      <c r="AV207" s="11" t="s">
        <v>88</v>
      </c>
      <c r="AW207" s="11" t="s">
        <v>42</v>
      </c>
      <c r="AX207" s="11" t="s">
        <v>79</v>
      </c>
      <c r="AY207" s="221" t="s">
        <v>125</v>
      </c>
    </row>
    <row r="208" spans="2:51" s="13" customFormat="1" ht="13.5">
      <c r="B208" s="233"/>
      <c r="C208" s="234"/>
      <c r="D208" s="204" t="s">
        <v>180</v>
      </c>
      <c r="E208" s="235" t="s">
        <v>24</v>
      </c>
      <c r="F208" s="236" t="s">
        <v>344</v>
      </c>
      <c r="G208" s="234"/>
      <c r="H208" s="235" t="s">
        <v>24</v>
      </c>
      <c r="I208" s="237"/>
      <c r="J208" s="234"/>
      <c r="K208" s="234"/>
      <c r="L208" s="238"/>
      <c r="M208" s="239"/>
      <c r="N208" s="240"/>
      <c r="O208" s="240"/>
      <c r="P208" s="240"/>
      <c r="Q208" s="240"/>
      <c r="R208" s="240"/>
      <c r="S208" s="240"/>
      <c r="T208" s="241"/>
      <c r="AT208" s="242" t="s">
        <v>180</v>
      </c>
      <c r="AU208" s="242" t="s">
        <v>88</v>
      </c>
      <c r="AV208" s="13" t="s">
        <v>25</v>
      </c>
      <c r="AW208" s="13" t="s">
        <v>42</v>
      </c>
      <c r="AX208" s="13" t="s">
        <v>79</v>
      </c>
      <c r="AY208" s="242" t="s">
        <v>125</v>
      </c>
    </row>
    <row r="209" spans="2:51" s="12" customFormat="1" ht="13.5">
      <c r="B209" s="222"/>
      <c r="C209" s="223"/>
      <c r="D209" s="204" t="s">
        <v>180</v>
      </c>
      <c r="E209" s="224" t="s">
        <v>24</v>
      </c>
      <c r="F209" s="225" t="s">
        <v>186</v>
      </c>
      <c r="G209" s="223"/>
      <c r="H209" s="226">
        <v>3.537</v>
      </c>
      <c r="I209" s="227"/>
      <c r="J209" s="223"/>
      <c r="K209" s="223"/>
      <c r="L209" s="228"/>
      <c r="M209" s="229"/>
      <c r="N209" s="230"/>
      <c r="O209" s="230"/>
      <c r="P209" s="230"/>
      <c r="Q209" s="230"/>
      <c r="R209" s="230"/>
      <c r="S209" s="230"/>
      <c r="T209" s="231"/>
      <c r="AT209" s="232" t="s">
        <v>180</v>
      </c>
      <c r="AU209" s="232" t="s">
        <v>88</v>
      </c>
      <c r="AV209" s="12" t="s">
        <v>145</v>
      </c>
      <c r="AW209" s="12" t="s">
        <v>42</v>
      </c>
      <c r="AX209" s="12" t="s">
        <v>25</v>
      </c>
      <c r="AY209" s="232" t="s">
        <v>125</v>
      </c>
    </row>
    <row r="210" spans="2:65" s="1" customFormat="1" ht="25.5" customHeight="1">
      <c r="B210" s="41"/>
      <c r="C210" s="192" t="s">
        <v>345</v>
      </c>
      <c r="D210" s="192" t="s">
        <v>128</v>
      </c>
      <c r="E210" s="193" t="s">
        <v>346</v>
      </c>
      <c r="F210" s="194" t="s">
        <v>347</v>
      </c>
      <c r="G210" s="195" t="s">
        <v>200</v>
      </c>
      <c r="H210" s="196">
        <v>28.8</v>
      </c>
      <c r="I210" s="197"/>
      <c r="J210" s="198">
        <f>ROUND(I210*H210,2)</f>
        <v>0</v>
      </c>
      <c r="K210" s="194" t="s">
        <v>132</v>
      </c>
      <c r="L210" s="61"/>
      <c r="M210" s="199" t="s">
        <v>24</v>
      </c>
      <c r="N210" s="200" t="s">
        <v>50</v>
      </c>
      <c r="O210" s="42"/>
      <c r="P210" s="201">
        <f>O210*H210</f>
        <v>0</v>
      </c>
      <c r="Q210" s="201">
        <v>0</v>
      </c>
      <c r="R210" s="201">
        <f>Q210*H210</f>
        <v>0</v>
      </c>
      <c r="S210" s="201">
        <v>0</v>
      </c>
      <c r="T210" s="202">
        <f>S210*H210</f>
        <v>0</v>
      </c>
      <c r="AR210" s="24" t="s">
        <v>145</v>
      </c>
      <c r="AT210" s="24" t="s">
        <v>128</v>
      </c>
      <c r="AU210" s="24" t="s">
        <v>88</v>
      </c>
      <c r="AY210" s="24" t="s">
        <v>125</v>
      </c>
      <c r="BE210" s="203">
        <f>IF(N210="základní",J210,0)</f>
        <v>0</v>
      </c>
      <c r="BF210" s="203">
        <f>IF(N210="snížená",J210,0)</f>
        <v>0</v>
      </c>
      <c r="BG210" s="203">
        <f>IF(N210="zákl. přenesená",J210,0)</f>
        <v>0</v>
      </c>
      <c r="BH210" s="203">
        <f>IF(N210="sníž. přenesená",J210,0)</f>
        <v>0</v>
      </c>
      <c r="BI210" s="203">
        <f>IF(N210="nulová",J210,0)</f>
        <v>0</v>
      </c>
      <c r="BJ210" s="24" t="s">
        <v>25</v>
      </c>
      <c r="BK210" s="203">
        <f>ROUND(I210*H210,2)</f>
        <v>0</v>
      </c>
      <c r="BL210" s="24" t="s">
        <v>145</v>
      </c>
      <c r="BM210" s="24" t="s">
        <v>348</v>
      </c>
    </row>
    <row r="211" spans="2:47" s="1" customFormat="1" ht="409.6">
      <c r="B211" s="41"/>
      <c r="C211" s="63"/>
      <c r="D211" s="204" t="s">
        <v>177</v>
      </c>
      <c r="E211" s="63"/>
      <c r="F211" s="205" t="s">
        <v>338</v>
      </c>
      <c r="G211" s="63"/>
      <c r="H211" s="63"/>
      <c r="I211" s="163"/>
      <c r="J211" s="63"/>
      <c r="K211" s="63"/>
      <c r="L211" s="61"/>
      <c r="M211" s="206"/>
      <c r="N211" s="42"/>
      <c r="O211" s="42"/>
      <c r="P211" s="42"/>
      <c r="Q211" s="42"/>
      <c r="R211" s="42"/>
      <c r="S211" s="42"/>
      <c r="T211" s="78"/>
      <c r="AT211" s="24" t="s">
        <v>177</v>
      </c>
      <c r="AU211" s="24" t="s">
        <v>88</v>
      </c>
    </row>
    <row r="212" spans="2:51" s="13" customFormat="1" ht="13.5">
      <c r="B212" s="233"/>
      <c r="C212" s="234"/>
      <c r="D212" s="204" t="s">
        <v>180</v>
      </c>
      <c r="E212" s="235" t="s">
        <v>24</v>
      </c>
      <c r="F212" s="236" t="s">
        <v>349</v>
      </c>
      <c r="G212" s="234"/>
      <c r="H212" s="235" t="s">
        <v>24</v>
      </c>
      <c r="I212" s="237"/>
      <c r="J212" s="234"/>
      <c r="K212" s="234"/>
      <c r="L212" s="238"/>
      <c r="M212" s="239"/>
      <c r="N212" s="240"/>
      <c r="O212" s="240"/>
      <c r="P212" s="240"/>
      <c r="Q212" s="240"/>
      <c r="R212" s="240"/>
      <c r="S212" s="240"/>
      <c r="T212" s="241"/>
      <c r="AT212" s="242" t="s">
        <v>180</v>
      </c>
      <c r="AU212" s="242" t="s">
        <v>88</v>
      </c>
      <c r="AV212" s="13" t="s">
        <v>25</v>
      </c>
      <c r="AW212" s="13" t="s">
        <v>42</v>
      </c>
      <c r="AX212" s="13" t="s">
        <v>79</v>
      </c>
      <c r="AY212" s="242" t="s">
        <v>125</v>
      </c>
    </row>
    <row r="213" spans="2:51" s="11" customFormat="1" ht="13.5">
      <c r="B213" s="211"/>
      <c r="C213" s="212"/>
      <c r="D213" s="204" t="s">
        <v>180</v>
      </c>
      <c r="E213" s="213" t="s">
        <v>24</v>
      </c>
      <c r="F213" s="214" t="s">
        <v>234</v>
      </c>
      <c r="G213" s="212"/>
      <c r="H213" s="215">
        <v>2.7</v>
      </c>
      <c r="I213" s="216"/>
      <c r="J213" s="212"/>
      <c r="K213" s="212"/>
      <c r="L213" s="217"/>
      <c r="M213" s="218"/>
      <c r="N213" s="219"/>
      <c r="O213" s="219"/>
      <c r="P213" s="219"/>
      <c r="Q213" s="219"/>
      <c r="R213" s="219"/>
      <c r="S213" s="219"/>
      <c r="T213" s="220"/>
      <c r="AT213" s="221" t="s">
        <v>180</v>
      </c>
      <c r="AU213" s="221" t="s">
        <v>88</v>
      </c>
      <c r="AV213" s="11" t="s">
        <v>88</v>
      </c>
      <c r="AW213" s="11" t="s">
        <v>42</v>
      </c>
      <c r="AX213" s="11" t="s">
        <v>79</v>
      </c>
      <c r="AY213" s="221" t="s">
        <v>125</v>
      </c>
    </row>
    <row r="214" spans="2:51" s="11" customFormat="1" ht="13.5">
      <c r="B214" s="211"/>
      <c r="C214" s="212"/>
      <c r="D214" s="204" t="s">
        <v>180</v>
      </c>
      <c r="E214" s="213" t="s">
        <v>24</v>
      </c>
      <c r="F214" s="214" t="s">
        <v>256</v>
      </c>
      <c r="G214" s="212"/>
      <c r="H214" s="215">
        <v>3.6</v>
      </c>
      <c r="I214" s="216"/>
      <c r="J214" s="212"/>
      <c r="K214" s="212"/>
      <c r="L214" s="217"/>
      <c r="M214" s="218"/>
      <c r="N214" s="219"/>
      <c r="O214" s="219"/>
      <c r="P214" s="219"/>
      <c r="Q214" s="219"/>
      <c r="R214" s="219"/>
      <c r="S214" s="219"/>
      <c r="T214" s="220"/>
      <c r="AT214" s="221" t="s">
        <v>180</v>
      </c>
      <c r="AU214" s="221" t="s">
        <v>88</v>
      </c>
      <c r="AV214" s="11" t="s">
        <v>88</v>
      </c>
      <c r="AW214" s="11" t="s">
        <v>42</v>
      </c>
      <c r="AX214" s="11" t="s">
        <v>79</v>
      </c>
      <c r="AY214" s="221" t="s">
        <v>125</v>
      </c>
    </row>
    <row r="215" spans="2:51" s="13" customFormat="1" ht="13.5">
      <c r="B215" s="233"/>
      <c r="C215" s="234"/>
      <c r="D215" s="204" t="s">
        <v>180</v>
      </c>
      <c r="E215" s="235" t="s">
        <v>24</v>
      </c>
      <c r="F215" s="236" t="s">
        <v>350</v>
      </c>
      <c r="G215" s="234"/>
      <c r="H215" s="235" t="s">
        <v>24</v>
      </c>
      <c r="I215" s="237"/>
      <c r="J215" s="234"/>
      <c r="K215" s="234"/>
      <c r="L215" s="238"/>
      <c r="M215" s="239"/>
      <c r="N215" s="240"/>
      <c r="O215" s="240"/>
      <c r="P215" s="240"/>
      <c r="Q215" s="240"/>
      <c r="R215" s="240"/>
      <c r="S215" s="240"/>
      <c r="T215" s="241"/>
      <c r="AT215" s="242" t="s">
        <v>180</v>
      </c>
      <c r="AU215" s="242" t="s">
        <v>88</v>
      </c>
      <c r="AV215" s="13" t="s">
        <v>25</v>
      </c>
      <c r="AW215" s="13" t="s">
        <v>42</v>
      </c>
      <c r="AX215" s="13" t="s">
        <v>79</v>
      </c>
      <c r="AY215" s="242" t="s">
        <v>125</v>
      </c>
    </row>
    <row r="216" spans="2:51" s="11" customFormat="1" ht="13.5">
      <c r="B216" s="211"/>
      <c r="C216" s="212"/>
      <c r="D216" s="204" t="s">
        <v>180</v>
      </c>
      <c r="E216" s="213" t="s">
        <v>24</v>
      </c>
      <c r="F216" s="214" t="s">
        <v>351</v>
      </c>
      <c r="G216" s="212"/>
      <c r="H216" s="215">
        <v>18</v>
      </c>
      <c r="I216" s="216"/>
      <c r="J216" s="212"/>
      <c r="K216" s="212"/>
      <c r="L216" s="217"/>
      <c r="M216" s="218"/>
      <c r="N216" s="219"/>
      <c r="O216" s="219"/>
      <c r="P216" s="219"/>
      <c r="Q216" s="219"/>
      <c r="R216" s="219"/>
      <c r="S216" s="219"/>
      <c r="T216" s="220"/>
      <c r="AT216" s="221" t="s">
        <v>180</v>
      </c>
      <c r="AU216" s="221" t="s">
        <v>88</v>
      </c>
      <c r="AV216" s="11" t="s">
        <v>88</v>
      </c>
      <c r="AW216" s="11" t="s">
        <v>42</v>
      </c>
      <c r="AX216" s="11" t="s">
        <v>79</v>
      </c>
      <c r="AY216" s="221" t="s">
        <v>125</v>
      </c>
    </row>
    <row r="217" spans="2:51" s="13" customFormat="1" ht="13.5">
      <c r="B217" s="233"/>
      <c r="C217" s="234"/>
      <c r="D217" s="204" t="s">
        <v>180</v>
      </c>
      <c r="E217" s="235" t="s">
        <v>24</v>
      </c>
      <c r="F217" s="236" t="s">
        <v>352</v>
      </c>
      <c r="G217" s="234"/>
      <c r="H217" s="235" t="s">
        <v>24</v>
      </c>
      <c r="I217" s="237"/>
      <c r="J217" s="234"/>
      <c r="K217" s="234"/>
      <c r="L217" s="238"/>
      <c r="M217" s="239"/>
      <c r="N217" s="240"/>
      <c r="O217" s="240"/>
      <c r="P217" s="240"/>
      <c r="Q217" s="240"/>
      <c r="R217" s="240"/>
      <c r="S217" s="240"/>
      <c r="T217" s="241"/>
      <c r="AT217" s="242" t="s">
        <v>180</v>
      </c>
      <c r="AU217" s="242" t="s">
        <v>88</v>
      </c>
      <c r="AV217" s="13" t="s">
        <v>25</v>
      </c>
      <c r="AW217" s="13" t="s">
        <v>42</v>
      </c>
      <c r="AX217" s="13" t="s">
        <v>79</v>
      </c>
      <c r="AY217" s="242" t="s">
        <v>125</v>
      </c>
    </row>
    <row r="218" spans="2:51" s="11" customFormat="1" ht="13.5">
      <c r="B218" s="211"/>
      <c r="C218" s="212"/>
      <c r="D218" s="204" t="s">
        <v>180</v>
      </c>
      <c r="E218" s="213" t="s">
        <v>24</v>
      </c>
      <c r="F218" s="214" t="s">
        <v>353</v>
      </c>
      <c r="G218" s="212"/>
      <c r="H218" s="215">
        <v>4.5</v>
      </c>
      <c r="I218" s="216"/>
      <c r="J218" s="212"/>
      <c r="K218" s="212"/>
      <c r="L218" s="217"/>
      <c r="M218" s="218"/>
      <c r="N218" s="219"/>
      <c r="O218" s="219"/>
      <c r="P218" s="219"/>
      <c r="Q218" s="219"/>
      <c r="R218" s="219"/>
      <c r="S218" s="219"/>
      <c r="T218" s="220"/>
      <c r="AT218" s="221" t="s">
        <v>180</v>
      </c>
      <c r="AU218" s="221" t="s">
        <v>88</v>
      </c>
      <c r="AV218" s="11" t="s">
        <v>88</v>
      </c>
      <c r="AW218" s="11" t="s">
        <v>42</v>
      </c>
      <c r="AX218" s="11" t="s">
        <v>79</v>
      </c>
      <c r="AY218" s="221" t="s">
        <v>125</v>
      </c>
    </row>
    <row r="219" spans="2:51" s="13" customFormat="1" ht="13.5">
      <c r="B219" s="233"/>
      <c r="C219" s="234"/>
      <c r="D219" s="204" t="s">
        <v>180</v>
      </c>
      <c r="E219" s="235" t="s">
        <v>24</v>
      </c>
      <c r="F219" s="236" t="s">
        <v>354</v>
      </c>
      <c r="G219" s="234"/>
      <c r="H219" s="235" t="s">
        <v>24</v>
      </c>
      <c r="I219" s="237"/>
      <c r="J219" s="234"/>
      <c r="K219" s="234"/>
      <c r="L219" s="238"/>
      <c r="M219" s="239"/>
      <c r="N219" s="240"/>
      <c r="O219" s="240"/>
      <c r="P219" s="240"/>
      <c r="Q219" s="240"/>
      <c r="R219" s="240"/>
      <c r="S219" s="240"/>
      <c r="T219" s="241"/>
      <c r="AT219" s="242" t="s">
        <v>180</v>
      </c>
      <c r="AU219" s="242" t="s">
        <v>88</v>
      </c>
      <c r="AV219" s="13" t="s">
        <v>25</v>
      </c>
      <c r="AW219" s="13" t="s">
        <v>42</v>
      </c>
      <c r="AX219" s="13" t="s">
        <v>79</v>
      </c>
      <c r="AY219" s="242" t="s">
        <v>125</v>
      </c>
    </row>
    <row r="220" spans="2:51" s="12" customFormat="1" ht="13.5">
      <c r="B220" s="222"/>
      <c r="C220" s="223"/>
      <c r="D220" s="204" t="s">
        <v>180</v>
      </c>
      <c r="E220" s="224" t="s">
        <v>24</v>
      </c>
      <c r="F220" s="225" t="s">
        <v>186</v>
      </c>
      <c r="G220" s="223"/>
      <c r="H220" s="226">
        <v>28.8</v>
      </c>
      <c r="I220" s="227"/>
      <c r="J220" s="223"/>
      <c r="K220" s="223"/>
      <c r="L220" s="228"/>
      <c r="M220" s="229"/>
      <c r="N220" s="230"/>
      <c r="O220" s="230"/>
      <c r="P220" s="230"/>
      <c r="Q220" s="230"/>
      <c r="R220" s="230"/>
      <c r="S220" s="230"/>
      <c r="T220" s="231"/>
      <c r="AT220" s="232" t="s">
        <v>180</v>
      </c>
      <c r="AU220" s="232" t="s">
        <v>88</v>
      </c>
      <c r="AV220" s="12" t="s">
        <v>145</v>
      </c>
      <c r="AW220" s="12" t="s">
        <v>42</v>
      </c>
      <c r="AX220" s="12" t="s">
        <v>25</v>
      </c>
      <c r="AY220" s="232" t="s">
        <v>125</v>
      </c>
    </row>
    <row r="221" spans="2:65" s="1" customFormat="1" ht="38.25" customHeight="1">
      <c r="B221" s="41"/>
      <c r="C221" s="192" t="s">
        <v>355</v>
      </c>
      <c r="D221" s="192" t="s">
        <v>128</v>
      </c>
      <c r="E221" s="193" t="s">
        <v>356</v>
      </c>
      <c r="F221" s="194" t="s">
        <v>357</v>
      </c>
      <c r="G221" s="195" t="s">
        <v>200</v>
      </c>
      <c r="H221" s="196">
        <v>28.98</v>
      </c>
      <c r="I221" s="197"/>
      <c r="J221" s="198">
        <f>ROUND(I221*H221,2)</f>
        <v>0</v>
      </c>
      <c r="K221" s="194" t="s">
        <v>132</v>
      </c>
      <c r="L221" s="61"/>
      <c r="M221" s="199" t="s">
        <v>24</v>
      </c>
      <c r="N221" s="200" t="s">
        <v>50</v>
      </c>
      <c r="O221" s="42"/>
      <c r="P221" s="201">
        <f>O221*H221</f>
        <v>0</v>
      </c>
      <c r="Q221" s="201">
        <v>0</v>
      </c>
      <c r="R221" s="201">
        <f>Q221*H221</f>
        <v>0</v>
      </c>
      <c r="S221" s="201">
        <v>0</v>
      </c>
      <c r="T221" s="202">
        <f>S221*H221</f>
        <v>0</v>
      </c>
      <c r="AR221" s="24" t="s">
        <v>145</v>
      </c>
      <c r="AT221" s="24" t="s">
        <v>128</v>
      </c>
      <c r="AU221" s="24" t="s">
        <v>88</v>
      </c>
      <c r="AY221" s="24" t="s">
        <v>125</v>
      </c>
      <c r="BE221" s="203">
        <f>IF(N221="základní",J221,0)</f>
        <v>0</v>
      </c>
      <c r="BF221" s="203">
        <f>IF(N221="snížená",J221,0)</f>
        <v>0</v>
      </c>
      <c r="BG221" s="203">
        <f>IF(N221="zákl. přenesená",J221,0)</f>
        <v>0</v>
      </c>
      <c r="BH221" s="203">
        <f>IF(N221="sníž. přenesená",J221,0)</f>
        <v>0</v>
      </c>
      <c r="BI221" s="203">
        <f>IF(N221="nulová",J221,0)</f>
        <v>0</v>
      </c>
      <c r="BJ221" s="24" t="s">
        <v>25</v>
      </c>
      <c r="BK221" s="203">
        <f>ROUND(I221*H221,2)</f>
        <v>0</v>
      </c>
      <c r="BL221" s="24" t="s">
        <v>145</v>
      </c>
      <c r="BM221" s="24" t="s">
        <v>358</v>
      </c>
    </row>
    <row r="222" spans="2:47" s="1" customFormat="1" ht="108">
      <c r="B222" s="41"/>
      <c r="C222" s="63"/>
      <c r="D222" s="204" t="s">
        <v>177</v>
      </c>
      <c r="E222" s="63"/>
      <c r="F222" s="205" t="s">
        <v>359</v>
      </c>
      <c r="G222" s="63"/>
      <c r="H222" s="63"/>
      <c r="I222" s="163"/>
      <c r="J222" s="63"/>
      <c r="K222" s="63"/>
      <c r="L222" s="61"/>
      <c r="M222" s="206"/>
      <c r="N222" s="42"/>
      <c r="O222" s="42"/>
      <c r="P222" s="42"/>
      <c r="Q222" s="42"/>
      <c r="R222" s="42"/>
      <c r="S222" s="42"/>
      <c r="T222" s="78"/>
      <c r="AT222" s="24" t="s">
        <v>177</v>
      </c>
      <c r="AU222" s="24" t="s">
        <v>88</v>
      </c>
    </row>
    <row r="223" spans="2:51" s="13" customFormat="1" ht="13.5">
      <c r="B223" s="233"/>
      <c r="C223" s="234"/>
      <c r="D223" s="204" t="s">
        <v>180</v>
      </c>
      <c r="E223" s="235" t="s">
        <v>24</v>
      </c>
      <c r="F223" s="236" t="s">
        <v>360</v>
      </c>
      <c r="G223" s="234"/>
      <c r="H223" s="235" t="s">
        <v>24</v>
      </c>
      <c r="I223" s="237"/>
      <c r="J223" s="234"/>
      <c r="K223" s="234"/>
      <c r="L223" s="238"/>
      <c r="M223" s="239"/>
      <c r="N223" s="240"/>
      <c r="O223" s="240"/>
      <c r="P223" s="240"/>
      <c r="Q223" s="240"/>
      <c r="R223" s="240"/>
      <c r="S223" s="240"/>
      <c r="T223" s="241"/>
      <c r="AT223" s="242" t="s">
        <v>180</v>
      </c>
      <c r="AU223" s="242" t="s">
        <v>88</v>
      </c>
      <c r="AV223" s="13" t="s">
        <v>25</v>
      </c>
      <c r="AW223" s="13" t="s">
        <v>42</v>
      </c>
      <c r="AX223" s="13" t="s">
        <v>79</v>
      </c>
      <c r="AY223" s="242" t="s">
        <v>125</v>
      </c>
    </row>
    <row r="224" spans="2:51" s="11" customFormat="1" ht="13.5">
      <c r="B224" s="211"/>
      <c r="C224" s="212"/>
      <c r="D224" s="204" t="s">
        <v>180</v>
      </c>
      <c r="E224" s="213" t="s">
        <v>24</v>
      </c>
      <c r="F224" s="214" t="s">
        <v>361</v>
      </c>
      <c r="G224" s="212"/>
      <c r="H224" s="215">
        <v>28.98</v>
      </c>
      <c r="I224" s="216"/>
      <c r="J224" s="212"/>
      <c r="K224" s="212"/>
      <c r="L224" s="217"/>
      <c r="M224" s="218"/>
      <c r="N224" s="219"/>
      <c r="O224" s="219"/>
      <c r="P224" s="219"/>
      <c r="Q224" s="219"/>
      <c r="R224" s="219"/>
      <c r="S224" s="219"/>
      <c r="T224" s="220"/>
      <c r="AT224" s="221" t="s">
        <v>180</v>
      </c>
      <c r="AU224" s="221" t="s">
        <v>88</v>
      </c>
      <c r="AV224" s="11" t="s">
        <v>88</v>
      </c>
      <c r="AW224" s="11" t="s">
        <v>42</v>
      </c>
      <c r="AX224" s="11" t="s">
        <v>25</v>
      </c>
      <c r="AY224" s="221" t="s">
        <v>125</v>
      </c>
    </row>
    <row r="225" spans="2:51" s="13" customFormat="1" ht="13.5">
      <c r="B225" s="233"/>
      <c r="C225" s="234"/>
      <c r="D225" s="204" t="s">
        <v>180</v>
      </c>
      <c r="E225" s="235" t="s">
        <v>24</v>
      </c>
      <c r="F225" s="236" t="s">
        <v>362</v>
      </c>
      <c r="G225" s="234"/>
      <c r="H225" s="235" t="s">
        <v>24</v>
      </c>
      <c r="I225" s="237"/>
      <c r="J225" s="234"/>
      <c r="K225" s="234"/>
      <c r="L225" s="238"/>
      <c r="M225" s="239"/>
      <c r="N225" s="240"/>
      <c r="O225" s="240"/>
      <c r="P225" s="240"/>
      <c r="Q225" s="240"/>
      <c r="R225" s="240"/>
      <c r="S225" s="240"/>
      <c r="T225" s="241"/>
      <c r="AT225" s="242" t="s">
        <v>180</v>
      </c>
      <c r="AU225" s="242" t="s">
        <v>88</v>
      </c>
      <c r="AV225" s="13" t="s">
        <v>25</v>
      </c>
      <c r="AW225" s="13" t="s">
        <v>42</v>
      </c>
      <c r="AX225" s="13" t="s">
        <v>79</v>
      </c>
      <c r="AY225" s="242" t="s">
        <v>125</v>
      </c>
    </row>
    <row r="226" spans="2:65" s="1" customFormat="1" ht="25.5" customHeight="1">
      <c r="B226" s="41"/>
      <c r="C226" s="192" t="s">
        <v>363</v>
      </c>
      <c r="D226" s="192" t="s">
        <v>128</v>
      </c>
      <c r="E226" s="193" t="s">
        <v>364</v>
      </c>
      <c r="F226" s="194" t="s">
        <v>365</v>
      </c>
      <c r="G226" s="195" t="s">
        <v>175</v>
      </c>
      <c r="H226" s="196">
        <v>155</v>
      </c>
      <c r="I226" s="197"/>
      <c r="J226" s="198">
        <f>ROUND(I226*H226,2)</f>
        <v>0</v>
      </c>
      <c r="K226" s="194" t="s">
        <v>132</v>
      </c>
      <c r="L226" s="61"/>
      <c r="M226" s="199" t="s">
        <v>24</v>
      </c>
      <c r="N226" s="200" t="s">
        <v>50</v>
      </c>
      <c r="O226" s="42"/>
      <c r="P226" s="201">
        <f>O226*H226</f>
        <v>0</v>
      </c>
      <c r="Q226" s="201">
        <v>0</v>
      </c>
      <c r="R226" s="201">
        <f>Q226*H226</f>
        <v>0</v>
      </c>
      <c r="S226" s="201">
        <v>0</v>
      </c>
      <c r="T226" s="202">
        <f>S226*H226</f>
        <v>0</v>
      </c>
      <c r="AR226" s="24" t="s">
        <v>145</v>
      </c>
      <c r="AT226" s="24" t="s">
        <v>128</v>
      </c>
      <c r="AU226" s="24" t="s">
        <v>88</v>
      </c>
      <c r="AY226" s="24" t="s">
        <v>125</v>
      </c>
      <c r="BE226" s="203">
        <f>IF(N226="základní",J226,0)</f>
        <v>0</v>
      </c>
      <c r="BF226" s="203">
        <f>IF(N226="snížená",J226,0)</f>
        <v>0</v>
      </c>
      <c r="BG226" s="203">
        <f>IF(N226="zákl. přenesená",J226,0)</f>
        <v>0</v>
      </c>
      <c r="BH226" s="203">
        <f>IF(N226="sníž. přenesená",J226,0)</f>
        <v>0</v>
      </c>
      <c r="BI226" s="203">
        <f>IF(N226="nulová",J226,0)</f>
        <v>0</v>
      </c>
      <c r="BJ226" s="24" t="s">
        <v>25</v>
      </c>
      <c r="BK226" s="203">
        <f>ROUND(I226*H226,2)</f>
        <v>0</v>
      </c>
      <c r="BL226" s="24" t="s">
        <v>145</v>
      </c>
      <c r="BM226" s="24" t="s">
        <v>366</v>
      </c>
    </row>
    <row r="227" spans="2:47" s="1" customFormat="1" ht="108">
      <c r="B227" s="41"/>
      <c r="C227" s="63"/>
      <c r="D227" s="204" t="s">
        <v>177</v>
      </c>
      <c r="E227" s="63"/>
      <c r="F227" s="205" t="s">
        <v>367</v>
      </c>
      <c r="G227" s="63"/>
      <c r="H227" s="63"/>
      <c r="I227" s="163"/>
      <c r="J227" s="63"/>
      <c r="K227" s="63"/>
      <c r="L227" s="61"/>
      <c r="M227" s="206"/>
      <c r="N227" s="42"/>
      <c r="O227" s="42"/>
      <c r="P227" s="42"/>
      <c r="Q227" s="42"/>
      <c r="R227" s="42"/>
      <c r="S227" s="42"/>
      <c r="T227" s="78"/>
      <c r="AT227" s="24" t="s">
        <v>177</v>
      </c>
      <c r="AU227" s="24" t="s">
        <v>88</v>
      </c>
    </row>
    <row r="228" spans="2:47" s="1" customFormat="1" ht="36">
      <c r="B228" s="41"/>
      <c r="C228" s="63"/>
      <c r="D228" s="204" t="s">
        <v>138</v>
      </c>
      <c r="E228" s="63"/>
      <c r="F228" s="205" t="s">
        <v>368</v>
      </c>
      <c r="G228" s="63"/>
      <c r="H228" s="63"/>
      <c r="I228" s="163"/>
      <c r="J228" s="63"/>
      <c r="K228" s="63"/>
      <c r="L228" s="61"/>
      <c r="M228" s="206"/>
      <c r="N228" s="42"/>
      <c r="O228" s="42"/>
      <c r="P228" s="42"/>
      <c r="Q228" s="42"/>
      <c r="R228" s="42"/>
      <c r="S228" s="42"/>
      <c r="T228" s="78"/>
      <c r="AT228" s="24" t="s">
        <v>138</v>
      </c>
      <c r="AU228" s="24" t="s">
        <v>88</v>
      </c>
    </row>
    <row r="229" spans="2:65" s="1" customFormat="1" ht="25.5" customHeight="1">
      <c r="B229" s="41"/>
      <c r="C229" s="192" t="s">
        <v>369</v>
      </c>
      <c r="D229" s="192" t="s">
        <v>128</v>
      </c>
      <c r="E229" s="193" t="s">
        <v>370</v>
      </c>
      <c r="F229" s="194" t="s">
        <v>371</v>
      </c>
      <c r="G229" s="195" t="s">
        <v>175</v>
      </c>
      <c r="H229" s="196">
        <v>1336</v>
      </c>
      <c r="I229" s="197"/>
      <c r="J229" s="198">
        <f>ROUND(I229*H229,2)</f>
        <v>0</v>
      </c>
      <c r="K229" s="194" t="s">
        <v>132</v>
      </c>
      <c r="L229" s="61"/>
      <c r="M229" s="199" t="s">
        <v>24</v>
      </c>
      <c r="N229" s="200" t="s">
        <v>50</v>
      </c>
      <c r="O229" s="42"/>
      <c r="P229" s="201">
        <f>O229*H229</f>
        <v>0</v>
      </c>
      <c r="Q229" s="201">
        <v>0</v>
      </c>
      <c r="R229" s="201">
        <f>Q229*H229</f>
        <v>0</v>
      </c>
      <c r="S229" s="201">
        <v>0</v>
      </c>
      <c r="T229" s="202">
        <f>S229*H229</f>
        <v>0</v>
      </c>
      <c r="AR229" s="24" t="s">
        <v>145</v>
      </c>
      <c r="AT229" s="24" t="s">
        <v>128</v>
      </c>
      <c r="AU229" s="24" t="s">
        <v>88</v>
      </c>
      <c r="AY229" s="24" t="s">
        <v>125</v>
      </c>
      <c r="BE229" s="203">
        <f>IF(N229="základní",J229,0)</f>
        <v>0</v>
      </c>
      <c r="BF229" s="203">
        <f>IF(N229="snížená",J229,0)</f>
        <v>0</v>
      </c>
      <c r="BG229" s="203">
        <f>IF(N229="zákl. přenesená",J229,0)</f>
        <v>0</v>
      </c>
      <c r="BH229" s="203">
        <f>IF(N229="sníž. přenesená",J229,0)</f>
        <v>0</v>
      </c>
      <c r="BI229" s="203">
        <f>IF(N229="nulová",J229,0)</f>
        <v>0</v>
      </c>
      <c r="BJ229" s="24" t="s">
        <v>25</v>
      </c>
      <c r="BK229" s="203">
        <f>ROUND(I229*H229,2)</f>
        <v>0</v>
      </c>
      <c r="BL229" s="24" t="s">
        <v>145</v>
      </c>
      <c r="BM229" s="24" t="s">
        <v>372</v>
      </c>
    </row>
    <row r="230" spans="2:47" s="1" customFormat="1" ht="108">
      <c r="B230" s="41"/>
      <c r="C230" s="63"/>
      <c r="D230" s="204" t="s">
        <v>177</v>
      </c>
      <c r="E230" s="63"/>
      <c r="F230" s="205" t="s">
        <v>367</v>
      </c>
      <c r="G230" s="63"/>
      <c r="H230" s="63"/>
      <c r="I230" s="163"/>
      <c r="J230" s="63"/>
      <c r="K230" s="63"/>
      <c r="L230" s="61"/>
      <c r="M230" s="206"/>
      <c r="N230" s="42"/>
      <c r="O230" s="42"/>
      <c r="P230" s="42"/>
      <c r="Q230" s="42"/>
      <c r="R230" s="42"/>
      <c r="S230" s="42"/>
      <c r="T230" s="78"/>
      <c r="AT230" s="24" t="s">
        <v>177</v>
      </c>
      <c r="AU230" s="24" t="s">
        <v>88</v>
      </c>
    </row>
    <row r="231" spans="2:47" s="1" customFormat="1" ht="36">
      <c r="B231" s="41"/>
      <c r="C231" s="63"/>
      <c r="D231" s="204" t="s">
        <v>138</v>
      </c>
      <c r="E231" s="63"/>
      <c r="F231" s="205" t="s">
        <v>368</v>
      </c>
      <c r="G231" s="63"/>
      <c r="H231" s="63"/>
      <c r="I231" s="163"/>
      <c r="J231" s="63"/>
      <c r="K231" s="63"/>
      <c r="L231" s="61"/>
      <c r="M231" s="206"/>
      <c r="N231" s="42"/>
      <c r="O231" s="42"/>
      <c r="P231" s="42"/>
      <c r="Q231" s="42"/>
      <c r="R231" s="42"/>
      <c r="S231" s="42"/>
      <c r="T231" s="78"/>
      <c r="AT231" s="24" t="s">
        <v>138</v>
      </c>
      <c r="AU231" s="24" t="s">
        <v>88</v>
      </c>
    </row>
    <row r="232" spans="2:65" s="1" customFormat="1" ht="25.5" customHeight="1">
      <c r="B232" s="41"/>
      <c r="C232" s="192" t="s">
        <v>373</v>
      </c>
      <c r="D232" s="192" t="s">
        <v>128</v>
      </c>
      <c r="E232" s="193" t="s">
        <v>374</v>
      </c>
      <c r="F232" s="194" t="s">
        <v>375</v>
      </c>
      <c r="G232" s="195" t="s">
        <v>175</v>
      </c>
      <c r="H232" s="196">
        <v>1491</v>
      </c>
      <c r="I232" s="197"/>
      <c r="J232" s="198">
        <f>ROUND(I232*H232,2)</f>
        <v>0</v>
      </c>
      <c r="K232" s="194" t="s">
        <v>132</v>
      </c>
      <c r="L232" s="61"/>
      <c r="M232" s="199" t="s">
        <v>24</v>
      </c>
      <c r="N232" s="200" t="s">
        <v>50</v>
      </c>
      <c r="O232" s="42"/>
      <c r="P232" s="201">
        <f>O232*H232</f>
        <v>0</v>
      </c>
      <c r="Q232" s="201">
        <v>0</v>
      </c>
      <c r="R232" s="201">
        <f>Q232*H232</f>
        <v>0</v>
      </c>
      <c r="S232" s="201">
        <v>0</v>
      </c>
      <c r="T232" s="202">
        <f>S232*H232</f>
        <v>0</v>
      </c>
      <c r="AR232" s="24" t="s">
        <v>145</v>
      </c>
      <c r="AT232" s="24" t="s">
        <v>128</v>
      </c>
      <c r="AU232" s="24" t="s">
        <v>88</v>
      </c>
      <c r="AY232" s="24" t="s">
        <v>125</v>
      </c>
      <c r="BE232" s="203">
        <f>IF(N232="základní",J232,0)</f>
        <v>0</v>
      </c>
      <c r="BF232" s="203">
        <f>IF(N232="snížená",J232,0)</f>
        <v>0</v>
      </c>
      <c r="BG232" s="203">
        <f>IF(N232="zákl. přenesená",J232,0)</f>
        <v>0</v>
      </c>
      <c r="BH232" s="203">
        <f>IF(N232="sníž. přenesená",J232,0)</f>
        <v>0</v>
      </c>
      <c r="BI232" s="203">
        <f>IF(N232="nulová",J232,0)</f>
        <v>0</v>
      </c>
      <c r="BJ232" s="24" t="s">
        <v>25</v>
      </c>
      <c r="BK232" s="203">
        <f>ROUND(I232*H232,2)</f>
        <v>0</v>
      </c>
      <c r="BL232" s="24" t="s">
        <v>145</v>
      </c>
      <c r="BM232" s="24" t="s">
        <v>376</v>
      </c>
    </row>
    <row r="233" spans="2:47" s="1" customFormat="1" ht="108">
      <c r="B233" s="41"/>
      <c r="C233" s="63"/>
      <c r="D233" s="204" t="s">
        <v>177</v>
      </c>
      <c r="E233" s="63"/>
      <c r="F233" s="205" t="s">
        <v>377</v>
      </c>
      <c r="G233" s="63"/>
      <c r="H233" s="63"/>
      <c r="I233" s="163"/>
      <c r="J233" s="63"/>
      <c r="K233" s="63"/>
      <c r="L233" s="61"/>
      <c r="M233" s="206"/>
      <c r="N233" s="42"/>
      <c r="O233" s="42"/>
      <c r="P233" s="42"/>
      <c r="Q233" s="42"/>
      <c r="R233" s="42"/>
      <c r="S233" s="42"/>
      <c r="T233" s="78"/>
      <c r="AT233" s="24" t="s">
        <v>177</v>
      </c>
      <c r="AU233" s="24" t="s">
        <v>88</v>
      </c>
    </row>
    <row r="234" spans="2:51" s="11" customFormat="1" ht="13.5">
      <c r="B234" s="211"/>
      <c r="C234" s="212"/>
      <c r="D234" s="204" t="s">
        <v>180</v>
      </c>
      <c r="E234" s="213" t="s">
        <v>24</v>
      </c>
      <c r="F234" s="214" t="s">
        <v>378</v>
      </c>
      <c r="G234" s="212"/>
      <c r="H234" s="215">
        <v>1491</v>
      </c>
      <c r="I234" s="216"/>
      <c r="J234" s="212"/>
      <c r="K234" s="212"/>
      <c r="L234" s="217"/>
      <c r="M234" s="218"/>
      <c r="N234" s="219"/>
      <c r="O234" s="219"/>
      <c r="P234" s="219"/>
      <c r="Q234" s="219"/>
      <c r="R234" s="219"/>
      <c r="S234" s="219"/>
      <c r="T234" s="220"/>
      <c r="AT234" s="221" t="s">
        <v>180</v>
      </c>
      <c r="AU234" s="221" t="s">
        <v>88</v>
      </c>
      <c r="AV234" s="11" t="s">
        <v>88</v>
      </c>
      <c r="AW234" s="11" t="s">
        <v>42</v>
      </c>
      <c r="AX234" s="11" t="s">
        <v>25</v>
      </c>
      <c r="AY234" s="221" t="s">
        <v>125</v>
      </c>
    </row>
    <row r="235" spans="2:65" s="1" customFormat="1" ht="25.5" customHeight="1">
      <c r="B235" s="41"/>
      <c r="C235" s="192" t="s">
        <v>379</v>
      </c>
      <c r="D235" s="192" t="s">
        <v>128</v>
      </c>
      <c r="E235" s="193" t="s">
        <v>380</v>
      </c>
      <c r="F235" s="194" t="s">
        <v>381</v>
      </c>
      <c r="G235" s="195" t="s">
        <v>175</v>
      </c>
      <c r="H235" s="196">
        <v>1491</v>
      </c>
      <c r="I235" s="197"/>
      <c r="J235" s="198">
        <f>ROUND(I235*H235,2)</f>
        <v>0</v>
      </c>
      <c r="K235" s="194" t="s">
        <v>132</v>
      </c>
      <c r="L235" s="61"/>
      <c r="M235" s="199" t="s">
        <v>24</v>
      </c>
      <c r="N235" s="200" t="s">
        <v>50</v>
      </c>
      <c r="O235" s="42"/>
      <c r="P235" s="201">
        <f>O235*H235</f>
        <v>0</v>
      </c>
      <c r="Q235" s="201">
        <v>0</v>
      </c>
      <c r="R235" s="201">
        <f>Q235*H235</f>
        <v>0</v>
      </c>
      <c r="S235" s="201">
        <v>0</v>
      </c>
      <c r="T235" s="202">
        <f>S235*H235</f>
        <v>0</v>
      </c>
      <c r="AR235" s="24" t="s">
        <v>145</v>
      </c>
      <c r="AT235" s="24" t="s">
        <v>128</v>
      </c>
      <c r="AU235" s="24" t="s">
        <v>88</v>
      </c>
      <c r="AY235" s="24" t="s">
        <v>125</v>
      </c>
      <c r="BE235" s="203">
        <f>IF(N235="základní",J235,0)</f>
        <v>0</v>
      </c>
      <c r="BF235" s="203">
        <f>IF(N235="snížená",J235,0)</f>
        <v>0</v>
      </c>
      <c r="BG235" s="203">
        <f>IF(N235="zákl. přenesená",J235,0)</f>
        <v>0</v>
      </c>
      <c r="BH235" s="203">
        <f>IF(N235="sníž. přenesená",J235,0)</f>
        <v>0</v>
      </c>
      <c r="BI235" s="203">
        <f>IF(N235="nulová",J235,0)</f>
        <v>0</v>
      </c>
      <c r="BJ235" s="24" t="s">
        <v>25</v>
      </c>
      <c r="BK235" s="203">
        <f>ROUND(I235*H235,2)</f>
        <v>0</v>
      </c>
      <c r="BL235" s="24" t="s">
        <v>145</v>
      </c>
      <c r="BM235" s="24" t="s">
        <v>382</v>
      </c>
    </row>
    <row r="236" spans="2:47" s="1" customFormat="1" ht="156">
      <c r="B236" s="41"/>
      <c r="C236" s="63"/>
      <c r="D236" s="204" t="s">
        <v>177</v>
      </c>
      <c r="E236" s="63"/>
      <c r="F236" s="205" t="s">
        <v>383</v>
      </c>
      <c r="G236" s="63"/>
      <c r="H236" s="63"/>
      <c r="I236" s="163"/>
      <c r="J236" s="63"/>
      <c r="K236" s="63"/>
      <c r="L236" s="61"/>
      <c r="M236" s="206"/>
      <c r="N236" s="42"/>
      <c r="O236" s="42"/>
      <c r="P236" s="42"/>
      <c r="Q236" s="42"/>
      <c r="R236" s="42"/>
      <c r="S236" s="42"/>
      <c r="T236" s="78"/>
      <c r="AT236" s="24" t="s">
        <v>177</v>
      </c>
      <c r="AU236" s="24" t="s">
        <v>88</v>
      </c>
    </row>
    <row r="237" spans="2:47" s="1" customFormat="1" ht="24">
      <c r="B237" s="41"/>
      <c r="C237" s="63"/>
      <c r="D237" s="204" t="s">
        <v>138</v>
      </c>
      <c r="E237" s="63"/>
      <c r="F237" s="205" t="s">
        <v>384</v>
      </c>
      <c r="G237" s="63"/>
      <c r="H237" s="63"/>
      <c r="I237" s="163"/>
      <c r="J237" s="63"/>
      <c r="K237" s="63"/>
      <c r="L237" s="61"/>
      <c r="M237" s="206"/>
      <c r="N237" s="42"/>
      <c r="O237" s="42"/>
      <c r="P237" s="42"/>
      <c r="Q237" s="42"/>
      <c r="R237" s="42"/>
      <c r="S237" s="42"/>
      <c r="T237" s="78"/>
      <c r="AT237" s="24" t="s">
        <v>138</v>
      </c>
      <c r="AU237" s="24" t="s">
        <v>88</v>
      </c>
    </row>
    <row r="238" spans="2:65" s="1" customFormat="1" ht="25.5" customHeight="1">
      <c r="B238" s="41"/>
      <c r="C238" s="192" t="s">
        <v>385</v>
      </c>
      <c r="D238" s="192" t="s">
        <v>128</v>
      </c>
      <c r="E238" s="193" t="s">
        <v>386</v>
      </c>
      <c r="F238" s="194" t="s">
        <v>387</v>
      </c>
      <c r="G238" s="195" t="s">
        <v>175</v>
      </c>
      <c r="H238" s="196">
        <v>3776.44</v>
      </c>
      <c r="I238" s="197"/>
      <c r="J238" s="198">
        <f>ROUND(I238*H238,2)</f>
        <v>0</v>
      </c>
      <c r="K238" s="194" t="s">
        <v>132</v>
      </c>
      <c r="L238" s="61"/>
      <c r="M238" s="199" t="s">
        <v>24</v>
      </c>
      <c r="N238" s="200" t="s">
        <v>50</v>
      </c>
      <c r="O238" s="42"/>
      <c r="P238" s="201">
        <f>O238*H238</f>
        <v>0</v>
      </c>
      <c r="Q238" s="201">
        <v>0</v>
      </c>
      <c r="R238" s="201">
        <f>Q238*H238</f>
        <v>0</v>
      </c>
      <c r="S238" s="201">
        <v>0</v>
      </c>
      <c r="T238" s="202">
        <f>S238*H238</f>
        <v>0</v>
      </c>
      <c r="AR238" s="24" t="s">
        <v>145</v>
      </c>
      <c r="AT238" s="24" t="s">
        <v>128</v>
      </c>
      <c r="AU238" s="24" t="s">
        <v>88</v>
      </c>
      <c r="AY238" s="24" t="s">
        <v>125</v>
      </c>
      <c r="BE238" s="203">
        <f>IF(N238="základní",J238,0)</f>
        <v>0</v>
      </c>
      <c r="BF238" s="203">
        <f>IF(N238="snížená",J238,0)</f>
        <v>0</v>
      </c>
      <c r="BG238" s="203">
        <f>IF(N238="zákl. přenesená",J238,0)</f>
        <v>0</v>
      </c>
      <c r="BH238" s="203">
        <f>IF(N238="sníž. přenesená",J238,0)</f>
        <v>0</v>
      </c>
      <c r="BI238" s="203">
        <f>IF(N238="nulová",J238,0)</f>
        <v>0</v>
      </c>
      <c r="BJ238" s="24" t="s">
        <v>25</v>
      </c>
      <c r="BK238" s="203">
        <f>ROUND(I238*H238,2)</f>
        <v>0</v>
      </c>
      <c r="BL238" s="24" t="s">
        <v>145</v>
      </c>
      <c r="BM238" s="24" t="s">
        <v>388</v>
      </c>
    </row>
    <row r="239" spans="2:47" s="1" customFormat="1" ht="156">
      <c r="B239" s="41"/>
      <c r="C239" s="63"/>
      <c r="D239" s="204" t="s">
        <v>177</v>
      </c>
      <c r="E239" s="63"/>
      <c r="F239" s="205" t="s">
        <v>383</v>
      </c>
      <c r="G239" s="63"/>
      <c r="H239" s="63"/>
      <c r="I239" s="163"/>
      <c r="J239" s="63"/>
      <c r="K239" s="63"/>
      <c r="L239" s="61"/>
      <c r="M239" s="206"/>
      <c r="N239" s="42"/>
      <c r="O239" s="42"/>
      <c r="P239" s="42"/>
      <c r="Q239" s="42"/>
      <c r="R239" s="42"/>
      <c r="S239" s="42"/>
      <c r="T239" s="78"/>
      <c r="AT239" s="24" t="s">
        <v>177</v>
      </c>
      <c r="AU239" s="24" t="s">
        <v>88</v>
      </c>
    </row>
    <row r="240" spans="2:47" s="1" customFormat="1" ht="24">
      <c r="B240" s="41"/>
      <c r="C240" s="63"/>
      <c r="D240" s="204" t="s">
        <v>138</v>
      </c>
      <c r="E240" s="63"/>
      <c r="F240" s="205" t="s">
        <v>197</v>
      </c>
      <c r="G240" s="63"/>
      <c r="H240" s="63"/>
      <c r="I240" s="163"/>
      <c r="J240" s="63"/>
      <c r="K240" s="63"/>
      <c r="L240" s="61"/>
      <c r="M240" s="206"/>
      <c r="N240" s="42"/>
      <c r="O240" s="42"/>
      <c r="P240" s="42"/>
      <c r="Q240" s="42"/>
      <c r="R240" s="42"/>
      <c r="S240" s="42"/>
      <c r="T240" s="78"/>
      <c r="AT240" s="24" t="s">
        <v>138</v>
      </c>
      <c r="AU240" s="24" t="s">
        <v>88</v>
      </c>
    </row>
    <row r="241" spans="2:65" s="1" customFormat="1" ht="25.5" customHeight="1">
      <c r="B241" s="41"/>
      <c r="C241" s="192" t="s">
        <v>389</v>
      </c>
      <c r="D241" s="192" t="s">
        <v>128</v>
      </c>
      <c r="E241" s="193" t="s">
        <v>390</v>
      </c>
      <c r="F241" s="194" t="s">
        <v>391</v>
      </c>
      <c r="G241" s="195" t="s">
        <v>392</v>
      </c>
      <c r="H241" s="196">
        <v>14</v>
      </c>
      <c r="I241" s="197"/>
      <c r="J241" s="198">
        <f>ROUND(I241*H241,2)</f>
        <v>0</v>
      </c>
      <c r="K241" s="194" t="s">
        <v>24</v>
      </c>
      <c r="L241" s="61"/>
      <c r="M241" s="199" t="s">
        <v>24</v>
      </c>
      <c r="N241" s="200" t="s">
        <v>50</v>
      </c>
      <c r="O241" s="42"/>
      <c r="P241" s="201">
        <f>O241*H241</f>
        <v>0</v>
      </c>
      <c r="Q241" s="201">
        <v>0</v>
      </c>
      <c r="R241" s="201">
        <f>Q241*H241</f>
        <v>0</v>
      </c>
      <c r="S241" s="201">
        <v>0</v>
      </c>
      <c r="T241" s="202">
        <f>S241*H241</f>
        <v>0</v>
      </c>
      <c r="AR241" s="24" t="s">
        <v>145</v>
      </c>
      <c r="AT241" s="24" t="s">
        <v>128</v>
      </c>
      <c r="AU241" s="24" t="s">
        <v>88</v>
      </c>
      <c r="AY241" s="24" t="s">
        <v>125</v>
      </c>
      <c r="BE241" s="203">
        <f>IF(N241="základní",J241,0)</f>
        <v>0</v>
      </c>
      <c r="BF241" s="203">
        <f>IF(N241="snížená",J241,0)</f>
        <v>0</v>
      </c>
      <c r="BG241" s="203">
        <f>IF(N241="zákl. přenesená",J241,0)</f>
        <v>0</v>
      </c>
      <c r="BH241" s="203">
        <f>IF(N241="sníž. přenesená",J241,0)</f>
        <v>0</v>
      </c>
      <c r="BI241" s="203">
        <f>IF(N241="nulová",J241,0)</f>
        <v>0</v>
      </c>
      <c r="BJ241" s="24" t="s">
        <v>25</v>
      </c>
      <c r="BK241" s="203">
        <f>ROUND(I241*H241,2)</f>
        <v>0</v>
      </c>
      <c r="BL241" s="24" t="s">
        <v>145</v>
      </c>
      <c r="BM241" s="24" t="s">
        <v>393</v>
      </c>
    </row>
    <row r="242" spans="2:47" s="1" customFormat="1" ht="24">
      <c r="B242" s="41"/>
      <c r="C242" s="63"/>
      <c r="D242" s="204" t="s">
        <v>138</v>
      </c>
      <c r="E242" s="63"/>
      <c r="F242" s="205" t="s">
        <v>394</v>
      </c>
      <c r="G242" s="63"/>
      <c r="H242" s="63"/>
      <c r="I242" s="163"/>
      <c r="J242" s="63"/>
      <c r="K242" s="63"/>
      <c r="L242" s="61"/>
      <c r="M242" s="206"/>
      <c r="N242" s="42"/>
      <c r="O242" s="42"/>
      <c r="P242" s="42"/>
      <c r="Q242" s="42"/>
      <c r="R242" s="42"/>
      <c r="S242" s="42"/>
      <c r="T242" s="78"/>
      <c r="AT242" s="24" t="s">
        <v>138</v>
      </c>
      <c r="AU242" s="24" t="s">
        <v>88</v>
      </c>
    </row>
    <row r="243" spans="2:65" s="1" customFormat="1" ht="25.5" customHeight="1">
      <c r="B243" s="41"/>
      <c r="C243" s="192" t="s">
        <v>395</v>
      </c>
      <c r="D243" s="192" t="s">
        <v>128</v>
      </c>
      <c r="E243" s="193" t="s">
        <v>396</v>
      </c>
      <c r="F243" s="194" t="s">
        <v>397</v>
      </c>
      <c r="G243" s="195" t="s">
        <v>392</v>
      </c>
      <c r="H243" s="196">
        <v>2</v>
      </c>
      <c r="I243" s="197"/>
      <c r="J243" s="198">
        <f>ROUND(I243*H243,2)</f>
        <v>0</v>
      </c>
      <c r="K243" s="194" t="s">
        <v>24</v>
      </c>
      <c r="L243" s="61"/>
      <c r="M243" s="199" t="s">
        <v>24</v>
      </c>
      <c r="N243" s="200" t="s">
        <v>50</v>
      </c>
      <c r="O243" s="42"/>
      <c r="P243" s="201">
        <f>O243*H243</f>
        <v>0</v>
      </c>
      <c r="Q243" s="201">
        <v>0.00011</v>
      </c>
      <c r="R243" s="201">
        <f>Q243*H243</f>
        <v>0.00022</v>
      </c>
      <c r="S243" s="201">
        <v>0</v>
      </c>
      <c r="T243" s="202">
        <f>S243*H243</f>
        <v>0</v>
      </c>
      <c r="AR243" s="24" t="s">
        <v>145</v>
      </c>
      <c r="AT243" s="24" t="s">
        <v>128</v>
      </c>
      <c r="AU243" s="24" t="s">
        <v>88</v>
      </c>
      <c r="AY243" s="24" t="s">
        <v>125</v>
      </c>
      <c r="BE243" s="203">
        <f>IF(N243="základní",J243,0)</f>
        <v>0</v>
      </c>
      <c r="BF243" s="203">
        <f>IF(N243="snížená",J243,0)</f>
        <v>0</v>
      </c>
      <c r="BG243" s="203">
        <f>IF(N243="zákl. přenesená",J243,0)</f>
        <v>0</v>
      </c>
      <c r="BH243" s="203">
        <f>IF(N243="sníž. přenesená",J243,0)</f>
        <v>0</v>
      </c>
      <c r="BI243" s="203">
        <f>IF(N243="nulová",J243,0)</f>
        <v>0</v>
      </c>
      <c r="BJ243" s="24" t="s">
        <v>25</v>
      </c>
      <c r="BK243" s="203">
        <f>ROUND(I243*H243,2)</f>
        <v>0</v>
      </c>
      <c r="BL243" s="24" t="s">
        <v>145</v>
      </c>
      <c r="BM243" s="24" t="s">
        <v>398</v>
      </c>
    </row>
    <row r="244" spans="2:63" s="10" customFormat="1" ht="29.85" customHeight="1">
      <c r="B244" s="176"/>
      <c r="C244" s="177"/>
      <c r="D244" s="178" t="s">
        <v>78</v>
      </c>
      <c r="E244" s="190" t="s">
        <v>88</v>
      </c>
      <c r="F244" s="190" t="s">
        <v>399</v>
      </c>
      <c r="G244" s="177"/>
      <c r="H244" s="177"/>
      <c r="I244" s="180"/>
      <c r="J244" s="191">
        <f>BK244</f>
        <v>0</v>
      </c>
      <c r="K244" s="177"/>
      <c r="L244" s="182"/>
      <c r="M244" s="183"/>
      <c r="N244" s="184"/>
      <c r="O244" s="184"/>
      <c r="P244" s="185">
        <f>SUM(P245:P284)</f>
        <v>0</v>
      </c>
      <c r="Q244" s="184"/>
      <c r="R244" s="185">
        <f>SUM(R245:R284)</f>
        <v>111.60505724000001</v>
      </c>
      <c r="S244" s="184"/>
      <c r="T244" s="186">
        <f>SUM(T245:T284)</f>
        <v>0</v>
      </c>
      <c r="AR244" s="187" t="s">
        <v>25</v>
      </c>
      <c r="AT244" s="188" t="s">
        <v>78</v>
      </c>
      <c r="AU244" s="188" t="s">
        <v>25</v>
      </c>
      <c r="AY244" s="187" t="s">
        <v>125</v>
      </c>
      <c r="BK244" s="189">
        <f>SUM(BK245:BK284)</f>
        <v>0</v>
      </c>
    </row>
    <row r="245" spans="2:65" s="1" customFormat="1" ht="38.25" customHeight="1">
      <c r="B245" s="41"/>
      <c r="C245" s="192" t="s">
        <v>400</v>
      </c>
      <c r="D245" s="192" t="s">
        <v>128</v>
      </c>
      <c r="E245" s="193" t="s">
        <v>401</v>
      </c>
      <c r="F245" s="194" t="s">
        <v>402</v>
      </c>
      <c r="G245" s="195" t="s">
        <v>403</v>
      </c>
      <c r="H245" s="196">
        <v>483.5</v>
      </c>
      <c r="I245" s="197"/>
      <c r="J245" s="198">
        <f>ROUND(I245*H245,2)</f>
        <v>0</v>
      </c>
      <c r="K245" s="194" t="s">
        <v>132</v>
      </c>
      <c r="L245" s="61"/>
      <c r="M245" s="199" t="s">
        <v>24</v>
      </c>
      <c r="N245" s="200" t="s">
        <v>50</v>
      </c>
      <c r="O245" s="42"/>
      <c r="P245" s="201">
        <f>O245*H245</f>
        <v>0</v>
      </c>
      <c r="Q245" s="201">
        <v>0.23058</v>
      </c>
      <c r="R245" s="201">
        <f>Q245*H245</f>
        <v>111.48543000000001</v>
      </c>
      <c r="S245" s="201">
        <v>0</v>
      </c>
      <c r="T245" s="202">
        <f>S245*H245</f>
        <v>0</v>
      </c>
      <c r="AR245" s="24" t="s">
        <v>145</v>
      </c>
      <c r="AT245" s="24" t="s">
        <v>128</v>
      </c>
      <c r="AU245" s="24" t="s">
        <v>88</v>
      </c>
      <c r="AY245" s="24" t="s">
        <v>125</v>
      </c>
      <c r="BE245" s="203">
        <f>IF(N245="základní",J245,0)</f>
        <v>0</v>
      </c>
      <c r="BF245" s="203">
        <f>IF(N245="snížená",J245,0)</f>
        <v>0</v>
      </c>
      <c r="BG245" s="203">
        <f>IF(N245="zákl. přenesená",J245,0)</f>
        <v>0</v>
      </c>
      <c r="BH245" s="203">
        <f>IF(N245="sníž. přenesená",J245,0)</f>
        <v>0</v>
      </c>
      <c r="BI245" s="203">
        <f>IF(N245="nulová",J245,0)</f>
        <v>0</v>
      </c>
      <c r="BJ245" s="24" t="s">
        <v>25</v>
      </c>
      <c r="BK245" s="203">
        <f>ROUND(I245*H245,2)</f>
        <v>0</v>
      </c>
      <c r="BL245" s="24" t="s">
        <v>145</v>
      </c>
      <c r="BM245" s="24" t="s">
        <v>404</v>
      </c>
    </row>
    <row r="246" spans="2:47" s="1" customFormat="1" ht="36">
      <c r="B246" s="41"/>
      <c r="C246" s="63"/>
      <c r="D246" s="204" t="s">
        <v>138</v>
      </c>
      <c r="E246" s="63"/>
      <c r="F246" s="205" t="s">
        <v>405</v>
      </c>
      <c r="G246" s="63"/>
      <c r="H246" s="63"/>
      <c r="I246" s="163"/>
      <c r="J246" s="63"/>
      <c r="K246" s="63"/>
      <c r="L246" s="61"/>
      <c r="M246" s="206"/>
      <c r="N246" s="42"/>
      <c r="O246" s="42"/>
      <c r="P246" s="42"/>
      <c r="Q246" s="42"/>
      <c r="R246" s="42"/>
      <c r="S246" s="42"/>
      <c r="T246" s="78"/>
      <c r="AT246" s="24" t="s">
        <v>138</v>
      </c>
      <c r="AU246" s="24" t="s">
        <v>88</v>
      </c>
    </row>
    <row r="247" spans="2:65" s="1" customFormat="1" ht="16.5" customHeight="1">
      <c r="B247" s="41"/>
      <c r="C247" s="192" t="s">
        <v>406</v>
      </c>
      <c r="D247" s="192" t="s">
        <v>128</v>
      </c>
      <c r="E247" s="193" t="s">
        <v>407</v>
      </c>
      <c r="F247" s="194" t="s">
        <v>408</v>
      </c>
      <c r="G247" s="195" t="s">
        <v>332</v>
      </c>
      <c r="H247" s="196">
        <v>0.082</v>
      </c>
      <c r="I247" s="197"/>
      <c r="J247" s="198">
        <f>ROUND(I247*H247,2)</f>
        <v>0</v>
      </c>
      <c r="K247" s="194" t="s">
        <v>132</v>
      </c>
      <c r="L247" s="61"/>
      <c r="M247" s="199" t="s">
        <v>24</v>
      </c>
      <c r="N247" s="200" t="s">
        <v>50</v>
      </c>
      <c r="O247" s="42"/>
      <c r="P247" s="201">
        <f>O247*H247</f>
        <v>0</v>
      </c>
      <c r="Q247" s="201">
        <v>1.05306</v>
      </c>
      <c r="R247" s="201">
        <f>Q247*H247</f>
        <v>0.08635092000000001</v>
      </c>
      <c r="S247" s="201">
        <v>0</v>
      </c>
      <c r="T247" s="202">
        <f>S247*H247</f>
        <v>0</v>
      </c>
      <c r="AR247" s="24" t="s">
        <v>145</v>
      </c>
      <c r="AT247" s="24" t="s">
        <v>128</v>
      </c>
      <c r="AU247" s="24" t="s">
        <v>88</v>
      </c>
      <c r="AY247" s="24" t="s">
        <v>125</v>
      </c>
      <c r="BE247" s="203">
        <f>IF(N247="základní",J247,0)</f>
        <v>0</v>
      </c>
      <c r="BF247" s="203">
        <f>IF(N247="snížená",J247,0)</f>
        <v>0</v>
      </c>
      <c r="BG247" s="203">
        <f>IF(N247="zákl. přenesená",J247,0)</f>
        <v>0</v>
      </c>
      <c r="BH247" s="203">
        <f>IF(N247="sníž. přenesená",J247,0)</f>
        <v>0</v>
      </c>
      <c r="BI247" s="203">
        <f>IF(N247="nulová",J247,0)</f>
        <v>0</v>
      </c>
      <c r="BJ247" s="24" t="s">
        <v>25</v>
      </c>
      <c r="BK247" s="203">
        <f>ROUND(I247*H247,2)</f>
        <v>0</v>
      </c>
      <c r="BL247" s="24" t="s">
        <v>145</v>
      </c>
      <c r="BM247" s="24" t="s">
        <v>409</v>
      </c>
    </row>
    <row r="248" spans="2:47" s="1" customFormat="1" ht="36">
      <c r="B248" s="41"/>
      <c r="C248" s="63"/>
      <c r="D248" s="204" t="s">
        <v>177</v>
      </c>
      <c r="E248" s="63"/>
      <c r="F248" s="205" t="s">
        <v>410</v>
      </c>
      <c r="G248" s="63"/>
      <c r="H248" s="63"/>
      <c r="I248" s="163"/>
      <c r="J248" s="63"/>
      <c r="K248" s="63"/>
      <c r="L248" s="61"/>
      <c r="M248" s="206"/>
      <c r="N248" s="42"/>
      <c r="O248" s="42"/>
      <c r="P248" s="42"/>
      <c r="Q248" s="42"/>
      <c r="R248" s="42"/>
      <c r="S248" s="42"/>
      <c r="T248" s="78"/>
      <c r="AT248" s="24" t="s">
        <v>177</v>
      </c>
      <c r="AU248" s="24" t="s">
        <v>88</v>
      </c>
    </row>
    <row r="249" spans="2:47" s="1" customFormat="1" ht="24">
      <c r="B249" s="41"/>
      <c r="C249" s="63"/>
      <c r="D249" s="204" t="s">
        <v>138</v>
      </c>
      <c r="E249" s="63"/>
      <c r="F249" s="205" t="s">
        <v>411</v>
      </c>
      <c r="G249" s="63"/>
      <c r="H249" s="63"/>
      <c r="I249" s="163"/>
      <c r="J249" s="63"/>
      <c r="K249" s="63"/>
      <c r="L249" s="61"/>
      <c r="M249" s="206"/>
      <c r="N249" s="42"/>
      <c r="O249" s="42"/>
      <c r="P249" s="42"/>
      <c r="Q249" s="42"/>
      <c r="R249" s="42"/>
      <c r="S249" s="42"/>
      <c r="T249" s="78"/>
      <c r="AT249" s="24" t="s">
        <v>138</v>
      </c>
      <c r="AU249" s="24" t="s">
        <v>88</v>
      </c>
    </row>
    <row r="250" spans="2:51" s="13" customFormat="1" ht="13.5">
      <c r="B250" s="233"/>
      <c r="C250" s="234"/>
      <c r="D250" s="204" t="s">
        <v>180</v>
      </c>
      <c r="E250" s="235" t="s">
        <v>24</v>
      </c>
      <c r="F250" s="236" t="s">
        <v>412</v>
      </c>
      <c r="G250" s="234"/>
      <c r="H250" s="235" t="s">
        <v>24</v>
      </c>
      <c r="I250" s="237"/>
      <c r="J250" s="234"/>
      <c r="K250" s="234"/>
      <c r="L250" s="238"/>
      <c r="M250" s="239"/>
      <c r="N250" s="240"/>
      <c r="O250" s="240"/>
      <c r="P250" s="240"/>
      <c r="Q250" s="240"/>
      <c r="R250" s="240"/>
      <c r="S250" s="240"/>
      <c r="T250" s="241"/>
      <c r="AT250" s="242" t="s">
        <v>180</v>
      </c>
      <c r="AU250" s="242" t="s">
        <v>88</v>
      </c>
      <c r="AV250" s="13" t="s">
        <v>25</v>
      </c>
      <c r="AW250" s="13" t="s">
        <v>42</v>
      </c>
      <c r="AX250" s="13" t="s">
        <v>79</v>
      </c>
      <c r="AY250" s="242" t="s">
        <v>125</v>
      </c>
    </row>
    <row r="251" spans="2:51" s="11" customFormat="1" ht="13.5">
      <c r="B251" s="211"/>
      <c r="C251" s="212"/>
      <c r="D251" s="204" t="s">
        <v>180</v>
      </c>
      <c r="E251" s="213" t="s">
        <v>24</v>
      </c>
      <c r="F251" s="214" t="s">
        <v>413</v>
      </c>
      <c r="G251" s="212"/>
      <c r="H251" s="215">
        <v>2.72</v>
      </c>
      <c r="I251" s="216"/>
      <c r="J251" s="212"/>
      <c r="K251" s="212"/>
      <c r="L251" s="217"/>
      <c r="M251" s="218"/>
      <c r="N251" s="219"/>
      <c r="O251" s="219"/>
      <c r="P251" s="219"/>
      <c r="Q251" s="219"/>
      <c r="R251" s="219"/>
      <c r="S251" s="219"/>
      <c r="T251" s="220"/>
      <c r="AT251" s="221" t="s">
        <v>180</v>
      </c>
      <c r="AU251" s="221" t="s">
        <v>88</v>
      </c>
      <c r="AV251" s="11" t="s">
        <v>88</v>
      </c>
      <c r="AW251" s="11" t="s">
        <v>42</v>
      </c>
      <c r="AX251" s="11" t="s">
        <v>79</v>
      </c>
      <c r="AY251" s="221" t="s">
        <v>125</v>
      </c>
    </row>
    <row r="252" spans="2:51" s="13" customFormat="1" ht="13.5">
      <c r="B252" s="233"/>
      <c r="C252" s="234"/>
      <c r="D252" s="204" t="s">
        <v>180</v>
      </c>
      <c r="E252" s="235" t="s">
        <v>24</v>
      </c>
      <c r="F252" s="236" t="s">
        <v>414</v>
      </c>
      <c r="G252" s="234"/>
      <c r="H252" s="235" t="s">
        <v>24</v>
      </c>
      <c r="I252" s="237"/>
      <c r="J252" s="234"/>
      <c r="K252" s="234"/>
      <c r="L252" s="238"/>
      <c r="M252" s="239"/>
      <c r="N252" s="240"/>
      <c r="O252" s="240"/>
      <c r="P252" s="240"/>
      <c r="Q252" s="240"/>
      <c r="R252" s="240"/>
      <c r="S252" s="240"/>
      <c r="T252" s="241"/>
      <c r="AT252" s="242" t="s">
        <v>180</v>
      </c>
      <c r="AU252" s="242" t="s">
        <v>88</v>
      </c>
      <c r="AV252" s="13" t="s">
        <v>25</v>
      </c>
      <c r="AW252" s="13" t="s">
        <v>42</v>
      </c>
      <c r="AX252" s="13" t="s">
        <v>79</v>
      </c>
      <c r="AY252" s="242" t="s">
        <v>125</v>
      </c>
    </row>
    <row r="253" spans="2:51" s="11" customFormat="1" ht="13.5">
      <c r="B253" s="211"/>
      <c r="C253" s="212"/>
      <c r="D253" s="204" t="s">
        <v>180</v>
      </c>
      <c r="E253" s="213" t="s">
        <v>24</v>
      </c>
      <c r="F253" s="214" t="s">
        <v>415</v>
      </c>
      <c r="G253" s="212"/>
      <c r="H253" s="215">
        <v>7.706</v>
      </c>
      <c r="I253" s="216"/>
      <c r="J253" s="212"/>
      <c r="K253" s="212"/>
      <c r="L253" s="217"/>
      <c r="M253" s="218"/>
      <c r="N253" s="219"/>
      <c r="O253" s="219"/>
      <c r="P253" s="219"/>
      <c r="Q253" s="219"/>
      <c r="R253" s="219"/>
      <c r="S253" s="219"/>
      <c r="T253" s="220"/>
      <c r="AT253" s="221" t="s">
        <v>180</v>
      </c>
      <c r="AU253" s="221" t="s">
        <v>88</v>
      </c>
      <c r="AV253" s="11" t="s">
        <v>88</v>
      </c>
      <c r="AW253" s="11" t="s">
        <v>42</v>
      </c>
      <c r="AX253" s="11" t="s">
        <v>79</v>
      </c>
      <c r="AY253" s="221" t="s">
        <v>125</v>
      </c>
    </row>
    <row r="254" spans="2:51" s="14" customFormat="1" ht="13.5">
      <c r="B254" s="243"/>
      <c r="C254" s="244"/>
      <c r="D254" s="204" t="s">
        <v>180</v>
      </c>
      <c r="E254" s="245" t="s">
        <v>24</v>
      </c>
      <c r="F254" s="246" t="s">
        <v>416</v>
      </c>
      <c r="G254" s="244"/>
      <c r="H254" s="247">
        <v>10.426</v>
      </c>
      <c r="I254" s="248"/>
      <c r="J254" s="244"/>
      <c r="K254" s="244"/>
      <c r="L254" s="249"/>
      <c r="M254" s="250"/>
      <c r="N254" s="251"/>
      <c r="O254" s="251"/>
      <c r="P254" s="251"/>
      <c r="Q254" s="251"/>
      <c r="R254" s="251"/>
      <c r="S254" s="251"/>
      <c r="T254" s="252"/>
      <c r="AT254" s="253" t="s">
        <v>180</v>
      </c>
      <c r="AU254" s="253" t="s">
        <v>88</v>
      </c>
      <c r="AV254" s="14" t="s">
        <v>140</v>
      </c>
      <c r="AW254" s="14" t="s">
        <v>42</v>
      </c>
      <c r="AX254" s="14" t="s">
        <v>79</v>
      </c>
      <c r="AY254" s="253" t="s">
        <v>125</v>
      </c>
    </row>
    <row r="255" spans="2:51" s="11" customFormat="1" ht="13.5">
      <c r="B255" s="211"/>
      <c r="C255" s="212"/>
      <c r="D255" s="204" t="s">
        <v>180</v>
      </c>
      <c r="E255" s="213" t="s">
        <v>24</v>
      </c>
      <c r="F255" s="214" t="s">
        <v>417</v>
      </c>
      <c r="G255" s="212"/>
      <c r="H255" s="215">
        <v>0.082</v>
      </c>
      <c r="I255" s="216"/>
      <c r="J255" s="212"/>
      <c r="K255" s="212"/>
      <c r="L255" s="217"/>
      <c r="M255" s="218"/>
      <c r="N255" s="219"/>
      <c r="O255" s="219"/>
      <c r="P255" s="219"/>
      <c r="Q255" s="219"/>
      <c r="R255" s="219"/>
      <c r="S255" s="219"/>
      <c r="T255" s="220"/>
      <c r="AT255" s="221" t="s">
        <v>180</v>
      </c>
      <c r="AU255" s="221" t="s">
        <v>88</v>
      </c>
      <c r="AV255" s="11" t="s">
        <v>88</v>
      </c>
      <c r="AW255" s="11" t="s">
        <v>42</v>
      </c>
      <c r="AX255" s="11" t="s">
        <v>25</v>
      </c>
      <c r="AY255" s="221" t="s">
        <v>125</v>
      </c>
    </row>
    <row r="256" spans="2:65" s="1" customFormat="1" ht="25.5" customHeight="1">
      <c r="B256" s="41"/>
      <c r="C256" s="192" t="s">
        <v>418</v>
      </c>
      <c r="D256" s="192" t="s">
        <v>128</v>
      </c>
      <c r="E256" s="193" t="s">
        <v>419</v>
      </c>
      <c r="F256" s="194" t="s">
        <v>420</v>
      </c>
      <c r="G256" s="195" t="s">
        <v>200</v>
      </c>
      <c r="H256" s="196">
        <v>4.343</v>
      </c>
      <c r="I256" s="197"/>
      <c r="J256" s="198">
        <f>ROUND(I256*H256,2)</f>
        <v>0</v>
      </c>
      <c r="K256" s="194" t="s">
        <v>132</v>
      </c>
      <c r="L256" s="61"/>
      <c r="M256" s="199" t="s">
        <v>24</v>
      </c>
      <c r="N256" s="200" t="s">
        <v>50</v>
      </c>
      <c r="O256" s="42"/>
      <c r="P256" s="201">
        <f>O256*H256</f>
        <v>0</v>
      </c>
      <c r="Q256" s="201">
        <v>0</v>
      </c>
      <c r="R256" s="201">
        <f>Q256*H256</f>
        <v>0</v>
      </c>
      <c r="S256" s="201">
        <v>0</v>
      </c>
      <c r="T256" s="202">
        <f>S256*H256</f>
        <v>0</v>
      </c>
      <c r="AR256" s="24" t="s">
        <v>145</v>
      </c>
      <c r="AT256" s="24" t="s">
        <v>128</v>
      </c>
      <c r="AU256" s="24" t="s">
        <v>88</v>
      </c>
      <c r="AY256" s="24" t="s">
        <v>125</v>
      </c>
      <c r="BE256" s="203">
        <f>IF(N256="základní",J256,0)</f>
        <v>0</v>
      </c>
      <c r="BF256" s="203">
        <f>IF(N256="snížená",J256,0)</f>
        <v>0</v>
      </c>
      <c r="BG256" s="203">
        <f>IF(N256="zákl. přenesená",J256,0)</f>
        <v>0</v>
      </c>
      <c r="BH256" s="203">
        <f>IF(N256="sníž. přenesená",J256,0)</f>
        <v>0</v>
      </c>
      <c r="BI256" s="203">
        <f>IF(N256="nulová",J256,0)</f>
        <v>0</v>
      </c>
      <c r="BJ256" s="24" t="s">
        <v>25</v>
      </c>
      <c r="BK256" s="203">
        <f>ROUND(I256*H256,2)</f>
        <v>0</v>
      </c>
      <c r="BL256" s="24" t="s">
        <v>145</v>
      </c>
      <c r="BM256" s="24" t="s">
        <v>421</v>
      </c>
    </row>
    <row r="257" spans="2:47" s="1" customFormat="1" ht="96">
      <c r="B257" s="41"/>
      <c r="C257" s="63"/>
      <c r="D257" s="204" t="s">
        <v>177</v>
      </c>
      <c r="E257" s="63"/>
      <c r="F257" s="205" t="s">
        <v>422</v>
      </c>
      <c r="G257" s="63"/>
      <c r="H257" s="63"/>
      <c r="I257" s="163"/>
      <c r="J257" s="63"/>
      <c r="K257" s="63"/>
      <c r="L257" s="61"/>
      <c r="M257" s="206"/>
      <c r="N257" s="42"/>
      <c r="O257" s="42"/>
      <c r="P257" s="42"/>
      <c r="Q257" s="42"/>
      <c r="R257" s="42"/>
      <c r="S257" s="42"/>
      <c r="T257" s="78"/>
      <c r="AT257" s="24" t="s">
        <v>177</v>
      </c>
      <c r="AU257" s="24" t="s">
        <v>88</v>
      </c>
    </row>
    <row r="258" spans="2:47" s="1" customFormat="1" ht="36">
      <c r="B258" s="41"/>
      <c r="C258" s="63"/>
      <c r="D258" s="204" t="s">
        <v>138</v>
      </c>
      <c r="E258" s="63"/>
      <c r="F258" s="205" t="s">
        <v>423</v>
      </c>
      <c r="G258" s="63"/>
      <c r="H258" s="63"/>
      <c r="I258" s="163"/>
      <c r="J258" s="63"/>
      <c r="K258" s="63"/>
      <c r="L258" s="61"/>
      <c r="M258" s="206"/>
      <c r="N258" s="42"/>
      <c r="O258" s="42"/>
      <c r="P258" s="42"/>
      <c r="Q258" s="42"/>
      <c r="R258" s="42"/>
      <c r="S258" s="42"/>
      <c r="T258" s="78"/>
      <c r="AT258" s="24" t="s">
        <v>138</v>
      </c>
      <c r="AU258" s="24" t="s">
        <v>88</v>
      </c>
    </row>
    <row r="259" spans="2:51" s="13" customFormat="1" ht="13.5">
      <c r="B259" s="233"/>
      <c r="C259" s="234"/>
      <c r="D259" s="204" t="s">
        <v>180</v>
      </c>
      <c r="E259" s="235" t="s">
        <v>24</v>
      </c>
      <c r="F259" s="236" t="s">
        <v>424</v>
      </c>
      <c r="G259" s="234"/>
      <c r="H259" s="235" t="s">
        <v>24</v>
      </c>
      <c r="I259" s="237"/>
      <c r="J259" s="234"/>
      <c r="K259" s="234"/>
      <c r="L259" s="238"/>
      <c r="M259" s="239"/>
      <c r="N259" s="240"/>
      <c r="O259" s="240"/>
      <c r="P259" s="240"/>
      <c r="Q259" s="240"/>
      <c r="R259" s="240"/>
      <c r="S259" s="240"/>
      <c r="T259" s="241"/>
      <c r="AT259" s="242" t="s">
        <v>180</v>
      </c>
      <c r="AU259" s="242" t="s">
        <v>88</v>
      </c>
      <c r="AV259" s="13" t="s">
        <v>25</v>
      </c>
      <c r="AW259" s="13" t="s">
        <v>42</v>
      </c>
      <c r="AX259" s="13" t="s">
        <v>79</v>
      </c>
      <c r="AY259" s="242" t="s">
        <v>125</v>
      </c>
    </row>
    <row r="260" spans="2:51" s="11" customFormat="1" ht="13.5">
      <c r="B260" s="211"/>
      <c r="C260" s="212"/>
      <c r="D260" s="204" t="s">
        <v>180</v>
      </c>
      <c r="E260" s="213" t="s">
        <v>24</v>
      </c>
      <c r="F260" s="214" t="s">
        <v>425</v>
      </c>
      <c r="G260" s="212"/>
      <c r="H260" s="215">
        <v>0.312</v>
      </c>
      <c r="I260" s="216"/>
      <c r="J260" s="212"/>
      <c r="K260" s="212"/>
      <c r="L260" s="217"/>
      <c r="M260" s="218"/>
      <c r="N260" s="219"/>
      <c r="O260" s="219"/>
      <c r="P260" s="219"/>
      <c r="Q260" s="219"/>
      <c r="R260" s="219"/>
      <c r="S260" s="219"/>
      <c r="T260" s="220"/>
      <c r="AT260" s="221" t="s">
        <v>180</v>
      </c>
      <c r="AU260" s="221" t="s">
        <v>88</v>
      </c>
      <c r="AV260" s="11" t="s">
        <v>88</v>
      </c>
      <c r="AW260" s="11" t="s">
        <v>42</v>
      </c>
      <c r="AX260" s="11" t="s">
        <v>79</v>
      </c>
      <c r="AY260" s="221" t="s">
        <v>125</v>
      </c>
    </row>
    <row r="261" spans="2:51" s="13" customFormat="1" ht="13.5">
      <c r="B261" s="233"/>
      <c r="C261" s="234"/>
      <c r="D261" s="204" t="s">
        <v>180</v>
      </c>
      <c r="E261" s="235" t="s">
        <v>24</v>
      </c>
      <c r="F261" s="236" t="s">
        <v>426</v>
      </c>
      <c r="G261" s="234"/>
      <c r="H261" s="235" t="s">
        <v>24</v>
      </c>
      <c r="I261" s="237"/>
      <c r="J261" s="234"/>
      <c r="K261" s="234"/>
      <c r="L261" s="238"/>
      <c r="M261" s="239"/>
      <c r="N261" s="240"/>
      <c r="O261" s="240"/>
      <c r="P261" s="240"/>
      <c r="Q261" s="240"/>
      <c r="R261" s="240"/>
      <c r="S261" s="240"/>
      <c r="T261" s="241"/>
      <c r="AT261" s="242" t="s">
        <v>180</v>
      </c>
      <c r="AU261" s="242" t="s">
        <v>88</v>
      </c>
      <c r="AV261" s="13" t="s">
        <v>25</v>
      </c>
      <c r="AW261" s="13" t="s">
        <v>42</v>
      </c>
      <c r="AX261" s="13" t="s">
        <v>79</v>
      </c>
      <c r="AY261" s="242" t="s">
        <v>125</v>
      </c>
    </row>
    <row r="262" spans="2:51" s="11" customFormat="1" ht="13.5">
      <c r="B262" s="211"/>
      <c r="C262" s="212"/>
      <c r="D262" s="204" t="s">
        <v>180</v>
      </c>
      <c r="E262" s="213" t="s">
        <v>24</v>
      </c>
      <c r="F262" s="214" t="s">
        <v>425</v>
      </c>
      <c r="G262" s="212"/>
      <c r="H262" s="215">
        <v>0.312</v>
      </c>
      <c r="I262" s="216"/>
      <c r="J262" s="212"/>
      <c r="K262" s="212"/>
      <c r="L262" s="217"/>
      <c r="M262" s="218"/>
      <c r="N262" s="219"/>
      <c r="O262" s="219"/>
      <c r="P262" s="219"/>
      <c r="Q262" s="219"/>
      <c r="R262" s="219"/>
      <c r="S262" s="219"/>
      <c r="T262" s="220"/>
      <c r="AT262" s="221" t="s">
        <v>180</v>
      </c>
      <c r="AU262" s="221" t="s">
        <v>88</v>
      </c>
      <c r="AV262" s="11" t="s">
        <v>88</v>
      </c>
      <c r="AW262" s="11" t="s">
        <v>42</v>
      </c>
      <c r="AX262" s="11" t="s">
        <v>79</v>
      </c>
      <c r="AY262" s="221" t="s">
        <v>125</v>
      </c>
    </row>
    <row r="263" spans="2:51" s="13" customFormat="1" ht="13.5">
      <c r="B263" s="233"/>
      <c r="C263" s="234"/>
      <c r="D263" s="204" t="s">
        <v>180</v>
      </c>
      <c r="E263" s="235" t="s">
        <v>24</v>
      </c>
      <c r="F263" s="236" t="s">
        <v>427</v>
      </c>
      <c r="G263" s="234"/>
      <c r="H263" s="235" t="s">
        <v>24</v>
      </c>
      <c r="I263" s="237"/>
      <c r="J263" s="234"/>
      <c r="K263" s="234"/>
      <c r="L263" s="238"/>
      <c r="M263" s="239"/>
      <c r="N263" s="240"/>
      <c r="O263" s="240"/>
      <c r="P263" s="240"/>
      <c r="Q263" s="240"/>
      <c r="R263" s="240"/>
      <c r="S263" s="240"/>
      <c r="T263" s="241"/>
      <c r="AT263" s="242" t="s">
        <v>180</v>
      </c>
      <c r="AU263" s="242" t="s">
        <v>88</v>
      </c>
      <c r="AV263" s="13" t="s">
        <v>25</v>
      </c>
      <c r="AW263" s="13" t="s">
        <v>42</v>
      </c>
      <c r="AX263" s="13" t="s">
        <v>79</v>
      </c>
      <c r="AY263" s="242" t="s">
        <v>125</v>
      </c>
    </row>
    <row r="264" spans="2:51" s="11" customFormat="1" ht="13.5">
      <c r="B264" s="211"/>
      <c r="C264" s="212"/>
      <c r="D264" s="204" t="s">
        <v>180</v>
      </c>
      <c r="E264" s="213" t="s">
        <v>24</v>
      </c>
      <c r="F264" s="214" t="s">
        <v>428</v>
      </c>
      <c r="G264" s="212"/>
      <c r="H264" s="215">
        <v>0.432</v>
      </c>
      <c r="I264" s="216"/>
      <c r="J264" s="212"/>
      <c r="K264" s="212"/>
      <c r="L264" s="217"/>
      <c r="M264" s="218"/>
      <c r="N264" s="219"/>
      <c r="O264" s="219"/>
      <c r="P264" s="219"/>
      <c r="Q264" s="219"/>
      <c r="R264" s="219"/>
      <c r="S264" s="219"/>
      <c r="T264" s="220"/>
      <c r="AT264" s="221" t="s">
        <v>180</v>
      </c>
      <c r="AU264" s="221" t="s">
        <v>88</v>
      </c>
      <c r="AV264" s="11" t="s">
        <v>88</v>
      </c>
      <c r="AW264" s="11" t="s">
        <v>42</v>
      </c>
      <c r="AX264" s="11" t="s">
        <v>79</v>
      </c>
      <c r="AY264" s="221" t="s">
        <v>125</v>
      </c>
    </row>
    <row r="265" spans="2:51" s="13" customFormat="1" ht="13.5">
      <c r="B265" s="233"/>
      <c r="C265" s="234"/>
      <c r="D265" s="204" t="s">
        <v>180</v>
      </c>
      <c r="E265" s="235" t="s">
        <v>24</v>
      </c>
      <c r="F265" s="236" t="s">
        <v>429</v>
      </c>
      <c r="G265" s="234"/>
      <c r="H265" s="235" t="s">
        <v>24</v>
      </c>
      <c r="I265" s="237"/>
      <c r="J265" s="234"/>
      <c r="K265" s="234"/>
      <c r="L265" s="238"/>
      <c r="M265" s="239"/>
      <c r="N265" s="240"/>
      <c r="O265" s="240"/>
      <c r="P265" s="240"/>
      <c r="Q265" s="240"/>
      <c r="R265" s="240"/>
      <c r="S265" s="240"/>
      <c r="T265" s="241"/>
      <c r="AT265" s="242" t="s">
        <v>180</v>
      </c>
      <c r="AU265" s="242" t="s">
        <v>88</v>
      </c>
      <c r="AV265" s="13" t="s">
        <v>25</v>
      </c>
      <c r="AW265" s="13" t="s">
        <v>42</v>
      </c>
      <c r="AX265" s="13" t="s">
        <v>79</v>
      </c>
      <c r="AY265" s="242" t="s">
        <v>125</v>
      </c>
    </row>
    <row r="266" spans="2:51" s="11" customFormat="1" ht="13.5">
      <c r="B266" s="211"/>
      <c r="C266" s="212"/>
      <c r="D266" s="204" t="s">
        <v>180</v>
      </c>
      <c r="E266" s="213" t="s">
        <v>24</v>
      </c>
      <c r="F266" s="214" t="s">
        <v>430</v>
      </c>
      <c r="G266" s="212"/>
      <c r="H266" s="215">
        <v>0.644</v>
      </c>
      <c r="I266" s="216"/>
      <c r="J266" s="212"/>
      <c r="K266" s="212"/>
      <c r="L266" s="217"/>
      <c r="M266" s="218"/>
      <c r="N266" s="219"/>
      <c r="O266" s="219"/>
      <c r="P266" s="219"/>
      <c r="Q266" s="219"/>
      <c r="R266" s="219"/>
      <c r="S266" s="219"/>
      <c r="T266" s="220"/>
      <c r="AT266" s="221" t="s">
        <v>180</v>
      </c>
      <c r="AU266" s="221" t="s">
        <v>88</v>
      </c>
      <c r="AV266" s="11" t="s">
        <v>88</v>
      </c>
      <c r="AW266" s="11" t="s">
        <v>42</v>
      </c>
      <c r="AX266" s="11" t="s">
        <v>79</v>
      </c>
      <c r="AY266" s="221" t="s">
        <v>125</v>
      </c>
    </row>
    <row r="267" spans="2:51" s="13" customFormat="1" ht="13.5">
      <c r="B267" s="233"/>
      <c r="C267" s="234"/>
      <c r="D267" s="204" t="s">
        <v>180</v>
      </c>
      <c r="E267" s="235" t="s">
        <v>24</v>
      </c>
      <c r="F267" s="236" t="s">
        <v>431</v>
      </c>
      <c r="G267" s="234"/>
      <c r="H267" s="235" t="s">
        <v>24</v>
      </c>
      <c r="I267" s="237"/>
      <c r="J267" s="234"/>
      <c r="K267" s="234"/>
      <c r="L267" s="238"/>
      <c r="M267" s="239"/>
      <c r="N267" s="240"/>
      <c r="O267" s="240"/>
      <c r="P267" s="240"/>
      <c r="Q267" s="240"/>
      <c r="R267" s="240"/>
      <c r="S267" s="240"/>
      <c r="T267" s="241"/>
      <c r="AT267" s="242" t="s">
        <v>180</v>
      </c>
      <c r="AU267" s="242" t="s">
        <v>88</v>
      </c>
      <c r="AV267" s="13" t="s">
        <v>25</v>
      </c>
      <c r="AW267" s="13" t="s">
        <v>42</v>
      </c>
      <c r="AX267" s="13" t="s">
        <v>79</v>
      </c>
      <c r="AY267" s="242" t="s">
        <v>125</v>
      </c>
    </row>
    <row r="268" spans="2:51" s="11" customFormat="1" ht="13.5">
      <c r="B268" s="211"/>
      <c r="C268" s="212"/>
      <c r="D268" s="204" t="s">
        <v>180</v>
      </c>
      <c r="E268" s="213" t="s">
        <v>24</v>
      </c>
      <c r="F268" s="214" t="s">
        <v>432</v>
      </c>
      <c r="G268" s="212"/>
      <c r="H268" s="215">
        <v>2.643</v>
      </c>
      <c r="I268" s="216"/>
      <c r="J268" s="212"/>
      <c r="K268" s="212"/>
      <c r="L268" s="217"/>
      <c r="M268" s="218"/>
      <c r="N268" s="219"/>
      <c r="O268" s="219"/>
      <c r="P268" s="219"/>
      <c r="Q268" s="219"/>
      <c r="R268" s="219"/>
      <c r="S268" s="219"/>
      <c r="T268" s="220"/>
      <c r="AT268" s="221" t="s">
        <v>180</v>
      </c>
      <c r="AU268" s="221" t="s">
        <v>88</v>
      </c>
      <c r="AV268" s="11" t="s">
        <v>88</v>
      </c>
      <c r="AW268" s="11" t="s">
        <v>42</v>
      </c>
      <c r="AX268" s="11" t="s">
        <v>79</v>
      </c>
      <c r="AY268" s="221" t="s">
        <v>125</v>
      </c>
    </row>
    <row r="269" spans="2:51" s="12" customFormat="1" ht="13.5">
      <c r="B269" s="222"/>
      <c r="C269" s="223"/>
      <c r="D269" s="204" t="s">
        <v>180</v>
      </c>
      <c r="E269" s="224" t="s">
        <v>24</v>
      </c>
      <c r="F269" s="225" t="s">
        <v>186</v>
      </c>
      <c r="G269" s="223"/>
      <c r="H269" s="226">
        <v>4.343</v>
      </c>
      <c r="I269" s="227"/>
      <c r="J269" s="223"/>
      <c r="K269" s="223"/>
      <c r="L269" s="228"/>
      <c r="M269" s="229"/>
      <c r="N269" s="230"/>
      <c r="O269" s="230"/>
      <c r="P269" s="230"/>
      <c r="Q269" s="230"/>
      <c r="R269" s="230"/>
      <c r="S269" s="230"/>
      <c r="T269" s="231"/>
      <c r="AT269" s="232" t="s">
        <v>180</v>
      </c>
      <c r="AU269" s="232" t="s">
        <v>88</v>
      </c>
      <c r="AV269" s="12" t="s">
        <v>145</v>
      </c>
      <c r="AW269" s="12" t="s">
        <v>42</v>
      </c>
      <c r="AX269" s="12" t="s">
        <v>25</v>
      </c>
      <c r="AY269" s="232" t="s">
        <v>125</v>
      </c>
    </row>
    <row r="270" spans="2:65" s="1" customFormat="1" ht="16.5" customHeight="1">
      <c r="B270" s="41"/>
      <c r="C270" s="192" t="s">
        <v>433</v>
      </c>
      <c r="D270" s="192" t="s">
        <v>128</v>
      </c>
      <c r="E270" s="193" t="s">
        <v>434</v>
      </c>
      <c r="F270" s="194" t="s">
        <v>435</v>
      </c>
      <c r="G270" s="195" t="s">
        <v>175</v>
      </c>
      <c r="H270" s="196">
        <v>22.484</v>
      </c>
      <c r="I270" s="197"/>
      <c r="J270" s="198">
        <f>ROUND(I270*H270,2)</f>
        <v>0</v>
      </c>
      <c r="K270" s="194" t="s">
        <v>132</v>
      </c>
      <c r="L270" s="61"/>
      <c r="M270" s="199" t="s">
        <v>24</v>
      </c>
      <c r="N270" s="200" t="s">
        <v>50</v>
      </c>
      <c r="O270" s="42"/>
      <c r="P270" s="201">
        <f>O270*H270</f>
        <v>0</v>
      </c>
      <c r="Q270" s="201">
        <v>0.00144</v>
      </c>
      <c r="R270" s="201">
        <f>Q270*H270</f>
        <v>0.03237696</v>
      </c>
      <c r="S270" s="201">
        <v>0</v>
      </c>
      <c r="T270" s="202">
        <f>S270*H270</f>
        <v>0</v>
      </c>
      <c r="AR270" s="24" t="s">
        <v>145</v>
      </c>
      <c r="AT270" s="24" t="s">
        <v>128</v>
      </c>
      <c r="AU270" s="24" t="s">
        <v>88</v>
      </c>
      <c r="AY270" s="24" t="s">
        <v>125</v>
      </c>
      <c r="BE270" s="203">
        <f>IF(N270="základní",J270,0)</f>
        <v>0</v>
      </c>
      <c r="BF270" s="203">
        <f>IF(N270="snížená",J270,0)</f>
        <v>0</v>
      </c>
      <c r="BG270" s="203">
        <f>IF(N270="zákl. přenesená",J270,0)</f>
        <v>0</v>
      </c>
      <c r="BH270" s="203">
        <f>IF(N270="sníž. přenesená",J270,0)</f>
        <v>0</v>
      </c>
      <c r="BI270" s="203">
        <f>IF(N270="nulová",J270,0)</f>
        <v>0</v>
      </c>
      <c r="BJ270" s="24" t="s">
        <v>25</v>
      </c>
      <c r="BK270" s="203">
        <f>ROUND(I270*H270,2)</f>
        <v>0</v>
      </c>
      <c r="BL270" s="24" t="s">
        <v>145</v>
      </c>
      <c r="BM270" s="24" t="s">
        <v>436</v>
      </c>
    </row>
    <row r="271" spans="2:47" s="1" customFormat="1" ht="108">
      <c r="B271" s="41"/>
      <c r="C271" s="63"/>
      <c r="D271" s="204" t="s">
        <v>177</v>
      </c>
      <c r="E271" s="63"/>
      <c r="F271" s="205" t="s">
        <v>437</v>
      </c>
      <c r="G271" s="63"/>
      <c r="H271" s="63"/>
      <c r="I271" s="163"/>
      <c r="J271" s="63"/>
      <c r="K271" s="63"/>
      <c r="L271" s="61"/>
      <c r="M271" s="206"/>
      <c r="N271" s="42"/>
      <c r="O271" s="42"/>
      <c r="P271" s="42"/>
      <c r="Q271" s="42"/>
      <c r="R271" s="42"/>
      <c r="S271" s="42"/>
      <c r="T271" s="78"/>
      <c r="AT271" s="24" t="s">
        <v>177</v>
      </c>
      <c r="AU271" s="24" t="s">
        <v>88</v>
      </c>
    </row>
    <row r="272" spans="2:47" s="1" customFormat="1" ht="24">
      <c r="B272" s="41"/>
      <c r="C272" s="63"/>
      <c r="D272" s="204" t="s">
        <v>138</v>
      </c>
      <c r="E272" s="63"/>
      <c r="F272" s="205" t="s">
        <v>438</v>
      </c>
      <c r="G272" s="63"/>
      <c r="H272" s="63"/>
      <c r="I272" s="163"/>
      <c r="J272" s="63"/>
      <c r="K272" s="63"/>
      <c r="L272" s="61"/>
      <c r="M272" s="206"/>
      <c r="N272" s="42"/>
      <c r="O272" s="42"/>
      <c r="P272" s="42"/>
      <c r="Q272" s="42"/>
      <c r="R272" s="42"/>
      <c r="S272" s="42"/>
      <c r="T272" s="78"/>
      <c r="AT272" s="24" t="s">
        <v>138</v>
      </c>
      <c r="AU272" s="24" t="s">
        <v>88</v>
      </c>
    </row>
    <row r="273" spans="2:51" s="13" customFormat="1" ht="13.5">
      <c r="B273" s="233"/>
      <c r="C273" s="234"/>
      <c r="D273" s="204" t="s">
        <v>180</v>
      </c>
      <c r="E273" s="235" t="s">
        <v>24</v>
      </c>
      <c r="F273" s="236" t="s">
        <v>412</v>
      </c>
      <c r="G273" s="234"/>
      <c r="H273" s="235" t="s">
        <v>24</v>
      </c>
      <c r="I273" s="237"/>
      <c r="J273" s="234"/>
      <c r="K273" s="234"/>
      <c r="L273" s="238"/>
      <c r="M273" s="239"/>
      <c r="N273" s="240"/>
      <c r="O273" s="240"/>
      <c r="P273" s="240"/>
      <c r="Q273" s="240"/>
      <c r="R273" s="240"/>
      <c r="S273" s="240"/>
      <c r="T273" s="241"/>
      <c r="AT273" s="242" t="s">
        <v>180</v>
      </c>
      <c r="AU273" s="242" t="s">
        <v>88</v>
      </c>
      <c r="AV273" s="13" t="s">
        <v>25</v>
      </c>
      <c r="AW273" s="13" t="s">
        <v>42</v>
      </c>
      <c r="AX273" s="13" t="s">
        <v>79</v>
      </c>
      <c r="AY273" s="242" t="s">
        <v>125</v>
      </c>
    </row>
    <row r="274" spans="2:51" s="11" customFormat="1" ht="13.5">
      <c r="B274" s="211"/>
      <c r="C274" s="212"/>
      <c r="D274" s="204" t="s">
        <v>180</v>
      </c>
      <c r="E274" s="213" t="s">
        <v>24</v>
      </c>
      <c r="F274" s="214" t="s">
        <v>439</v>
      </c>
      <c r="G274" s="212"/>
      <c r="H274" s="215">
        <v>3.84</v>
      </c>
      <c r="I274" s="216"/>
      <c r="J274" s="212"/>
      <c r="K274" s="212"/>
      <c r="L274" s="217"/>
      <c r="M274" s="218"/>
      <c r="N274" s="219"/>
      <c r="O274" s="219"/>
      <c r="P274" s="219"/>
      <c r="Q274" s="219"/>
      <c r="R274" s="219"/>
      <c r="S274" s="219"/>
      <c r="T274" s="220"/>
      <c r="AT274" s="221" t="s">
        <v>180</v>
      </c>
      <c r="AU274" s="221" t="s">
        <v>88</v>
      </c>
      <c r="AV274" s="11" t="s">
        <v>88</v>
      </c>
      <c r="AW274" s="11" t="s">
        <v>42</v>
      </c>
      <c r="AX274" s="11" t="s">
        <v>79</v>
      </c>
      <c r="AY274" s="221" t="s">
        <v>125</v>
      </c>
    </row>
    <row r="275" spans="2:51" s="13" customFormat="1" ht="13.5">
      <c r="B275" s="233"/>
      <c r="C275" s="234"/>
      <c r="D275" s="204" t="s">
        <v>180</v>
      </c>
      <c r="E275" s="235" t="s">
        <v>24</v>
      </c>
      <c r="F275" s="236" t="s">
        <v>429</v>
      </c>
      <c r="G275" s="234"/>
      <c r="H275" s="235" t="s">
        <v>24</v>
      </c>
      <c r="I275" s="237"/>
      <c r="J275" s="234"/>
      <c r="K275" s="234"/>
      <c r="L275" s="238"/>
      <c r="M275" s="239"/>
      <c r="N275" s="240"/>
      <c r="O275" s="240"/>
      <c r="P275" s="240"/>
      <c r="Q275" s="240"/>
      <c r="R275" s="240"/>
      <c r="S275" s="240"/>
      <c r="T275" s="241"/>
      <c r="AT275" s="242" t="s">
        <v>180</v>
      </c>
      <c r="AU275" s="242" t="s">
        <v>88</v>
      </c>
      <c r="AV275" s="13" t="s">
        <v>25</v>
      </c>
      <c r="AW275" s="13" t="s">
        <v>42</v>
      </c>
      <c r="AX275" s="13" t="s">
        <v>79</v>
      </c>
      <c r="AY275" s="242" t="s">
        <v>125</v>
      </c>
    </row>
    <row r="276" spans="2:51" s="11" customFormat="1" ht="13.5">
      <c r="B276" s="211"/>
      <c r="C276" s="212"/>
      <c r="D276" s="204" t="s">
        <v>180</v>
      </c>
      <c r="E276" s="213" t="s">
        <v>24</v>
      </c>
      <c r="F276" s="214" t="s">
        <v>440</v>
      </c>
      <c r="G276" s="212"/>
      <c r="H276" s="215">
        <v>2.505</v>
      </c>
      <c r="I276" s="216"/>
      <c r="J276" s="212"/>
      <c r="K276" s="212"/>
      <c r="L276" s="217"/>
      <c r="M276" s="218"/>
      <c r="N276" s="219"/>
      <c r="O276" s="219"/>
      <c r="P276" s="219"/>
      <c r="Q276" s="219"/>
      <c r="R276" s="219"/>
      <c r="S276" s="219"/>
      <c r="T276" s="220"/>
      <c r="AT276" s="221" t="s">
        <v>180</v>
      </c>
      <c r="AU276" s="221" t="s">
        <v>88</v>
      </c>
      <c r="AV276" s="11" t="s">
        <v>88</v>
      </c>
      <c r="AW276" s="11" t="s">
        <v>42</v>
      </c>
      <c r="AX276" s="11" t="s">
        <v>79</v>
      </c>
      <c r="AY276" s="221" t="s">
        <v>125</v>
      </c>
    </row>
    <row r="277" spans="2:51" s="13" customFormat="1" ht="13.5">
      <c r="B277" s="233"/>
      <c r="C277" s="234"/>
      <c r="D277" s="204" t="s">
        <v>180</v>
      </c>
      <c r="E277" s="235" t="s">
        <v>24</v>
      </c>
      <c r="F277" s="236" t="s">
        <v>414</v>
      </c>
      <c r="G277" s="234"/>
      <c r="H277" s="235" t="s">
        <v>24</v>
      </c>
      <c r="I277" s="237"/>
      <c r="J277" s="234"/>
      <c r="K277" s="234"/>
      <c r="L277" s="238"/>
      <c r="M277" s="239"/>
      <c r="N277" s="240"/>
      <c r="O277" s="240"/>
      <c r="P277" s="240"/>
      <c r="Q277" s="240"/>
      <c r="R277" s="240"/>
      <c r="S277" s="240"/>
      <c r="T277" s="241"/>
      <c r="AT277" s="242" t="s">
        <v>180</v>
      </c>
      <c r="AU277" s="242" t="s">
        <v>88</v>
      </c>
      <c r="AV277" s="13" t="s">
        <v>25</v>
      </c>
      <c r="AW277" s="13" t="s">
        <v>42</v>
      </c>
      <c r="AX277" s="13" t="s">
        <v>79</v>
      </c>
      <c r="AY277" s="242" t="s">
        <v>125</v>
      </c>
    </row>
    <row r="278" spans="2:51" s="11" customFormat="1" ht="13.5">
      <c r="B278" s="211"/>
      <c r="C278" s="212"/>
      <c r="D278" s="204" t="s">
        <v>180</v>
      </c>
      <c r="E278" s="213" t="s">
        <v>24</v>
      </c>
      <c r="F278" s="214" t="s">
        <v>441</v>
      </c>
      <c r="G278" s="212"/>
      <c r="H278" s="215">
        <v>13.529</v>
      </c>
      <c r="I278" s="216"/>
      <c r="J278" s="212"/>
      <c r="K278" s="212"/>
      <c r="L278" s="217"/>
      <c r="M278" s="218"/>
      <c r="N278" s="219"/>
      <c r="O278" s="219"/>
      <c r="P278" s="219"/>
      <c r="Q278" s="219"/>
      <c r="R278" s="219"/>
      <c r="S278" s="219"/>
      <c r="T278" s="220"/>
      <c r="AT278" s="221" t="s">
        <v>180</v>
      </c>
      <c r="AU278" s="221" t="s">
        <v>88</v>
      </c>
      <c r="AV278" s="11" t="s">
        <v>88</v>
      </c>
      <c r="AW278" s="11" t="s">
        <v>42</v>
      </c>
      <c r="AX278" s="11" t="s">
        <v>79</v>
      </c>
      <c r="AY278" s="221" t="s">
        <v>125</v>
      </c>
    </row>
    <row r="279" spans="2:51" s="13" customFormat="1" ht="13.5">
      <c r="B279" s="233"/>
      <c r="C279" s="234"/>
      <c r="D279" s="204" t="s">
        <v>180</v>
      </c>
      <c r="E279" s="235" t="s">
        <v>24</v>
      </c>
      <c r="F279" s="236" t="s">
        <v>442</v>
      </c>
      <c r="G279" s="234"/>
      <c r="H279" s="235" t="s">
        <v>24</v>
      </c>
      <c r="I279" s="237"/>
      <c r="J279" s="234"/>
      <c r="K279" s="234"/>
      <c r="L279" s="238"/>
      <c r="M279" s="239"/>
      <c r="N279" s="240"/>
      <c r="O279" s="240"/>
      <c r="P279" s="240"/>
      <c r="Q279" s="240"/>
      <c r="R279" s="240"/>
      <c r="S279" s="240"/>
      <c r="T279" s="241"/>
      <c r="AT279" s="242" t="s">
        <v>180</v>
      </c>
      <c r="AU279" s="242" t="s">
        <v>88</v>
      </c>
      <c r="AV279" s="13" t="s">
        <v>25</v>
      </c>
      <c r="AW279" s="13" t="s">
        <v>42</v>
      </c>
      <c r="AX279" s="13" t="s">
        <v>79</v>
      </c>
      <c r="AY279" s="242" t="s">
        <v>125</v>
      </c>
    </row>
    <row r="280" spans="2:51" s="11" customFormat="1" ht="13.5">
      <c r="B280" s="211"/>
      <c r="C280" s="212"/>
      <c r="D280" s="204" t="s">
        <v>180</v>
      </c>
      <c r="E280" s="213" t="s">
        <v>24</v>
      </c>
      <c r="F280" s="214" t="s">
        <v>443</v>
      </c>
      <c r="G280" s="212"/>
      <c r="H280" s="215">
        <v>2.61</v>
      </c>
      <c r="I280" s="216"/>
      <c r="J280" s="212"/>
      <c r="K280" s="212"/>
      <c r="L280" s="217"/>
      <c r="M280" s="218"/>
      <c r="N280" s="219"/>
      <c r="O280" s="219"/>
      <c r="P280" s="219"/>
      <c r="Q280" s="219"/>
      <c r="R280" s="219"/>
      <c r="S280" s="219"/>
      <c r="T280" s="220"/>
      <c r="AT280" s="221" t="s">
        <v>180</v>
      </c>
      <c r="AU280" s="221" t="s">
        <v>88</v>
      </c>
      <c r="AV280" s="11" t="s">
        <v>88</v>
      </c>
      <c r="AW280" s="11" t="s">
        <v>42</v>
      </c>
      <c r="AX280" s="11" t="s">
        <v>79</v>
      </c>
      <c r="AY280" s="221" t="s">
        <v>125</v>
      </c>
    </row>
    <row r="281" spans="2:51" s="12" customFormat="1" ht="13.5">
      <c r="B281" s="222"/>
      <c r="C281" s="223"/>
      <c r="D281" s="204" t="s">
        <v>180</v>
      </c>
      <c r="E281" s="224" t="s">
        <v>24</v>
      </c>
      <c r="F281" s="225" t="s">
        <v>186</v>
      </c>
      <c r="G281" s="223"/>
      <c r="H281" s="226">
        <v>22.484</v>
      </c>
      <c r="I281" s="227"/>
      <c r="J281" s="223"/>
      <c r="K281" s="223"/>
      <c r="L281" s="228"/>
      <c r="M281" s="229"/>
      <c r="N281" s="230"/>
      <c r="O281" s="230"/>
      <c r="P281" s="230"/>
      <c r="Q281" s="230"/>
      <c r="R281" s="230"/>
      <c r="S281" s="230"/>
      <c r="T281" s="231"/>
      <c r="AT281" s="232" t="s">
        <v>180</v>
      </c>
      <c r="AU281" s="232" t="s">
        <v>88</v>
      </c>
      <c r="AV281" s="12" t="s">
        <v>145</v>
      </c>
      <c r="AW281" s="12" t="s">
        <v>42</v>
      </c>
      <c r="AX281" s="12" t="s">
        <v>25</v>
      </c>
      <c r="AY281" s="232" t="s">
        <v>125</v>
      </c>
    </row>
    <row r="282" spans="2:65" s="1" customFormat="1" ht="25.5" customHeight="1">
      <c r="B282" s="41"/>
      <c r="C282" s="192" t="s">
        <v>444</v>
      </c>
      <c r="D282" s="192" t="s">
        <v>128</v>
      </c>
      <c r="E282" s="193" t="s">
        <v>445</v>
      </c>
      <c r="F282" s="194" t="s">
        <v>446</v>
      </c>
      <c r="G282" s="195" t="s">
        <v>175</v>
      </c>
      <c r="H282" s="196">
        <v>22.484</v>
      </c>
      <c r="I282" s="197"/>
      <c r="J282" s="198">
        <f>ROUND(I282*H282,2)</f>
        <v>0</v>
      </c>
      <c r="K282" s="194" t="s">
        <v>132</v>
      </c>
      <c r="L282" s="61"/>
      <c r="M282" s="199" t="s">
        <v>24</v>
      </c>
      <c r="N282" s="200" t="s">
        <v>50</v>
      </c>
      <c r="O282" s="42"/>
      <c r="P282" s="201">
        <f>O282*H282</f>
        <v>0</v>
      </c>
      <c r="Q282" s="201">
        <v>4E-05</v>
      </c>
      <c r="R282" s="201">
        <f>Q282*H282</f>
        <v>0.0008993600000000001</v>
      </c>
      <c r="S282" s="201">
        <v>0</v>
      </c>
      <c r="T282" s="202">
        <f>S282*H282</f>
        <v>0</v>
      </c>
      <c r="AR282" s="24" t="s">
        <v>145</v>
      </c>
      <c r="AT282" s="24" t="s">
        <v>128</v>
      </c>
      <c r="AU282" s="24" t="s">
        <v>88</v>
      </c>
      <c r="AY282" s="24" t="s">
        <v>125</v>
      </c>
      <c r="BE282" s="203">
        <f>IF(N282="základní",J282,0)</f>
        <v>0</v>
      </c>
      <c r="BF282" s="203">
        <f>IF(N282="snížená",J282,0)</f>
        <v>0</v>
      </c>
      <c r="BG282" s="203">
        <f>IF(N282="zákl. přenesená",J282,0)</f>
        <v>0</v>
      </c>
      <c r="BH282" s="203">
        <f>IF(N282="sníž. přenesená",J282,0)</f>
        <v>0</v>
      </c>
      <c r="BI282" s="203">
        <f>IF(N282="nulová",J282,0)</f>
        <v>0</v>
      </c>
      <c r="BJ282" s="24" t="s">
        <v>25</v>
      </c>
      <c r="BK282" s="203">
        <f>ROUND(I282*H282,2)</f>
        <v>0</v>
      </c>
      <c r="BL282" s="24" t="s">
        <v>145</v>
      </c>
      <c r="BM282" s="24" t="s">
        <v>447</v>
      </c>
    </row>
    <row r="283" spans="2:47" s="1" customFormat="1" ht="108">
      <c r="B283" s="41"/>
      <c r="C283" s="63"/>
      <c r="D283" s="204" t="s">
        <v>177</v>
      </c>
      <c r="E283" s="63"/>
      <c r="F283" s="205" t="s">
        <v>437</v>
      </c>
      <c r="G283" s="63"/>
      <c r="H283" s="63"/>
      <c r="I283" s="163"/>
      <c r="J283" s="63"/>
      <c r="K283" s="63"/>
      <c r="L283" s="61"/>
      <c r="M283" s="206"/>
      <c r="N283" s="42"/>
      <c r="O283" s="42"/>
      <c r="P283" s="42"/>
      <c r="Q283" s="42"/>
      <c r="R283" s="42"/>
      <c r="S283" s="42"/>
      <c r="T283" s="78"/>
      <c r="AT283" s="24" t="s">
        <v>177</v>
      </c>
      <c r="AU283" s="24" t="s">
        <v>88</v>
      </c>
    </row>
    <row r="284" spans="2:47" s="1" customFormat="1" ht="24">
      <c r="B284" s="41"/>
      <c r="C284" s="63"/>
      <c r="D284" s="204" t="s">
        <v>138</v>
      </c>
      <c r="E284" s="63"/>
      <c r="F284" s="205" t="s">
        <v>448</v>
      </c>
      <c r="G284" s="63"/>
      <c r="H284" s="63"/>
      <c r="I284" s="163"/>
      <c r="J284" s="63"/>
      <c r="K284" s="63"/>
      <c r="L284" s="61"/>
      <c r="M284" s="206"/>
      <c r="N284" s="42"/>
      <c r="O284" s="42"/>
      <c r="P284" s="42"/>
      <c r="Q284" s="42"/>
      <c r="R284" s="42"/>
      <c r="S284" s="42"/>
      <c r="T284" s="78"/>
      <c r="AT284" s="24" t="s">
        <v>138</v>
      </c>
      <c r="AU284" s="24" t="s">
        <v>88</v>
      </c>
    </row>
    <row r="285" spans="2:63" s="10" customFormat="1" ht="29.85" customHeight="1">
      <c r="B285" s="176"/>
      <c r="C285" s="177"/>
      <c r="D285" s="178" t="s">
        <v>78</v>
      </c>
      <c r="E285" s="190" t="s">
        <v>140</v>
      </c>
      <c r="F285" s="190" t="s">
        <v>449</v>
      </c>
      <c r="G285" s="177"/>
      <c r="H285" s="177"/>
      <c r="I285" s="180"/>
      <c r="J285" s="191">
        <f>BK285</f>
        <v>0</v>
      </c>
      <c r="K285" s="177"/>
      <c r="L285" s="182"/>
      <c r="M285" s="183"/>
      <c r="N285" s="184"/>
      <c r="O285" s="184"/>
      <c r="P285" s="185">
        <f>SUM(P286:P294)</f>
        <v>0</v>
      </c>
      <c r="Q285" s="184"/>
      <c r="R285" s="185">
        <f>SUM(R286:R294)</f>
        <v>0.26042002000000003</v>
      </c>
      <c r="S285" s="184"/>
      <c r="T285" s="186">
        <f>SUM(T286:T294)</f>
        <v>0</v>
      </c>
      <c r="AR285" s="187" t="s">
        <v>25</v>
      </c>
      <c r="AT285" s="188" t="s">
        <v>78</v>
      </c>
      <c r="AU285" s="188" t="s">
        <v>25</v>
      </c>
      <c r="AY285" s="187" t="s">
        <v>125</v>
      </c>
      <c r="BK285" s="189">
        <f>SUM(BK286:BK294)</f>
        <v>0</v>
      </c>
    </row>
    <row r="286" spans="2:65" s="1" customFormat="1" ht="16.5" customHeight="1">
      <c r="B286" s="41"/>
      <c r="C286" s="192" t="s">
        <v>450</v>
      </c>
      <c r="D286" s="192" t="s">
        <v>128</v>
      </c>
      <c r="E286" s="193" t="s">
        <v>451</v>
      </c>
      <c r="F286" s="194" t="s">
        <v>452</v>
      </c>
      <c r="G286" s="195" t="s">
        <v>200</v>
      </c>
      <c r="H286" s="196">
        <v>0.101</v>
      </c>
      <c r="I286" s="197"/>
      <c r="J286" s="198">
        <f>ROUND(I286*H286,2)</f>
        <v>0</v>
      </c>
      <c r="K286" s="194" t="s">
        <v>132</v>
      </c>
      <c r="L286" s="61"/>
      <c r="M286" s="199" t="s">
        <v>24</v>
      </c>
      <c r="N286" s="200" t="s">
        <v>50</v>
      </c>
      <c r="O286" s="42"/>
      <c r="P286" s="201">
        <f>O286*H286</f>
        <v>0</v>
      </c>
      <c r="Q286" s="201">
        <v>2.4533</v>
      </c>
      <c r="R286" s="201">
        <f>Q286*H286</f>
        <v>0.2477833</v>
      </c>
      <c r="S286" s="201">
        <v>0</v>
      </c>
      <c r="T286" s="202">
        <f>S286*H286</f>
        <v>0</v>
      </c>
      <c r="AR286" s="24" t="s">
        <v>145</v>
      </c>
      <c r="AT286" s="24" t="s">
        <v>128</v>
      </c>
      <c r="AU286" s="24" t="s">
        <v>88</v>
      </c>
      <c r="AY286" s="24" t="s">
        <v>125</v>
      </c>
      <c r="BE286" s="203">
        <f>IF(N286="základní",J286,0)</f>
        <v>0</v>
      </c>
      <c r="BF286" s="203">
        <f>IF(N286="snížená",J286,0)</f>
        <v>0</v>
      </c>
      <c r="BG286" s="203">
        <f>IF(N286="zákl. přenesená",J286,0)</f>
        <v>0</v>
      </c>
      <c r="BH286" s="203">
        <f>IF(N286="sníž. přenesená",J286,0)</f>
        <v>0</v>
      </c>
      <c r="BI286" s="203">
        <f>IF(N286="nulová",J286,0)</f>
        <v>0</v>
      </c>
      <c r="BJ286" s="24" t="s">
        <v>25</v>
      </c>
      <c r="BK286" s="203">
        <f>ROUND(I286*H286,2)</f>
        <v>0</v>
      </c>
      <c r="BL286" s="24" t="s">
        <v>145</v>
      </c>
      <c r="BM286" s="24" t="s">
        <v>453</v>
      </c>
    </row>
    <row r="287" spans="2:47" s="1" customFormat="1" ht="24">
      <c r="B287" s="41"/>
      <c r="C287" s="63"/>
      <c r="D287" s="204" t="s">
        <v>138</v>
      </c>
      <c r="E287" s="63"/>
      <c r="F287" s="205" t="s">
        <v>454</v>
      </c>
      <c r="G287" s="63"/>
      <c r="H287" s="63"/>
      <c r="I287" s="163"/>
      <c r="J287" s="63"/>
      <c r="K287" s="63"/>
      <c r="L287" s="61"/>
      <c r="M287" s="206"/>
      <c r="N287" s="42"/>
      <c r="O287" s="42"/>
      <c r="P287" s="42"/>
      <c r="Q287" s="42"/>
      <c r="R287" s="42"/>
      <c r="S287" s="42"/>
      <c r="T287" s="78"/>
      <c r="AT287" s="24" t="s">
        <v>138</v>
      </c>
      <c r="AU287" s="24" t="s">
        <v>88</v>
      </c>
    </row>
    <row r="288" spans="2:51" s="11" customFormat="1" ht="13.5">
      <c r="B288" s="211"/>
      <c r="C288" s="212"/>
      <c r="D288" s="204" t="s">
        <v>180</v>
      </c>
      <c r="E288" s="213" t="s">
        <v>24</v>
      </c>
      <c r="F288" s="214" t="s">
        <v>455</v>
      </c>
      <c r="G288" s="212"/>
      <c r="H288" s="215">
        <v>0.101</v>
      </c>
      <c r="I288" s="216"/>
      <c r="J288" s="212"/>
      <c r="K288" s="212"/>
      <c r="L288" s="217"/>
      <c r="M288" s="218"/>
      <c r="N288" s="219"/>
      <c r="O288" s="219"/>
      <c r="P288" s="219"/>
      <c r="Q288" s="219"/>
      <c r="R288" s="219"/>
      <c r="S288" s="219"/>
      <c r="T288" s="220"/>
      <c r="AT288" s="221" t="s">
        <v>180</v>
      </c>
      <c r="AU288" s="221" t="s">
        <v>88</v>
      </c>
      <c r="AV288" s="11" t="s">
        <v>88</v>
      </c>
      <c r="AW288" s="11" t="s">
        <v>42</v>
      </c>
      <c r="AX288" s="11" t="s">
        <v>25</v>
      </c>
      <c r="AY288" s="221" t="s">
        <v>125</v>
      </c>
    </row>
    <row r="289" spans="2:51" s="13" customFormat="1" ht="13.5">
      <c r="B289" s="233"/>
      <c r="C289" s="234"/>
      <c r="D289" s="204" t="s">
        <v>180</v>
      </c>
      <c r="E289" s="235" t="s">
        <v>24</v>
      </c>
      <c r="F289" s="236" t="s">
        <v>456</v>
      </c>
      <c r="G289" s="234"/>
      <c r="H289" s="235" t="s">
        <v>24</v>
      </c>
      <c r="I289" s="237"/>
      <c r="J289" s="234"/>
      <c r="K289" s="234"/>
      <c r="L289" s="238"/>
      <c r="M289" s="239"/>
      <c r="N289" s="240"/>
      <c r="O289" s="240"/>
      <c r="P289" s="240"/>
      <c r="Q289" s="240"/>
      <c r="R289" s="240"/>
      <c r="S289" s="240"/>
      <c r="T289" s="241"/>
      <c r="AT289" s="242" t="s">
        <v>180</v>
      </c>
      <c r="AU289" s="242" t="s">
        <v>88</v>
      </c>
      <c r="AV289" s="13" t="s">
        <v>25</v>
      </c>
      <c r="AW289" s="13" t="s">
        <v>42</v>
      </c>
      <c r="AX289" s="13" t="s">
        <v>79</v>
      </c>
      <c r="AY289" s="242" t="s">
        <v>125</v>
      </c>
    </row>
    <row r="290" spans="2:65" s="1" customFormat="1" ht="25.5" customHeight="1">
      <c r="B290" s="41"/>
      <c r="C290" s="192" t="s">
        <v>457</v>
      </c>
      <c r="D290" s="192" t="s">
        <v>128</v>
      </c>
      <c r="E290" s="193" t="s">
        <v>458</v>
      </c>
      <c r="F290" s="194" t="s">
        <v>459</v>
      </c>
      <c r="G290" s="195" t="s">
        <v>332</v>
      </c>
      <c r="H290" s="196">
        <v>0.012</v>
      </c>
      <c r="I290" s="197"/>
      <c r="J290" s="198">
        <f>ROUND(I290*H290,2)</f>
        <v>0</v>
      </c>
      <c r="K290" s="194" t="s">
        <v>132</v>
      </c>
      <c r="L290" s="61"/>
      <c r="M290" s="199" t="s">
        <v>24</v>
      </c>
      <c r="N290" s="200" t="s">
        <v>50</v>
      </c>
      <c r="O290" s="42"/>
      <c r="P290" s="201">
        <f>O290*H290</f>
        <v>0</v>
      </c>
      <c r="Q290" s="201">
        <v>1.05306</v>
      </c>
      <c r="R290" s="201">
        <f>Q290*H290</f>
        <v>0.012636720000000002</v>
      </c>
      <c r="S290" s="201">
        <v>0</v>
      </c>
      <c r="T290" s="202">
        <f>S290*H290</f>
        <v>0</v>
      </c>
      <c r="AR290" s="24" t="s">
        <v>145</v>
      </c>
      <c r="AT290" s="24" t="s">
        <v>128</v>
      </c>
      <c r="AU290" s="24" t="s">
        <v>88</v>
      </c>
      <c r="AY290" s="24" t="s">
        <v>125</v>
      </c>
      <c r="BE290" s="203">
        <f>IF(N290="základní",J290,0)</f>
        <v>0</v>
      </c>
      <c r="BF290" s="203">
        <f>IF(N290="snížená",J290,0)</f>
        <v>0</v>
      </c>
      <c r="BG290" s="203">
        <f>IF(N290="zákl. přenesená",J290,0)</f>
        <v>0</v>
      </c>
      <c r="BH290" s="203">
        <f>IF(N290="sníž. přenesená",J290,0)</f>
        <v>0</v>
      </c>
      <c r="BI290" s="203">
        <f>IF(N290="nulová",J290,0)</f>
        <v>0</v>
      </c>
      <c r="BJ290" s="24" t="s">
        <v>25</v>
      </c>
      <c r="BK290" s="203">
        <f>ROUND(I290*H290,2)</f>
        <v>0</v>
      </c>
      <c r="BL290" s="24" t="s">
        <v>145</v>
      </c>
      <c r="BM290" s="24" t="s">
        <v>460</v>
      </c>
    </row>
    <row r="291" spans="2:47" s="1" customFormat="1" ht="24">
      <c r="B291" s="41"/>
      <c r="C291" s="63"/>
      <c r="D291" s="204" t="s">
        <v>138</v>
      </c>
      <c r="E291" s="63"/>
      <c r="F291" s="205" t="s">
        <v>411</v>
      </c>
      <c r="G291" s="63"/>
      <c r="H291" s="63"/>
      <c r="I291" s="163"/>
      <c r="J291" s="63"/>
      <c r="K291" s="63"/>
      <c r="L291" s="61"/>
      <c r="M291" s="206"/>
      <c r="N291" s="42"/>
      <c r="O291" s="42"/>
      <c r="P291" s="42"/>
      <c r="Q291" s="42"/>
      <c r="R291" s="42"/>
      <c r="S291" s="42"/>
      <c r="T291" s="78"/>
      <c r="AT291" s="24" t="s">
        <v>138</v>
      </c>
      <c r="AU291" s="24" t="s">
        <v>88</v>
      </c>
    </row>
    <row r="292" spans="2:51" s="11" customFormat="1" ht="13.5">
      <c r="B292" s="211"/>
      <c r="C292" s="212"/>
      <c r="D292" s="204" t="s">
        <v>180</v>
      </c>
      <c r="E292" s="213" t="s">
        <v>24</v>
      </c>
      <c r="F292" s="214" t="s">
        <v>461</v>
      </c>
      <c r="G292" s="212"/>
      <c r="H292" s="215">
        <v>1.496</v>
      </c>
      <c r="I292" s="216"/>
      <c r="J292" s="212"/>
      <c r="K292" s="212"/>
      <c r="L292" s="217"/>
      <c r="M292" s="218"/>
      <c r="N292" s="219"/>
      <c r="O292" s="219"/>
      <c r="P292" s="219"/>
      <c r="Q292" s="219"/>
      <c r="R292" s="219"/>
      <c r="S292" s="219"/>
      <c r="T292" s="220"/>
      <c r="AT292" s="221" t="s">
        <v>180</v>
      </c>
      <c r="AU292" s="221" t="s">
        <v>88</v>
      </c>
      <c r="AV292" s="11" t="s">
        <v>88</v>
      </c>
      <c r="AW292" s="11" t="s">
        <v>42</v>
      </c>
      <c r="AX292" s="11" t="s">
        <v>79</v>
      </c>
      <c r="AY292" s="221" t="s">
        <v>125</v>
      </c>
    </row>
    <row r="293" spans="2:51" s="13" customFormat="1" ht="13.5">
      <c r="B293" s="233"/>
      <c r="C293" s="234"/>
      <c r="D293" s="204" t="s">
        <v>180</v>
      </c>
      <c r="E293" s="235" t="s">
        <v>24</v>
      </c>
      <c r="F293" s="236" t="s">
        <v>462</v>
      </c>
      <c r="G293" s="234"/>
      <c r="H293" s="235" t="s">
        <v>24</v>
      </c>
      <c r="I293" s="237"/>
      <c r="J293" s="234"/>
      <c r="K293" s="234"/>
      <c r="L293" s="238"/>
      <c r="M293" s="239"/>
      <c r="N293" s="240"/>
      <c r="O293" s="240"/>
      <c r="P293" s="240"/>
      <c r="Q293" s="240"/>
      <c r="R293" s="240"/>
      <c r="S293" s="240"/>
      <c r="T293" s="241"/>
      <c r="AT293" s="242" t="s">
        <v>180</v>
      </c>
      <c r="AU293" s="242" t="s">
        <v>88</v>
      </c>
      <c r="AV293" s="13" t="s">
        <v>25</v>
      </c>
      <c r="AW293" s="13" t="s">
        <v>42</v>
      </c>
      <c r="AX293" s="13" t="s">
        <v>79</v>
      </c>
      <c r="AY293" s="242" t="s">
        <v>125</v>
      </c>
    </row>
    <row r="294" spans="2:51" s="11" customFormat="1" ht="13.5">
      <c r="B294" s="211"/>
      <c r="C294" s="212"/>
      <c r="D294" s="204" t="s">
        <v>180</v>
      </c>
      <c r="E294" s="213" t="s">
        <v>24</v>
      </c>
      <c r="F294" s="214" t="s">
        <v>463</v>
      </c>
      <c r="G294" s="212"/>
      <c r="H294" s="215">
        <v>0.012</v>
      </c>
      <c r="I294" s="216"/>
      <c r="J294" s="212"/>
      <c r="K294" s="212"/>
      <c r="L294" s="217"/>
      <c r="M294" s="218"/>
      <c r="N294" s="219"/>
      <c r="O294" s="219"/>
      <c r="P294" s="219"/>
      <c r="Q294" s="219"/>
      <c r="R294" s="219"/>
      <c r="S294" s="219"/>
      <c r="T294" s="220"/>
      <c r="AT294" s="221" t="s">
        <v>180</v>
      </c>
      <c r="AU294" s="221" t="s">
        <v>88</v>
      </c>
      <c r="AV294" s="11" t="s">
        <v>88</v>
      </c>
      <c r="AW294" s="11" t="s">
        <v>42</v>
      </c>
      <c r="AX294" s="11" t="s">
        <v>25</v>
      </c>
      <c r="AY294" s="221" t="s">
        <v>125</v>
      </c>
    </row>
    <row r="295" spans="2:63" s="10" customFormat="1" ht="29.85" customHeight="1">
      <c r="B295" s="176"/>
      <c r="C295" s="177"/>
      <c r="D295" s="178" t="s">
        <v>78</v>
      </c>
      <c r="E295" s="190" t="s">
        <v>145</v>
      </c>
      <c r="F295" s="190" t="s">
        <v>464</v>
      </c>
      <c r="G295" s="177"/>
      <c r="H295" s="177"/>
      <c r="I295" s="180"/>
      <c r="J295" s="191">
        <f>BK295</f>
        <v>0</v>
      </c>
      <c r="K295" s="177"/>
      <c r="L295" s="182"/>
      <c r="M295" s="183"/>
      <c r="N295" s="184"/>
      <c r="O295" s="184"/>
      <c r="P295" s="185">
        <f>SUM(P296:P327)</f>
        <v>0</v>
      </c>
      <c r="Q295" s="184"/>
      <c r="R295" s="185">
        <f>SUM(R296:R327)</f>
        <v>170.054776</v>
      </c>
      <c r="S295" s="184"/>
      <c r="T295" s="186">
        <f>SUM(T296:T327)</f>
        <v>0</v>
      </c>
      <c r="AR295" s="187" t="s">
        <v>25</v>
      </c>
      <c r="AT295" s="188" t="s">
        <v>78</v>
      </c>
      <c r="AU295" s="188" t="s">
        <v>25</v>
      </c>
      <c r="AY295" s="187" t="s">
        <v>125</v>
      </c>
      <c r="BK295" s="189">
        <f>SUM(BK296:BK327)</f>
        <v>0</v>
      </c>
    </row>
    <row r="296" spans="2:65" s="1" customFormat="1" ht="25.5" customHeight="1">
      <c r="B296" s="41"/>
      <c r="C296" s="192" t="s">
        <v>465</v>
      </c>
      <c r="D296" s="192" t="s">
        <v>128</v>
      </c>
      <c r="E296" s="193" t="s">
        <v>466</v>
      </c>
      <c r="F296" s="194" t="s">
        <v>467</v>
      </c>
      <c r="G296" s="195" t="s">
        <v>175</v>
      </c>
      <c r="H296" s="196">
        <v>23.72</v>
      </c>
      <c r="I296" s="197"/>
      <c r="J296" s="198">
        <f>ROUND(I296*H296,2)</f>
        <v>0</v>
      </c>
      <c r="K296" s="194" t="s">
        <v>132</v>
      </c>
      <c r="L296" s="61"/>
      <c r="M296" s="199" t="s">
        <v>24</v>
      </c>
      <c r="N296" s="200" t="s">
        <v>50</v>
      </c>
      <c r="O296" s="42"/>
      <c r="P296" s="201">
        <f>O296*H296</f>
        <v>0</v>
      </c>
      <c r="Q296" s="201">
        <v>0</v>
      </c>
      <c r="R296" s="201">
        <f>Q296*H296</f>
        <v>0</v>
      </c>
      <c r="S296" s="201">
        <v>0</v>
      </c>
      <c r="T296" s="202">
        <f>S296*H296</f>
        <v>0</v>
      </c>
      <c r="AR296" s="24" t="s">
        <v>145</v>
      </c>
      <c r="AT296" s="24" t="s">
        <v>128</v>
      </c>
      <c r="AU296" s="24" t="s">
        <v>88</v>
      </c>
      <c r="AY296" s="24" t="s">
        <v>125</v>
      </c>
      <c r="BE296" s="203">
        <f>IF(N296="základní",J296,0)</f>
        <v>0</v>
      </c>
      <c r="BF296" s="203">
        <f>IF(N296="snížená",J296,0)</f>
        <v>0</v>
      </c>
      <c r="BG296" s="203">
        <f>IF(N296="zákl. přenesená",J296,0)</f>
        <v>0</v>
      </c>
      <c r="BH296" s="203">
        <f>IF(N296="sníž. přenesená",J296,0)</f>
        <v>0</v>
      </c>
      <c r="BI296" s="203">
        <f>IF(N296="nulová",J296,0)</f>
        <v>0</v>
      </c>
      <c r="BJ296" s="24" t="s">
        <v>25</v>
      </c>
      <c r="BK296" s="203">
        <f>ROUND(I296*H296,2)</f>
        <v>0</v>
      </c>
      <c r="BL296" s="24" t="s">
        <v>145</v>
      </c>
      <c r="BM296" s="24" t="s">
        <v>468</v>
      </c>
    </row>
    <row r="297" spans="2:47" s="1" customFormat="1" ht="180">
      <c r="B297" s="41"/>
      <c r="C297" s="63"/>
      <c r="D297" s="204" t="s">
        <v>177</v>
      </c>
      <c r="E297" s="63"/>
      <c r="F297" s="205" t="s">
        <v>469</v>
      </c>
      <c r="G297" s="63"/>
      <c r="H297" s="63"/>
      <c r="I297" s="163"/>
      <c r="J297" s="63"/>
      <c r="K297" s="63"/>
      <c r="L297" s="61"/>
      <c r="M297" s="206"/>
      <c r="N297" s="42"/>
      <c r="O297" s="42"/>
      <c r="P297" s="42"/>
      <c r="Q297" s="42"/>
      <c r="R297" s="42"/>
      <c r="S297" s="42"/>
      <c r="T297" s="78"/>
      <c r="AT297" s="24" t="s">
        <v>177</v>
      </c>
      <c r="AU297" s="24" t="s">
        <v>88</v>
      </c>
    </row>
    <row r="298" spans="2:47" s="1" customFormat="1" ht="24">
      <c r="B298" s="41"/>
      <c r="C298" s="63"/>
      <c r="D298" s="204" t="s">
        <v>138</v>
      </c>
      <c r="E298" s="63"/>
      <c r="F298" s="205" t="s">
        <v>470</v>
      </c>
      <c r="G298" s="63"/>
      <c r="H298" s="63"/>
      <c r="I298" s="163"/>
      <c r="J298" s="63"/>
      <c r="K298" s="63"/>
      <c r="L298" s="61"/>
      <c r="M298" s="206"/>
      <c r="N298" s="42"/>
      <c r="O298" s="42"/>
      <c r="P298" s="42"/>
      <c r="Q298" s="42"/>
      <c r="R298" s="42"/>
      <c r="S298" s="42"/>
      <c r="T298" s="78"/>
      <c r="AT298" s="24" t="s">
        <v>138</v>
      </c>
      <c r="AU298" s="24" t="s">
        <v>88</v>
      </c>
    </row>
    <row r="299" spans="2:65" s="1" customFormat="1" ht="25.5" customHeight="1">
      <c r="B299" s="41"/>
      <c r="C299" s="192" t="s">
        <v>471</v>
      </c>
      <c r="D299" s="192" t="s">
        <v>128</v>
      </c>
      <c r="E299" s="193" t="s">
        <v>472</v>
      </c>
      <c r="F299" s="194" t="s">
        <v>473</v>
      </c>
      <c r="G299" s="195" t="s">
        <v>200</v>
      </c>
      <c r="H299" s="196">
        <v>25.554</v>
      </c>
      <c r="I299" s="197"/>
      <c r="J299" s="198">
        <f>ROUND(I299*H299,2)</f>
        <v>0</v>
      </c>
      <c r="K299" s="194" t="s">
        <v>24</v>
      </c>
      <c r="L299" s="61"/>
      <c r="M299" s="199" t="s">
        <v>24</v>
      </c>
      <c r="N299" s="200" t="s">
        <v>50</v>
      </c>
      <c r="O299" s="42"/>
      <c r="P299" s="201">
        <f>O299*H299</f>
        <v>0</v>
      </c>
      <c r="Q299" s="201">
        <v>0</v>
      </c>
      <c r="R299" s="201">
        <f>Q299*H299</f>
        <v>0</v>
      </c>
      <c r="S299" s="201">
        <v>0</v>
      </c>
      <c r="T299" s="202">
        <f>S299*H299</f>
        <v>0</v>
      </c>
      <c r="AR299" s="24" t="s">
        <v>145</v>
      </c>
      <c r="AT299" s="24" t="s">
        <v>128</v>
      </c>
      <c r="AU299" s="24" t="s">
        <v>88</v>
      </c>
      <c r="AY299" s="24" t="s">
        <v>125</v>
      </c>
      <c r="BE299" s="203">
        <f>IF(N299="základní",J299,0)</f>
        <v>0</v>
      </c>
      <c r="BF299" s="203">
        <f>IF(N299="snížená",J299,0)</f>
        <v>0</v>
      </c>
      <c r="BG299" s="203">
        <f>IF(N299="zákl. přenesená",J299,0)</f>
        <v>0</v>
      </c>
      <c r="BH299" s="203">
        <f>IF(N299="sníž. přenesená",J299,0)</f>
        <v>0</v>
      </c>
      <c r="BI299" s="203">
        <f>IF(N299="nulová",J299,0)</f>
        <v>0</v>
      </c>
      <c r="BJ299" s="24" t="s">
        <v>25</v>
      </c>
      <c r="BK299" s="203">
        <f>ROUND(I299*H299,2)</f>
        <v>0</v>
      </c>
      <c r="BL299" s="24" t="s">
        <v>145</v>
      </c>
      <c r="BM299" s="24" t="s">
        <v>474</v>
      </c>
    </row>
    <row r="300" spans="2:47" s="1" customFormat="1" ht="48">
      <c r="B300" s="41"/>
      <c r="C300" s="63"/>
      <c r="D300" s="204" t="s">
        <v>177</v>
      </c>
      <c r="E300" s="63"/>
      <c r="F300" s="205" t="s">
        <v>475</v>
      </c>
      <c r="G300" s="63"/>
      <c r="H300" s="63"/>
      <c r="I300" s="163"/>
      <c r="J300" s="63"/>
      <c r="K300" s="63"/>
      <c r="L300" s="61"/>
      <c r="M300" s="206"/>
      <c r="N300" s="42"/>
      <c r="O300" s="42"/>
      <c r="P300" s="42"/>
      <c r="Q300" s="42"/>
      <c r="R300" s="42"/>
      <c r="S300" s="42"/>
      <c r="T300" s="78"/>
      <c r="AT300" s="24" t="s">
        <v>177</v>
      </c>
      <c r="AU300" s="24" t="s">
        <v>88</v>
      </c>
    </row>
    <row r="301" spans="2:51" s="13" customFormat="1" ht="13.5">
      <c r="B301" s="233"/>
      <c r="C301" s="234"/>
      <c r="D301" s="204" t="s">
        <v>180</v>
      </c>
      <c r="E301" s="235" t="s">
        <v>24</v>
      </c>
      <c r="F301" s="236" t="s">
        <v>476</v>
      </c>
      <c r="G301" s="234"/>
      <c r="H301" s="235" t="s">
        <v>24</v>
      </c>
      <c r="I301" s="237"/>
      <c r="J301" s="234"/>
      <c r="K301" s="234"/>
      <c r="L301" s="238"/>
      <c r="M301" s="239"/>
      <c r="N301" s="240"/>
      <c r="O301" s="240"/>
      <c r="P301" s="240"/>
      <c r="Q301" s="240"/>
      <c r="R301" s="240"/>
      <c r="S301" s="240"/>
      <c r="T301" s="241"/>
      <c r="AT301" s="242" t="s">
        <v>180</v>
      </c>
      <c r="AU301" s="242" t="s">
        <v>88</v>
      </c>
      <c r="AV301" s="13" t="s">
        <v>25</v>
      </c>
      <c r="AW301" s="13" t="s">
        <v>42</v>
      </c>
      <c r="AX301" s="13" t="s">
        <v>79</v>
      </c>
      <c r="AY301" s="242" t="s">
        <v>125</v>
      </c>
    </row>
    <row r="302" spans="2:51" s="13" customFormat="1" ht="13.5">
      <c r="B302" s="233"/>
      <c r="C302" s="234"/>
      <c r="D302" s="204" t="s">
        <v>180</v>
      </c>
      <c r="E302" s="235" t="s">
        <v>24</v>
      </c>
      <c r="F302" s="236" t="s">
        <v>477</v>
      </c>
      <c r="G302" s="234"/>
      <c r="H302" s="235" t="s">
        <v>24</v>
      </c>
      <c r="I302" s="237"/>
      <c r="J302" s="234"/>
      <c r="K302" s="234"/>
      <c r="L302" s="238"/>
      <c r="M302" s="239"/>
      <c r="N302" s="240"/>
      <c r="O302" s="240"/>
      <c r="P302" s="240"/>
      <c r="Q302" s="240"/>
      <c r="R302" s="240"/>
      <c r="S302" s="240"/>
      <c r="T302" s="241"/>
      <c r="AT302" s="242" t="s">
        <v>180</v>
      </c>
      <c r="AU302" s="242" t="s">
        <v>88</v>
      </c>
      <c r="AV302" s="13" t="s">
        <v>25</v>
      </c>
      <c r="AW302" s="13" t="s">
        <v>42</v>
      </c>
      <c r="AX302" s="13" t="s">
        <v>79</v>
      </c>
      <c r="AY302" s="242" t="s">
        <v>125</v>
      </c>
    </row>
    <row r="303" spans="2:51" s="11" customFormat="1" ht="13.5">
      <c r="B303" s="211"/>
      <c r="C303" s="212"/>
      <c r="D303" s="204" t="s">
        <v>180</v>
      </c>
      <c r="E303" s="213" t="s">
        <v>24</v>
      </c>
      <c r="F303" s="214" t="s">
        <v>478</v>
      </c>
      <c r="G303" s="212"/>
      <c r="H303" s="215">
        <v>19.824</v>
      </c>
      <c r="I303" s="216"/>
      <c r="J303" s="212"/>
      <c r="K303" s="212"/>
      <c r="L303" s="217"/>
      <c r="M303" s="218"/>
      <c r="N303" s="219"/>
      <c r="O303" s="219"/>
      <c r="P303" s="219"/>
      <c r="Q303" s="219"/>
      <c r="R303" s="219"/>
      <c r="S303" s="219"/>
      <c r="T303" s="220"/>
      <c r="AT303" s="221" t="s">
        <v>180</v>
      </c>
      <c r="AU303" s="221" t="s">
        <v>88</v>
      </c>
      <c r="AV303" s="11" t="s">
        <v>88</v>
      </c>
      <c r="AW303" s="11" t="s">
        <v>42</v>
      </c>
      <c r="AX303" s="11" t="s">
        <v>79</v>
      </c>
      <c r="AY303" s="221" t="s">
        <v>125</v>
      </c>
    </row>
    <row r="304" spans="2:51" s="13" customFormat="1" ht="13.5">
      <c r="B304" s="233"/>
      <c r="C304" s="234"/>
      <c r="D304" s="204" t="s">
        <v>180</v>
      </c>
      <c r="E304" s="235" t="s">
        <v>24</v>
      </c>
      <c r="F304" s="236" t="s">
        <v>479</v>
      </c>
      <c r="G304" s="234"/>
      <c r="H304" s="235" t="s">
        <v>24</v>
      </c>
      <c r="I304" s="237"/>
      <c r="J304" s="234"/>
      <c r="K304" s="234"/>
      <c r="L304" s="238"/>
      <c r="M304" s="239"/>
      <c r="N304" s="240"/>
      <c r="O304" s="240"/>
      <c r="P304" s="240"/>
      <c r="Q304" s="240"/>
      <c r="R304" s="240"/>
      <c r="S304" s="240"/>
      <c r="T304" s="241"/>
      <c r="AT304" s="242" t="s">
        <v>180</v>
      </c>
      <c r="AU304" s="242" t="s">
        <v>88</v>
      </c>
      <c r="AV304" s="13" t="s">
        <v>25</v>
      </c>
      <c r="AW304" s="13" t="s">
        <v>42</v>
      </c>
      <c r="AX304" s="13" t="s">
        <v>79</v>
      </c>
      <c r="AY304" s="242" t="s">
        <v>125</v>
      </c>
    </row>
    <row r="305" spans="2:51" s="11" customFormat="1" ht="13.5">
      <c r="B305" s="211"/>
      <c r="C305" s="212"/>
      <c r="D305" s="204" t="s">
        <v>180</v>
      </c>
      <c r="E305" s="213" t="s">
        <v>24</v>
      </c>
      <c r="F305" s="214" t="s">
        <v>480</v>
      </c>
      <c r="G305" s="212"/>
      <c r="H305" s="215">
        <v>1.574</v>
      </c>
      <c r="I305" s="216"/>
      <c r="J305" s="212"/>
      <c r="K305" s="212"/>
      <c r="L305" s="217"/>
      <c r="M305" s="218"/>
      <c r="N305" s="219"/>
      <c r="O305" s="219"/>
      <c r="P305" s="219"/>
      <c r="Q305" s="219"/>
      <c r="R305" s="219"/>
      <c r="S305" s="219"/>
      <c r="T305" s="220"/>
      <c r="AT305" s="221" t="s">
        <v>180</v>
      </c>
      <c r="AU305" s="221" t="s">
        <v>88</v>
      </c>
      <c r="AV305" s="11" t="s">
        <v>88</v>
      </c>
      <c r="AW305" s="11" t="s">
        <v>42</v>
      </c>
      <c r="AX305" s="11" t="s">
        <v>79</v>
      </c>
      <c r="AY305" s="221" t="s">
        <v>125</v>
      </c>
    </row>
    <row r="306" spans="2:51" s="13" customFormat="1" ht="13.5">
      <c r="B306" s="233"/>
      <c r="C306" s="234"/>
      <c r="D306" s="204" t="s">
        <v>180</v>
      </c>
      <c r="E306" s="235" t="s">
        <v>24</v>
      </c>
      <c r="F306" s="236" t="s">
        <v>481</v>
      </c>
      <c r="G306" s="234"/>
      <c r="H306" s="235" t="s">
        <v>24</v>
      </c>
      <c r="I306" s="237"/>
      <c r="J306" s="234"/>
      <c r="K306" s="234"/>
      <c r="L306" s="238"/>
      <c r="M306" s="239"/>
      <c r="N306" s="240"/>
      <c r="O306" s="240"/>
      <c r="P306" s="240"/>
      <c r="Q306" s="240"/>
      <c r="R306" s="240"/>
      <c r="S306" s="240"/>
      <c r="T306" s="241"/>
      <c r="AT306" s="242" t="s">
        <v>180</v>
      </c>
      <c r="AU306" s="242" t="s">
        <v>88</v>
      </c>
      <c r="AV306" s="13" t="s">
        <v>25</v>
      </c>
      <c r="AW306" s="13" t="s">
        <v>42</v>
      </c>
      <c r="AX306" s="13" t="s">
        <v>79</v>
      </c>
      <c r="AY306" s="242" t="s">
        <v>125</v>
      </c>
    </row>
    <row r="307" spans="2:51" s="11" customFormat="1" ht="13.5">
      <c r="B307" s="211"/>
      <c r="C307" s="212"/>
      <c r="D307" s="204" t="s">
        <v>180</v>
      </c>
      <c r="E307" s="213" t="s">
        <v>24</v>
      </c>
      <c r="F307" s="214" t="s">
        <v>482</v>
      </c>
      <c r="G307" s="212"/>
      <c r="H307" s="215">
        <v>1.03</v>
      </c>
      <c r="I307" s="216"/>
      <c r="J307" s="212"/>
      <c r="K307" s="212"/>
      <c r="L307" s="217"/>
      <c r="M307" s="218"/>
      <c r="N307" s="219"/>
      <c r="O307" s="219"/>
      <c r="P307" s="219"/>
      <c r="Q307" s="219"/>
      <c r="R307" s="219"/>
      <c r="S307" s="219"/>
      <c r="T307" s="220"/>
      <c r="AT307" s="221" t="s">
        <v>180</v>
      </c>
      <c r="AU307" s="221" t="s">
        <v>88</v>
      </c>
      <c r="AV307" s="11" t="s">
        <v>88</v>
      </c>
      <c r="AW307" s="11" t="s">
        <v>42</v>
      </c>
      <c r="AX307" s="11" t="s">
        <v>79</v>
      </c>
      <c r="AY307" s="221" t="s">
        <v>125</v>
      </c>
    </row>
    <row r="308" spans="2:51" s="13" customFormat="1" ht="13.5">
      <c r="B308" s="233"/>
      <c r="C308" s="234"/>
      <c r="D308" s="204" t="s">
        <v>180</v>
      </c>
      <c r="E308" s="235" t="s">
        <v>24</v>
      </c>
      <c r="F308" s="236" t="s">
        <v>483</v>
      </c>
      <c r="G308" s="234"/>
      <c r="H308" s="235" t="s">
        <v>24</v>
      </c>
      <c r="I308" s="237"/>
      <c r="J308" s="234"/>
      <c r="K308" s="234"/>
      <c r="L308" s="238"/>
      <c r="M308" s="239"/>
      <c r="N308" s="240"/>
      <c r="O308" s="240"/>
      <c r="P308" s="240"/>
      <c r="Q308" s="240"/>
      <c r="R308" s="240"/>
      <c r="S308" s="240"/>
      <c r="T308" s="241"/>
      <c r="AT308" s="242" t="s">
        <v>180</v>
      </c>
      <c r="AU308" s="242" t="s">
        <v>88</v>
      </c>
      <c r="AV308" s="13" t="s">
        <v>25</v>
      </c>
      <c r="AW308" s="13" t="s">
        <v>42</v>
      </c>
      <c r="AX308" s="13" t="s">
        <v>79</v>
      </c>
      <c r="AY308" s="242" t="s">
        <v>125</v>
      </c>
    </row>
    <row r="309" spans="2:51" s="11" customFormat="1" ht="13.5">
      <c r="B309" s="211"/>
      <c r="C309" s="212"/>
      <c r="D309" s="204" t="s">
        <v>180</v>
      </c>
      <c r="E309" s="213" t="s">
        <v>24</v>
      </c>
      <c r="F309" s="214" t="s">
        <v>484</v>
      </c>
      <c r="G309" s="212"/>
      <c r="H309" s="215">
        <v>0.279</v>
      </c>
      <c r="I309" s="216"/>
      <c r="J309" s="212"/>
      <c r="K309" s="212"/>
      <c r="L309" s="217"/>
      <c r="M309" s="218"/>
      <c r="N309" s="219"/>
      <c r="O309" s="219"/>
      <c r="P309" s="219"/>
      <c r="Q309" s="219"/>
      <c r="R309" s="219"/>
      <c r="S309" s="219"/>
      <c r="T309" s="220"/>
      <c r="AT309" s="221" t="s">
        <v>180</v>
      </c>
      <c r="AU309" s="221" t="s">
        <v>88</v>
      </c>
      <c r="AV309" s="11" t="s">
        <v>88</v>
      </c>
      <c r="AW309" s="11" t="s">
        <v>42</v>
      </c>
      <c r="AX309" s="11" t="s">
        <v>79</v>
      </c>
      <c r="AY309" s="221" t="s">
        <v>125</v>
      </c>
    </row>
    <row r="310" spans="2:51" s="13" customFormat="1" ht="13.5">
      <c r="B310" s="233"/>
      <c r="C310" s="234"/>
      <c r="D310" s="204" t="s">
        <v>180</v>
      </c>
      <c r="E310" s="235" t="s">
        <v>24</v>
      </c>
      <c r="F310" s="236" t="s">
        <v>485</v>
      </c>
      <c r="G310" s="234"/>
      <c r="H310" s="235" t="s">
        <v>24</v>
      </c>
      <c r="I310" s="237"/>
      <c r="J310" s="234"/>
      <c r="K310" s="234"/>
      <c r="L310" s="238"/>
      <c r="M310" s="239"/>
      <c r="N310" s="240"/>
      <c r="O310" s="240"/>
      <c r="P310" s="240"/>
      <c r="Q310" s="240"/>
      <c r="R310" s="240"/>
      <c r="S310" s="240"/>
      <c r="T310" s="241"/>
      <c r="AT310" s="242" t="s">
        <v>180</v>
      </c>
      <c r="AU310" s="242" t="s">
        <v>88</v>
      </c>
      <c r="AV310" s="13" t="s">
        <v>25</v>
      </c>
      <c r="AW310" s="13" t="s">
        <v>42</v>
      </c>
      <c r="AX310" s="13" t="s">
        <v>79</v>
      </c>
      <c r="AY310" s="242" t="s">
        <v>125</v>
      </c>
    </row>
    <row r="311" spans="2:51" s="11" customFormat="1" ht="13.5">
      <c r="B311" s="211"/>
      <c r="C311" s="212"/>
      <c r="D311" s="204" t="s">
        <v>180</v>
      </c>
      <c r="E311" s="213" t="s">
        <v>24</v>
      </c>
      <c r="F311" s="214" t="s">
        <v>486</v>
      </c>
      <c r="G311" s="212"/>
      <c r="H311" s="215">
        <v>0.054</v>
      </c>
      <c r="I311" s="216"/>
      <c r="J311" s="212"/>
      <c r="K311" s="212"/>
      <c r="L311" s="217"/>
      <c r="M311" s="218"/>
      <c r="N311" s="219"/>
      <c r="O311" s="219"/>
      <c r="P311" s="219"/>
      <c r="Q311" s="219"/>
      <c r="R311" s="219"/>
      <c r="S311" s="219"/>
      <c r="T311" s="220"/>
      <c r="AT311" s="221" t="s">
        <v>180</v>
      </c>
      <c r="AU311" s="221" t="s">
        <v>88</v>
      </c>
      <c r="AV311" s="11" t="s">
        <v>88</v>
      </c>
      <c r="AW311" s="11" t="s">
        <v>42</v>
      </c>
      <c r="AX311" s="11" t="s">
        <v>79</v>
      </c>
      <c r="AY311" s="221" t="s">
        <v>125</v>
      </c>
    </row>
    <row r="312" spans="2:51" s="13" customFormat="1" ht="13.5">
      <c r="B312" s="233"/>
      <c r="C312" s="234"/>
      <c r="D312" s="204" t="s">
        <v>180</v>
      </c>
      <c r="E312" s="235" t="s">
        <v>24</v>
      </c>
      <c r="F312" s="236" t="s">
        <v>487</v>
      </c>
      <c r="G312" s="234"/>
      <c r="H312" s="235" t="s">
        <v>24</v>
      </c>
      <c r="I312" s="237"/>
      <c r="J312" s="234"/>
      <c r="K312" s="234"/>
      <c r="L312" s="238"/>
      <c r="M312" s="239"/>
      <c r="N312" s="240"/>
      <c r="O312" s="240"/>
      <c r="P312" s="240"/>
      <c r="Q312" s="240"/>
      <c r="R312" s="240"/>
      <c r="S312" s="240"/>
      <c r="T312" s="241"/>
      <c r="AT312" s="242" t="s">
        <v>180</v>
      </c>
      <c r="AU312" s="242" t="s">
        <v>88</v>
      </c>
      <c r="AV312" s="13" t="s">
        <v>25</v>
      </c>
      <c r="AW312" s="13" t="s">
        <v>42</v>
      </c>
      <c r="AX312" s="13" t="s">
        <v>79</v>
      </c>
      <c r="AY312" s="242" t="s">
        <v>125</v>
      </c>
    </row>
    <row r="313" spans="2:51" s="11" customFormat="1" ht="13.5">
      <c r="B313" s="211"/>
      <c r="C313" s="212"/>
      <c r="D313" s="204" t="s">
        <v>180</v>
      </c>
      <c r="E313" s="213" t="s">
        <v>24</v>
      </c>
      <c r="F313" s="214" t="s">
        <v>488</v>
      </c>
      <c r="G313" s="212"/>
      <c r="H313" s="215">
        <v>2.372</v>
      </c>
      <c r="I313" s="216"/>
      <c r="J313" s="212"/>
      <c r="K313" s="212"/>
      <c r="L313" s="217"/>
      <c r="M313" s="218"/>
      <c r="N313" s="219"/>
      <c r="O313" s="219"/>
      <c r="P313" s="219"/>
      <c r="Q313" s="219"/>
      <c r="R313" s="219"/>
      <c r="S313" s="219"/>
      <c r="T313" s="220"/>
      <c r="AT313" s="221" t="s">
        <v>180</v>
      </c>
      <c r="AU313" s="221" t="s">
        <v>88</v>
      </c>
      <c r="AV313" s="11" t="s">
        <v>88</v>
      </c>
      <c r="AW313" s="11" t="s">
        <v>42</v>
      </c>
      <c r="AX313" s="11" t="s">
        <v>79</v>
      </c>
      <c r="AY313" s="221" t="s">
        <v>125</v>
      </c>
    </row>
    <row r="314" spans="2:51" s="13" customFormat="1" ht="13.5">
      <c r="B314" s="233"/>
      <c r="C314" s="234"/>
      <c r="D314" s="204" t="s">
        <v>180</v>
      </c>
      <c r="E314" s="235" t="s">
        <v>24</v>
      </c>
      <c r="F314" s="236" t="s">
        <v>489</v>
      </c>
      <c r="G314" s="234"/>
      <c r="H314" s="235" t="s">
        <v>24</v>
      </c>
      <c r="I314" s="237"/>
      <c r="J314" s="234"/>
      <c r="K314" s="234"/>
      <c r="L314" s="238"/>
      <c r="M314" s="239"/>
      <c r="N314" s="240"/>
      <c r="O314" s="240"/>
      <c r="P314" s="240"/>
      <c r="Q314" s="240"/>
      <c r="R314" s="240"/>
      <c r="S314" s="240"/>
      <c r="T314" s="241"/>
      <c r="AT314" s="242" t="s">
        <v>180</v>
      </c>
      <c r="AU314" s="242" t="s">
        <v>88</v>
      </c>
      <c r="AV314" s="13" t="s">
        <v>25</v>
      </c>
      <c r="AW314" s="13" t="s">
        <v>42</v>
      </c>
      <c r="AX314" s="13" t="s">
        <v>79</v>
      </c>
      <c r="AY314" s="242" t="s">
        <v>125</v>
      </c>
    </row>
    <row r="315" spans="2:51" s="11" customFormat="1" ht="13.5">
      <c r="B315" s="211"/>
      <c r="C315" s="212"/>
      <c r="D315" s="204" t="s">
        <v>180</v>
      </c>
      <c r="E315" s="213" t="s">
        <v>24</v>
      </c>
      <c r="F315" s="214" t="s">
        <v>490</v>
      </c>
      <c r="G315" s="212"/>
      <c r="H315" s="215">
        <v>0.256</v>
      </c>
      <c r="I315" s="216"/>
      <c r="J315" s="212"/>
      <c r="K315" s="212"/>
      <c r="L315" s="217"/>
      <c r="M315" s="218"/>
      <c r="N315" s="219"/>
      <c r="O315" s="219"/>
      <c r="P315" s="219"/>
      <c r="Q315" s="219"/>
      <c r="R315" s="219"/>
      <c r="S315" s="219"/>
      <c r="T315" s="220"/>
      <c r="AT315" s="221" t="s">
        <v>180</v>
      </c>
      <c r="AU315" s="221" t="s">
        <v>88</v>
      </c>
      <c r="AV315" s="11" t="s">
        <v>88</v>
      </c>
      <c r="AW315" s="11" t="s">
        <v>42</v>
      </c>
      <c r="AX315" s="11" t="s">
        <v>79</v>
      </c>
      <c r="AY315" s="221" t="s">
        <v>125</v>
      </c>
    </row>
    <row r="316" spans="2:51" s="13" customFormat="1" ht="13.5">
      <c r="B316" s="233"/>
      <c r="C316" s="234"/>
      <c r="D316" s="204" t="s">
        <v>180</v>
      </c>
      <c r="E316" s="235" t="s">
        <v>24</v>
      </c>
      <c r="F316" s="236" t="s">
        <v>491</v>
      </c>
      <c r="G316" s="234"/>
      <c r="H316" s="235" t="s">
        <v>24</v>
      </c>
      <c r="I316" s="237"/>
      <c r="J316" s="234"/>
      <c r="K316" s="234"/>
      <c r="L316" s="238"/>
      <c r="M316" s="239"/>
      <c r="N316" s="240"/>
      <c r="O316" s="240"/>
      <c r="P316" s="240"/>
      <c r="Q316" s="240"/>
      <c r="R316" s="240"/>
      <c r="S316" s="240"/>
      <c r="T316" s="241"/>
      <c r="AT316" s="242" t="s">
        <v>180</v>
      </c>
      <c r="AU316" s="242" t="s">
        <v>88</v>
      </c>
      <c r="AV316" s="13" t="s">
        <v>25</v>
      </c>
      <c r="AW316" s="13" t="s">
        <v>42</v>
      </c>
      <c r="AX316" s="13" t="s">
        <v>79</v>
      </c>
      <c r="AY316" s="242" t="s">
        <v>125</v>
      </c>
    </row>
    <row r="317" spans="2:51" s="13" customFormat="1" ht="13.5">
      <c r="B317" s="233"/>
      <c r="C317" s="234"/>
      <c r="D317" s="204" t="s">
        <v>180</v>
      </c>
      <c r="E317" s="235" t="s">
        <v>24</v>
      </c>
      <c r="F317" s="236" t="s">
        <v>492</v>
      </c>
      <c r="G317" s="234"/>
      <c r="H317" s="235" t="s">
        <v>24</v>
      </c>
      <c r="I317" s="237"/>
      <c r="J317" s="234"/>
      <c r="K317" s="234"/>
      <c r="L317" s="238"/>
      <c r="M317" s="239"/>
      <c r="N317" s="240"/>
      <c r="O317" s="240"/>
      <c r="P317" s="240"/>
      <c r="Q317" s="240"/>
      <c r="R317" s="240"/>
      <c r="S317" s="240"/>
      <c r="T317" s="241"/>
      <c r="AT317" s="242" t="s">
        <v>180</v>
      </c>
      <c r="AU317" s="242" t="s">
        <v>88</v>
      </c>
      <c r="AV317" s="13" t="s">
        <v>25</v>
      </c>
      <c r="AW317" s="13" t="s">
        <v>42</v>
      </c>
      <c r="AX317" s="13" t="s">
        <v>79</v>
      </c>
      <c r="AY317" s="242" t="s">
        <v>125</v>
      </c>
    </row>
    <row r="318" spans="2:51" s="11" customFormat="1" ht="13.5">
      <c r="B318" s="211"/>
      <c r="C318" s="212"/>
      <c r="D318" s="204" t="s">
        <v>180</v>
      </c>
      <c r="E318" s="213" t="s">
        <v>24</v>
      </c>
      <c r="F318" s="214" t="s">
        <v>493</v>
      </c>
      <c r="G318" s="212"/>
      <c r="H318" s="215">
        <v>0.165</v>
      </c>
      <c r="I318" s="216"/>
      <c r="J318" s="212"/>
      <c r="K318" s="212"/>
      <c r="L318" s="217"/>
      <c r="M318" s="218"/>
      <c r="N318" s="219"/>
      <c r="O318" s="219"/>
      <c r="P318" s="219"/>
      <c r="Q318" s="219"/>
      <c r="R318" s="219"/>
      <c r="S318" s="219"/>
      <c r="T318" s="220"/>
      <c r="AT318" s="221" t="s">
        <v>180</v>
      </c>
      <c r="AU318" s="221" t="s">
        <v>88</v>
      </c>
      <c r="AV318" s="11" t="s">
        <v>88</v>
      </c>
      <c r="AW318" s="11" t="s">
        <v>42</v>
      </c>
      <c r="AX318" s="11" t="s">
        <v>79</v>
      </c>
      <c r="AY318" s="221" t="s">
        <v>125</v>
      </c>
    </row>
    <row r="319" spans="2:51" s="13" customFormat="1" ht="13.5">
      <c r="B319" s="233"/>
      <c r="C319" s="234"/>
      <c r="D319" s="204" t="s">
        <v>180</v>
      </c>
      <c r="E319" s="235" t="s">
        <v>24</v>
      </c>
      <c r="F319" s="236" t="s">
        <v>494</v>
      </c>
      <c r="G319" s="234"/>
      <c r="H319" s="235" t="s">
        <v>24</v>
      </c>
      <c r="I319" s="237"/>
      <c r="J319" s="234"/>
      <c r="K319" s="234"/>
      <c r="L319" s="238"/>
      <c r="M319" s="239"/>
      <c r="N319" s="240"/>
      <c r="O319" s="240"/>
      <c r="P319" s="240"/>
      <c r="Q319" s="240"/>
      <c r="R319" s="240"/>
      <c r="S319" s="240"/>
      <c r="T319" s="241"/>
      <c r="AT319" s="242" t="s">
        <v>180</v>
      </c>
      <c r="AU319" s="242" t="s">
        <v>88</v>
      </c>
      <c r="AV319" s="13" t="s">
        <v>25</v>
      </c>
      <c r="AW319" s="13" t="s">
        <v>42</v>
      </c>
      <c r="AX319" s="13" t="s">
        <v>79</v>
      </c>
      <c r="AY319" s="242" t="s">
        <v>125</v>
      </c>
    </row>
    <row r="320" spans="2:51" s="12" customFormat="1" ht="13.5">
      <c r="B320" s="222"/>
      <c r="C320" s="223"/>
      <c r="D320" s="204" t="s">
        <v>180</v>
      </c>
      <c r="E320" s="224" t="s">
        <v>24</v>
      </c>
      <c r="F320" s="225" t="s">
        <v>186</v>
      </c>
      <c r="G320" s="223"/>
      <c r="H320" s="226">
        <v>25.554</v>
      </c>
      <c r="I320" s="227"/>
      <c r="J320" s="223"/>
      <c r="K320" s="223"/>
      <c r="L320" s="228"/>
      <c r="M320" s="229"/>
      <c r="N320" s="230"/>
      <c r="O320" s="230"/>
      <c r="P320" s="230"/>
      <c r="Q320" s="230"/>
      <c r="R320" s="230"/>
      <c r="S320" s="230"/>
      <c r="T320" s="231"/>
      <c r="AT320" s="232" t="s">
        <v>180</v>
      </c>
      <c r="AU320" s="232" t="s">
        <v>88</v>
      </c>
      <c r="AV320" s="12" t="s">
        <v>145</v>
      </c>
      <c r="AW320" s="12" t="s">
        <v>42</v>
      </c>
      <c r="AX320" s="12" t="s">
        <v>25</v>
      </c>
      <c r="AY320" s="232" t="s">
        <v>125</v>
      </c>
    </row>
    <row r="321" spans="2:65" s="1" customFormat="1" ht="25.5" customHeight="1">
      <c r="B321" s="41"/>
      <c r="C321" s="192" t="s">
        <v>495</v>
      </c>
      <c r="D321" s="192" t="s">
        <v>128</v>
      </c>
      <c r="E321" s="193" t="s">
        <v>496</v>
      </c>
      <c r="F321" s="194" t="s">
        <v>497</v>
      </c>
      <c r="G321" s="195" t="s">
        <v>200</v>
      </c>
      <c r="H321" s="196">
        <v>36.18</v>
      </c>
      <c r="I321" s="197"/>
      <c r="J321" s="198">
        <f>ROUND(I321*H321,2)</f>
        <v>0</v>
      </c>
      <c r="K321" s="194" t="s">
        <v>132</v>
      </c>
      <c r="L321" s="61"/>
      <c r="M321" s="199" t="s">
        <v>24</v>
      </c>
      <c r="N321" s="200" t="s">
        <v>50</v>
      </c>
      <c r="O321" s="42"/>
      <c r="P321" s="201">
        <f>O321*H321</f>
        <v>0</v>
      </c>
      <c r="Q321" s="201">
        <v>2.16</v>
      </c>
      <c r="R321" s="201">
        <f>Q321*H321</f>
        <v>78.14880000000001</v>
      </c>
      <c r="S321" s="201">
        <v>0</v>
      </c>
      <c r="T321" s="202">
        <f>S321*H321</f>
        <v>0</v>
      </c>
      <c r="AR321" s="24" t="s">
        <v>145</v>
      </c>
      <c r="AT321" s="24" t="s">
        <v>128</v>
      </c>
      <c r="AU321" s="24" t="s">
        <v>88</v>
      </c>
      <c r="AY321" s="24" t="s">
        <v>125</v>
      </c>
      <c r="BE321" s="203">
        <f>IF(N321="základní",J321,0)</f>
        <v>0</v>
      </c>
      <c r="BF321" s="203">
        <f>IF(N321="snížená",J321,0)</f>
        <v>0</v>
      </c>
      <c r="BG321" s="203">
        <f>IF(N321="zákl. přenesená",J321,0)</f>
        <v>0</v>
      </c>
      <c r="BH321" s="203">
        <f>IF(N321="sníž. přenesená",J321,0)</f>
        <v>0</v>
      </c>
      <c r="BI321" s="203">
        <f>IF(N321="nulová",J321,0)</f>
        <v>0</v>
      </c>
      <c r="BJ321" s="24" t="s">
        <v>25</v>
      </c>
      <c r="BK321" s="203">
        <f>ROUND(I321*H321,2)</f>
        <v>0</v>
      </c>
      <c r="BL321" s="24" t="s">
        <v>145</v>
      </c>
      <c r="BM321" s="24" t="s">
        <v>498</v>
      </c>
    </row>
    <row r="322" spans="2:47" s="1" customFormat="1" ht="84">
      <c r="B322" s="41"/>
      <c r="C322" s="63"/>
      <c r="D322" s="204" t="s">
        <v>177</v>
      </c>
      <c r="E322" s="63"/>
      <c r="F322" s="205" t="s">
        <v>499</v>
      </c>
      <c r="G322" s="63"/>
      <c r="H322" s="63"/>
      <c r="I322" s="163"/>
      <c r="J322" s="63"/>
      <c r="K322" s="63"/>
      <c r="L322" s="61"/>
      <c r="M322" s="206"/>
      <c r="N322" s="42"/>
      <c r="O322" s="42"/>
      <c r="P322" s="42"/>
      <c r="Q322" s="42"/>
      <c r="R322" s="42"/>
      <c r="S322" s="42"/>
      <c r="T322" s="78"/>
      <c r="AT322" s="24" t="s">
        <v>177</v>
      </c>
      <c r="AU322" s="24" t="s">
        <v>88</v>
      </c>
    </row>
    <row r="323" spans="2:47" s="1" customFormat="1" ht="36">
      <c r="B323" s="41"/>
      <c r="C323" s="63"/>
      <c r="D323" s="204" t="s">
        <v>138</v>
      </c>
      <c r="E323" s="63"/>
      <c r="F323" s="205" t="s">
        <v>500</v>
      </c>
      <c r="G323" s="63"/>
      <c r="H323" s="63"/>
      <c r="I323" s="163"/>
      <c r="J323" s="63"/>
      <c r="K323" s="63"/>
      <c r="L323" s="61"/>
      <c r="M323" s="206"/>
      <c r="N323" s="42"/>
      <c r="O323" s="42"/>
      <c r="P323" s="42"/>
      <c r="Q323" s="42"/>
      <c r="R323" s="42"/>
      <c r="S323" s="42"/>
      <c r="T323" s="78"/>
      <c r="AT323" s="24" t="s">
        <v>138</v>
      </c>
      <c r="AU323" s="24" t="s">
        <v>88</v>
      </c>
    </row>
    <row r="324" spans="2:51" s="11" customFormat="1" ht="13.5">
      <c r="B324" s="211"/>
      <c r="C324" s="212"/>
      <c r="D324" s="204" t="s">
        <v>180</v>
      </c>
      <c r="E324" s="213" t="s">
        <v>24</v>
      </c>
      <c r="F324" s="214" t="s">
        <v>501</v>
      </c>
      <c r="G324" s="212"/>
      <c r="H324" s="215">
        <v>36.18</v>
      </c>
      <c r="I324" s="216"/>
      <c r="J324" s="212"/>
      <c r="K324" s="212"/>
      <c r="L324" s="217"/>
      <c r="M324" s="218"/>
      <c r="N324" s="219"/>
      <c r="O324" s="219"/>
      <c r="P324" s="219"/>
      <c r="Q324" s="219"/>
      <c r="R324" s="219"/>
      <c r="S324" s="219"/>
      <c r="T324" s="220"/>
      <c r="AT324" s="221" t="s">
        <v>180</v>
      </c>
      <c r="AU324" s="221" t="s">
        <v>88</v>
      </c>
      <c r="AV324" s="11" t="s">
        <v>88</v>
      </c>
      <c r="AW324" s="11" t="s">
        <v>42</v>
      </c>
      <c r="AX324" s="11" t="s">
        <v>25</v>
      </c>
      <c r="AY324" s="221" t="s">
        <v>125</v>
      </c>
    </row>
    <row r="325" spans="2:65" s="1" customFormat="1" ht="51" customHeight="1">
      <c r="B325" s="41"/>
      <c r="C325" s="192" t="s">
        <v>502</v>
      </c>
      <c r="D325" s="192" t="s">
        <v>128</v>
      </c>
      <c r="E325" s="193" t="s">
        <v>503</v>
      </c>
      <c r="F325" s="194" t="s">
        <v>504</v>
      </c>
      <c r="G325" s="195" t="s">
        <v>175</v>
      </c>
      <c r="H325" s="196">
        <v>162.7</v>
      </c>
      <c r="I325" s="197"/>
      <c r="J325" s="198">
        <f>ROUND(I325*H325,2)</f>
        <v>0</v>
      </c>
      <c r="K325" s="194" t="s">
        <v>132</v>
      </c>
      <c r="L325" s="61"/>
      <c r="M325" s="199" t="s">
        <v>24</v>
      </c>
      <c r="N325" s="200" t="s">
        <v>50</v>
      </c>
      <c r="O325" s="42"/>
      <c r="P325" s="201">
        <f>O325*H325</f>
        <v>0</v>
      </c>
      <c r="Q325" s="201">
        <v>0.56488</v>
      </c>
      <c r="R325" s="201">
        <f>Q325*H325</f>
        <v>91.905976</v>
      </c>
      <c r="S325" s="201">
        <v>0</v>
      </c>
      <c r="T325" s="202">
        <f>S325*H325</f>
        <v>0</v>
      </c>
      <c r="AR325" s="24" t="s">
        <v>145</v>
      </c>
      <c r="AT325" s="24" t="s">
        <v>128</v>
      </c>
      <c r="AU325" s="24" t="s">
        <v>88</v>
      </c>
      <c r="AY325" s="24" t="s">
        <v>125</v>
      </c>
      <c r="BE325" s="203">
        <f>IF(N325="základní",J325,0)</f>
        <v>0</v>
      </c>
      <c r="BF325" s="203">
        <f>IF(N325="snížená",J325,0)</f>
        <v>0</v>
      </c>
      <c r="BG325" s="203">
        <f>IF(N325="zákl. přenesená",J325,0)</f>
        <v>0</v>
      </c>
      <c r="BH325" s="203">
        <f>IF(N325="sníž. přenesená",J325,0)</f>
        <v>0</v>
      </c>
      <c r="BI325" s="203">
        <f>IF(N325="nulová",J325,0)</f>
        <v>0</v>
      </c>
      <c r="BJ325" s="24" t="s">
        <v>25</v>
      </c>
      <c r="BK325" s="203">
        <f>ROUND(I325*H325,2)</f>
        <v>0</v>
      </c>
      <c r="BL325" s="24" t="s">
        <v>145</v>
      </c>
      <c r="BM325" s="24" t="s">
        <v>505</v>
      </c>
    </row>
    <row r="326" spans="2:47" s="1" customFormat="1" ht="48">
      <c r="B326" s="41"/>
      <c r="C326" s="63"/>
      <c r="D326" s="204" t="s">
        <v>177</v>
      </c>
      <c r="E326" s="63"/>
      <c r="F326" s="205" t="s">
        <v>506</v>
      </c>
      <c r="G326" s="63"/>
      <c r="H326" s="63"/>
      <c r="I326" s="163"/>
      <c r="J326" s="63"/>
      <c r="K326" s="63"/>
      <c r="L326" s="61"/>
      <c r="M326" s="206"/>
      <c r="N326" s="42"/>
      <c r="O326" s="42"/>
      <c r="P326" s="42"/>
      <c r="Q326" s="42"/>
      <c r="R326" s="42"/>
      <c r="S326" s="42"/>
      <c r="T326" s="78"/>
      <c r="AT326" s="24" t="s">
        <v>177</v>
      </c>
      <c r="AU326" s="24" t="s">
        <v>88</v>
      </c>
    </row>
    <row r="327" spans="2:47" s="1" customFormat="1" ht="36">
      <c r="B327" s="41"/>
      <c r="C327" s="63"/>
      <c r="D327" s="204" t="s">
        <v>138</v>
      </c>
      <c r="E327" s="63"/>
      <c r="F327" s="205" t="s">
        <v>500</v>
      </c>
      <c r="G327" s="63"/>
      <c r="H327" s="63"/>
      <c r="I327" s="163"/>
      <c r="J327" s="63"/>
      <c r="K327" s="63"/>
      <c r="L327" s="61"/>
      <c r="M327" s="206"/>
      <c r="N327" s="42"/>
      <c r="O327" s="42"/>
      <c r="P327" s="42"/>
      <c r="Q327" s="42"/>
      <c r="R327" s="42"/>
      <c r="S327" s="42"/>
      <c r="T327" s="78"/>
      <c r="AT327" s="24" t="s">
        <v>138</v>
      </c>
      <c r="AU327" s="24" t="s">
        <v>88</v>
      </c>
    </row>
    <row r="328" spans="2:63" s="10" customFormat="1" ht="29.85" customHeight="1">
      <c r="B328" s="176"/>
      <c r="C328" s="177"/>
      <c r="D328" s="178" t="s">
        <v>78</v>
      </c>
      <c r="E328" s="190" t="s">
        <v>124</v>
      </c>
      <c r="F328" s="190" t="s">
        <v>507</v>
      </c>
      <c r="G328" s="177"/>
      <c r="H328" s="177"/>
      <c r="I328" s="180"/>
      <c r="J328" s="191">
        <f>BK328</f>
        <v>0</v>
      </c>
      <c r="K328" s="177"/>
      <c r="L328" s="182"/>
      <c r="M328" s="183"/>
      <c r="N328" s="184"/>
      <c r="O328" s="184"/>
      <c r="P328" s="185">
        <f>SUM(P329:P360)</f>
        <v>0</v>
      </c>
      <c r="Q328" s="184"/>
      <c r="R328" s="185">
        <f>SUM(R329:R360)</f>
        <v>117.27047730000001</v>
      </c>
      <c r="S328" s="184"/>
      <c r="T328" s="186">
        <f>SUM(T329:T360)</f>
        <v>0</v>
      </c>
      <c r="AR328" s="187" t="s">
        <v>25</v>
      </c>
      <c r="AT328" s="188" t="s">
        <v>78</v>
      </c>
      <c r="AU328" s="188" t="s">
        <v>25</v>
      </c>
      <c r="AY328" s="187" t="s">
        <v>125</v>
      </c>
      <c r="BK328" s="189">
        <f>SUM(BK329:BK360)</f>
        <v>0</v>
      </c>
    </row>
    <row r="329" spans="2:65" s="1" customFormat="1" ht="25.5" customHeight="1">
      <c r="B329" s="41"/>
      <c r="C329" s="192" t="s">
        <v>508</v>
      </c>
      <c r="D329" s="192" t="s">
        <v>128</v>
      </c>
      <c r="E329" s="193" t="s">
        <v>509</v>
      </c>
      <c r="F329" s="194" t="s">
        <v>510</v>
      </c>
      <c r="G329" s="195" t="s">
        <v>175</v>
      </c>
      <c r="H329" s="196">
        <v>3776.44</v>
      </c>
      <c r="I329" s="197"/>
      <c r="J329" s="198">
        <f>ROUND(I329*H329,2)</f>
        <v>0</v>
      </c>
      <c r="K329" s="194" t="s">
        <v>132</v>
      </c>
      <c r="L329" s="61"/>
      <c r="M329" s="199" t="s">
        <v>24</v>
      </c>
      <c r="N329" s="200" t="s">
        <v>50</v>
      </c>
      <c r="O329" s="42"/>
      <c r="P329" s="201">
        <f>O329*H329</f>
        <v>0</v>
      </c>
      <c r="Q329" s="201">
        <v>0</v>
      </c>
      <c r="R329" s="201">
        <f>Q329*H329</f>
        <v>0</v>
      </c>
      <c r="S329" s="201">
        <v>0</v>
      </c>
      <c r="T329" s="202">
        <f>S329*H329</f>
        <v>0</v>
      </c>
      <c r="AR329" s="24" t="s">
        <v>145</v>
      </c>
      <c r="AT329" s="24" t="s">
        <v>128</v>
      </c>
      <c r="AU329" s="24" t="s">
        <v>88</v>
      </c>
      <c r="AY329" s="24" t="s">
        <v>125</v>
      </c>
      <c r="BE329" s="203">
        <f>IF(N329="základní",J329,0)</f>
        <v>0</v>
      </c>
      <c r="BF329" s="203">
        <f>IF(N329="snížená",J329,0)</f>
        <v>0</v>
      </c>
      <c r="BG329" s="203">
        <f>IF(N329="zákl. přenesená",J329,0)</f>
        <v>0</v>
      </c>
      <c r="BH329" s="203">
        <f>IF(N329="sníž. přenesená",J329,0)</f>
        <v>0</v>
      </c>
      <c r="BI329" s="203">
        <f>IF(N329="nulová",J329,0)</f>
        <v>0</v>
      </c>
      <c r="BJ329" s="24" t="s">
        <v>25</v>
      </c>
      <c r="BK329" s="203">
        <f>ROUND(I329*H329,2)</f>
        <v>0</v>
      </c>
      <c r="BL329" s="24" t="s">
        <v>145</v>
      </c>
      <c r="BM329" s="24" t="s">
        <v>511</v>
      </c>
    </row>
    <row r="330" spans="2:47" s="1" customFormat="1" ht="24">
      <c r="B330" s="41"/>
      <c r="C330" s="63"/>
      <c r="D330" s="204" t="s">
        <v>138</v>
      </c>
      <c r="E330" s="63"/>
      <c r="F330" s="205" t="s">
        <v>512</v>
      </c>
      <c r="G330" s="63"/>
      <c r="H330" s="63"/>
      <c r="I330" s="163"/>
      <c r="J330" s="63"/>
      <c r="K330" s="63"/>
      <c r="L330" s="61"/>
      <c r="M330" s="206"/>
      <c r="N330" s="42"/>
      <c r="O330" s="42"/>
      <c r="P330" s="42"/>
      <c r="Q330" s="42"/>
      <c r="R330" s="42"/>
      <c r="S330" s="42"/>
      <c r="T330" s="78"/>
      <c r="AT330" s="24" t="s">
        <v>138</v>
      </c>
      <c r="AU330" s="24" t="s">
        <v>88</v>
      </c>
    </row>
    <row r="331" spans="2:65" s="1" customFormat="1" ht="25.5" customHeight="1">
      <c r="B331" s="41"/>
      <c r="C331" s="192" t="s">
        <v>513</v>
      </c>
      <c r="D331" s="192" t="s">
        <v>128</v>
      </c>
      <c r="E331" s="193" t="s">
        <v>514</v>
      </c>
      <c r="F331" s="194" t="s">
        <v>515</v>
      </c>
      <c r="G331" s="195" t="s">
        <v>175</v>
      </c>
      <c r="H331" s="196">
        <v>3301.43</v>
      </c>
      <c r="I331" s="197"/>
      <c r="J331" s="198">
        <f>ROUND(I331*H331,2)</f>
        <v>0</v>
      </c>
      <c r="K331" s="194" t="s">
        <v>132</v>
      </c>
      <c r="L331" s="61"/>
      <c r="M331" s="199" t="s">
        <v>24</v>
      </c>
      <c r="N331" s="200" t="s">
        <v>50</v>
      </c>
      <c r="O331" s="42"/>
      <c r="P331" s="201">
        <f>O331*H331</f>
        <v>0</v>
      </c>
      <c r="Q331" s="201">
        <v>0</v>
      </c>
      <c r="R331" s="201">
        <f>Q331*H331</f>
        <v>0</v>
      </c>
      <c r="S331" s="201">
        <v>0</v>
      </c>
      <c r="T331" s="202">
        <f>S331*H331</f>
        <v>0</v>
      </c>
      <c r="AR331" s="24" t="s">
        <v>145</v>
      </c>
      <c r="AT331" s="24" t="s">
        <v>128</v>
      </c>
      <c r="AU331" s="24" t="s">
        <v>88</v>
      </c>
      <c r="AY331" s="24" t="s">
        <v>125</v>
      </c>
      <c r="BE331" s="203">
        <f>IF(N331="základní",J331,0)</f>
        <v>0</v>
      </c>
      <c r="BF331" s="203">
        <f>IF(N331="snížená",J331,0)</f>
        <v>0</v>
      </c>
      <c r="BG331" s="203">
        <f>IF(N331="zákl. přenesená",J331,0)</f>
        <v>0</v>
      </c>
      <c r="BH331" s="203">
        <f>IF(N331="sníž. přenesená",J331,0)</f>
        <v>0</v>
      </c>
      <c r="BI331" s="203">
        <f>IF(N331="nulová",J331,0)</f>
        <v>0</v>
      </c>
      <c r="BJ331" s="24" t="s">
        <v>25</v>
      </c>
      <c r="BK331" s="203">
        <f>ROUND(I331*H331,2)</f>
        <v>0</v>
      </c>
      <c r="BL331" s="24" t="s">
        <v>145</v>
      </c>
      <c r="BM331" s="24" t="s">
        <v>516</v>
      </c>
    </row>
    <row r="332" spans="2:47" s="1" customFormat="1" ht="60">
      <c r="B332" s="41"/>
      <c r="C332" s="63"/>
      <c r="D332" s="204" t="s">
        <v>177</v>
      </c>
      <c r="E332" s="63"/>
      <c r="F332" s="205" t="s">
        <v>517</v>
      </c>
      <c r="G332" s="63"/>
      <c r="H332" s="63"/>
      <c r="I332" s="163"/>
      <c r="J332" s="63"/>
      <c r="K332" s="63"/>
      <c r="L332" s="61"/>
      <c r="M332" s="206"/>
      <c r="N332" s="42"/>
      <c r="O332" s="42"/>
      <c r="P332" s="42"/>
      <c r="Q332" s="42"/>
      <c r="R332" s="42"/>
      <c r="S332" s="42"/>
      <c r="T332" s="78"/>
      <c r="AT332" s="24" t="s">
        <v>177</v>
      </c>
      <c r="AU332" s="24" t="s">
        <v>88</v>
      </c>
    </row>
    <row r="333" spans="2:47" s="1" customFormat="1" ht="24">
      <c r="B333" s="41"/>
      <c r="C333" s="63"/>
      <c r="D333" s="204" t="s">
        <v>138</v>
      </c>
      <c r="E333" s="63"/>
      <c r="F333" s="205" t="s">
        <v>512</v>
      </c>
      <c r="G333" s="63"/>
      <c r="H333" s="63"/>
      <c r="I333" s="163"/>
      <c r="J333" s="63"/>
      <c r="K333" s="63"/>
      <c r="L333" s="61"/>
      <c r="M333" s="206"/>
      <c r="N333" s="42"/>
      <c r="O333" s="42"/>
      <c r="P333" s="42"/>
      <c r="Q333" s="42"/>
      <c r="R333" s="42"/>
      <c r="S333" s="42"/>
      <c r="T333" s="78"/>
      <c r="AT333" s="24" t="s">
        <v>138</v>
      </c>
      <c r="AU333" s="24" t="s">
        <v>88</v>
      </c>
    </row>
    <row r="334" spans="2:65" s="1" customFormat="1" ht="38.25" customHeight="1">
      <c r="B334" s="41"/>
      <c r="C334" s="192" t="s">
        <v>518</v>
      </c>
      <c r="D334" s="192" t="s">
        <v>128</v>
      </c>
      <c r="E334" s="193" t="s">
        <v>519</v>
      </c>
      <c r="F334" s="194" t="s">
        <v>520</v>
      </c>
      <c r="G334" s="195" t="s">
        <v>175</v>
      </c>
      <c r="H334" s="196">
        <v>2995.13</v>
      </c>
      <c r="I334" s="197"/>
      <c r="J334" s="198">
        <f>ROUND(I334*H334,2)</f>
        <v>0</v>
      </c>
      <c r="K334" s="194" t="s">
        <v>132</v>
      </c>
      <c r="L334" s="61"/>
      <c r="M334" s="199" t="s">
        <v>24</v>
      </c>
      <c r="N334" s="200" t="s">
        <v>50</v>
      </c>
      <c r="O334" s="42"/>
      <c r="P334" s="201">
        <f>O334*H334</f>
        <v>0</v>
      </c>
      <c r="Q334" s="201">
        <v>0</v>
      </c>
      <c r="R334" s="201">
        <f>Q334*H334</f>
        <v>0</v>
      </c>
      <c r="S334" s="201">
        <v>0</v>
      </c>
      <c r="T334" s="202">
        <f>S334*H334</f>
        <v>0</v>
      </c>
      <c r="AR334" s="24" t="s">
        <v>145</v>
      </c>
      <c r="AT334" s="24" t="s">
        <v>128</v>
      </c>
      <c r="AU334" s="24" t="s">
        <v>88</v>
      </c>
      <c r="AY334" s="24" t="s">
        <v>125</v>
      </c>
      <c r="BE334" s="203">
        <f>IF(N334="základní",J334,0)</f>
        <v>0</v>
      </c>
      <c r="BF334" s="203">
        <f>IF(N334="snížená",J334,0)</f>
        <v>0</v>
      </c>
      <c r="BG334" s="203">
        <f>IF(N334="zákl. přenesená",J334,0)</f>
        <v>0</v>
      </c>
      <c r="BH334" s="203">
        <f>IF(N334="sníž. přenesená",J334,0)</f>
        <v>0</v>
      </c>
      <c r="BI334" s="203">
        <f>IF(N334="nulová",J334,0)</f>
        <v>0</v>
      </c>
      <c r="BJ334" s="24" t="s">
        <v>25</v>
      </c>
      <c r="BK334" s="203">
        <f>ROUND(I334*H334,2)</f>
        <v>0</v>
      </c>
      <c r="BL334" s="24" t="s">
        <v>145</v>
      </c>
      <c r="BM334" s="24" t="s">
        <v>521</v>
      </c>
    </row>
    <row r="335" spans="2:47" s="1" customFormat="1" ht="24">
      <c r="B335" s="41"/>
      <c r="C335" s="63"/>
      <c r="D335" s="204" t="s">
        <v>177</v>
      </c>
      <c r="E335" s="63"/>
      <c r="F335" s="205" t="s">
        <v>522</v>
      </c>
      <c r="G335" s="63"/>
      <c r="H335" s="63"/>
      <c r="I335" s="163"/>
      <c r="J335" s="63"/>
      <c r="K335" s="63"/>
      <c r="L335" s="61"/>
      <c r="M335" s="206"/>
      <c r="N335" s="42"/>
      <c r="O335" s="42"/>
      <c r="P335" s="42"/>
      <c r="Q335" s="42"/>
      <c r="R335" s="42"/>
      <c r="S335" s="42"/>
      <c r="T335" s="78"/>
      <c r="AT335" s="24" t="s">
        <v>177</v>
      </c>
      <c r="AU335" s="24" t="s">
        <v>88</v>
      </c>
    </row>
    <row r="336" spans="2:47" s="1" customFormat="1" ht="24">
      <c r="B336" s="41"/>
      <c r="C336" s="63"/>
      <c r="D336" s="204" t="s">
        <v>138</v>
      </c>
      <c r="E336" s="63"/>
      <c r="F336" s="205" t="s">
        <v>523</v>
      </c>
      <c r="G336" s="63"/>
      <c r="H336" s="63"/>
      <c r="I336" s="163"/>
      <c r="J336" s="63"/>
      <c r="K336" s="63"/>
      <c r="L336" s="61"/>
      <c r="M336" s="206"/>
      <c r="N336" s="42"/>
      <c r="O336" s="42"/>
      <c r="P336" s="42"/>
      <c r="Q336" s="42"/>
      <c r="R336" s="42"/>
      <c r="S336" s="42"/>
      <c r="T336" s="78"/>
      <c r="AT336" s="24" t="s">
        <v>138</v>
      </c>
      <c r="AU336" s="24" t="s">
        <v>88</v>
      </c>
    </row>
    <row r="337" spans="2:65" s="1" customFormat="1" ht="25.5" customHeight="1">
      <c r="B337" s="41"/>
      <c r="C337" s="192" t="s">
        <v>524</v>
      </c>
      <c r="D337" s="192" t="s">
        <v>128</v>
      </c>
      <c r="E337" s="193" t="s">
        <v>525</v>
      </c>
      <c r="F337" s="194" t="s">
        <v>526</v>
      </c>
      <c r="G337" s="195" t="s">
        <v>175</v>
      </c>
      <c r="H337" s="196">
        <v>632.5</v>
      </c>
      <c r="I337" s="197"/>
      <c r="J337" s="198">
        <f>ROUND(I337*H337,2)</f>
        <v>0</v>
      </c>
      <c r="K337" s="194" t="s">
        <v>132</v>
      </c>
      <c r="L337" s="61"/>
      <c r="M337" s="199" t="s">
        <v>24</v>
      </c>
      <c r="N337" s="200" t="s">
        <v>50</v>
      </c>
      <c r="O337" s="42"/>
      <c r="P337" s="201">
        <f>O337*H337</f>
        <v>0</v>
      </c>
      <c r="Q337" s="201">
        <v>0.132</v>
      </c>
      <c r="R337" s="201">
        <f>Q337*H337</f>
        <v>83.49000000000001</v>
      </c>
      <c r="S337" s="201">
        <v>0</v>
      </c>
      <c r="T337" s="202">
        <f>S337*H337</f>
        <v>0</v>
      </c>
      <c r="AR337" s="24" t="s">
        <v>145</v>
      </c>
      <c r="AT337" s="24" t="s">
        <v>128</v>
      </c>
      <c r="AU337" s="24" t="s">
        <v>88</v>
      </c>
      <c r="AY337" s="24" t="s">
        <v>125</v>
      </c>
      <c r="BE337" s="203">
        <f>IF(N337="základní",J337,0)</f>
        <v>0</v>
      </c>
      <c r="BF337" s="203">
        <f>IF(N337="snížená",J337,0)</f>
        <v>0</v>
      </c>
      <c r="BG337" s="203">
        <f>IF(N337="zákl. přenesená",J337,0)</f>
        <v>0</v>
      </c>
      <c r="BH337" s="203">
        <f>IF(N337="sníž. přenesená",J337,0)</f>
        <v>0</v>
      </c>
      <c r="BI337" s="203">
        <f>IF(N337="nulová",J337,0)</f>
        <v>0</v>
      </c>
      <c r="BJ337" s="24" t="s">
        <v>25</v>
      </c>
      <c r="BK337" s="203">
        <f>ROUND(I337*H337,2)</f>
        <v>0</v>
      </c>
      <c r="BL337" s="24" t="s">
        <v>145</v>
      </c>
      <c r="BM337" s="24" t="s">
        <v>527</v>
      </c>
    </row>
    <row r="338" spans="2:47" s="1" customFormat="1" ht="72">
      <c r="B338" s="41"/>
      <c r="C338" s="63"/>
      <c r="D338" s="204" t="s">
        <v>177</v>
      </c>
      <c r="E338" s="63"/>
      <c r="F338" s="205" t="s">
        <v>528</v>
      </c>
      <c r="G338" s="63"/>
      <c r="H338" s="63"/>
      <c r="I338" s="163"/>
      <c r="J338" s="63"/>
      <c r="K338" s="63"/>
      <c r="L338" s="61"/>
      <c r="M338" s="206"/>
      <c r="N338" s="42"/>
      <c r="O338" s="42"/>
      <c r="P338" s="42"/>
      <c r="Q338" s="42"/>
      <c r="R338" s="42"/>
      <c r="S338" s="42"/>
      <c r="T338" s="78"/>
      <c r="AT338" s="24" t="s">
        <v>177</v>
      </c>
      <c r="AU338" s="24" t="s">
        <v>88</v>
      </c>
    </row>
    <row r="339" spans="2:47" s="1" customFormat="1" ht="24">
      <c r="B339" s="41"/>
      <c r="C339" s="63"/>
      <c r="D339" s="204" t="s">
        <v>138</v>
      </c>
      <c r="E339" s="63"/>
      <c r="F339" s="205" t="s">
        <v>529</v>
      </c>
      <c r="G339" s="63"/>
      <c r="H339" s="63"/>
      <c r="I339" s="163"/>
      <c r="J339" s="63"/>
      <c r="K339" s="63"/>
      <c r="L339" s="61"/>
      <c r="M339" s="206"/>
      <c r="N339" s="42"/>
      <c r="O339" s="42"/>
      <c r="P339" s="42"/>
      <c r="Q339" s="42"/>
      <c r="R339" s="42"/>
      <c r="S339" s="42"/>
      <c r="T339" s="78"/>
      <c r="AT339" s="24" t="s">
        <v>138</v>
      </c>
      <c r="AU339" s="24" t="s">
        <v>88</v>
      </c>
    </row>
    <row r="340" spans="2:65" s="1" customFormat="1" ht="16.5" customHeight="1">
      <c r="B340" s="41"/>
      <c r="C340" s="192" t="s">
        <v>530</v>
      </c>
      <c r="D340" s="192" t="s">
        <v>128</v>
      </c>
      <c r="E340" s="193" t="s">
        <v>531</v>
      </c>
      <c r="F340" s="194" t="s">
        <v>532</v>
      </c>
      <c r="G340" s="195" t="s">
        <v>175</v>
      </c>
      <c r="H340" s="196">
        <v>3010.43</v>
      </c>
      <c r="I340" s="197"/>
      <c r="J340" s="198">
        <f>ROUND(I340*H340,2)</f>
        <v>0</v>
      </c>
      <c r="K340" s="194" t="s">
        <v>132</v>
      </c>
      <c r="L340" s="61"/>
      <c r="M340" s="199" t="s">
        <v>24</v>
      </c>
      <c r="N340" s="200" t="s">
        <v>50</v>
      </c>
      <c r="O340" s="42"/>
      <c r="P340" s="201">
        <f>O340*H340</f>
        <v>0</v>
      </c>
      <c r="Q340" s="201">
        <v>0.00034</v>
      </c>
      <c r="R340" s="201">
        <f>Q340*H340</f>
        <v>1.0235462</v>
      </c>
      <c r="S340" s="201">
        <v>0</v>
      </c>
      <c r="T340" s="202">
        <f>S340*H340</f>
        <v>0</v>
      </c>
      <c r="AR340" s="24" t="s">
        <v>145</v>
      </c>
      <c r="AT340" s="24" t="s">
        <v>128</v>
      </c>
      <c r="AU340" s="24" t="s">
        <v>88</v>
      </c>
      <c r="AY340" s="24" t="s">
        <v>125</v>
      </c>
      <c r="BE340" s="203">
        <f>IF(N340="základní",J340,0)</f>
        <v>0</v>
      </c>
      <c r="BF340" s="203">
        <f>IF(N340="snížená",J340,0)</f>
        <v>0</v>
      </c>
      <c r="BG340" s="203">
        <f>IF(N340="zákl. přenesená",J340,0)</f>
        <v>0</v>
      </c>
      <c r="BH340" s="203">
        <f>IF(N340="sníž. přenesená",J340,0)</f>
        <v>0</v>
      </c>
      <c r="BI340" s="203">
        <f>IF(N340="nulová",J340,0)</f>
        <v>0</v>
      </c>
      <c r="BJ340" s="24" t="s">
        <v>25</v>
      </c>
      <c r="BK340" s="203">
        <f>ROUND(I340*H340,2)</f>
        <v>0</v>
      </c>
      <c r="BL340" s="24" t="s">
        <v>145</v>
      </c>
      <c r="BM340" s="24" t="s">
        <v>533</v>
      </c>
    </row>
    <row r="341" spans="2:47" s="1" customFormat="1" ht="48">
      <c r="B341" s="41"/>
      <c r="C341" s="63"/>
      <c r="D341" s="204" t="s">
        <v>177</v>
      </c>
      <c r="E341" s="63"/>
      <c r="F341" s="205" t="s">
        <v>534</v>
      </c>
      <c r="G341" s="63"/>
      <c r="H341" s="63"/>
      <c r="I341" s="163"/>
      <c r="J341" s="63"/>
      <c r="K341" s="63"/>
      <c r="L341" s="61"/>
      <c r="M341" s="206"/>
      <c r="N341" s="42"/>
      <c r="O341" s="42"/>
      <c r="P341" s="42"/>
      <c r="Q341" s="42"/>
      <c r="R341" s="42"/>
      <c r="S341" s="42"/>
      <c r="T341" s="78"/>
      <c r="AT341" s="24" t="s">
        <v>177</v>
      </c>
      <c r="AU341" s="24" t="s">
        <v>88</v>
      </c>
    </row>
    <row r="342" spans="2:47" s="1" customFormat="1" ht="24">
      <c r="B342" s="41"/>
      <c r="C342" s="63"/>
      <c r="D342" s="204" t="s">
        <v>138</v>
      </c>
      <c r="E342" s="63"/>
      <c r="F342" s="205" t="s">
        <v>535</v>
      </c>
      <c r="G342" s="63"/>
      <c r="H342" s="63"/>
      <c r="I342" s="163"/>
      <c r="J342" s="63"/>
      <c r="K342" s="63"/>
      <c r="L342" s="61"/>
      <c r="M342" s="206"/>
      <c r="N342" s="42"/>
      <c r="O342" s="42"/>
      <c r="P342" s="42"/>
      <c r="Q342" s="42"/>
      <c r="R342" s="42"/>
      <c r="S342" s="42"/>
      <c r="T342" s="78"/>
      <c r="AT342" s="24" t="s">
        <v>138</v>
      </c>
      <c r="AU342" s="24" t="s">
        <v>88</v>
      </c>
    </row>
    <row r="343" spans="2:65" s="1" customFormat="1" ht="25.5" customHeight="1">
      <c r="B343" s="41"/>
      <c r="C343" s="192" t="s">
        <v>536</v>
      </c>
      <c r="D343" s="192" t="s">
        <v>128</v>
      </c>
      <c r="E343" s="193" t="s">
        <v>537</v>
      </c>
      <c r="F343" s="194" t="s">
        <v>538</v>
      </c>
      <c r="G343" s="195" t="s">
        <v>175</v>
      </c>
      <c r="H343" s="196">
        <v>2905.59</v>
      </c>
      <c r="I343" s="197"/>
      <c r="J343" s="198">
        <f>ROUND(I343*H343,2)</f>
        <v>0</v>
      </c>
      <c r="K343" s="194" t="s">
        <v>132</v>
      </c>
      <c r="L343" s="61"/>
      <c r="M343" s="199" t="s">
        <v>24</v>
      </c>
      <c r="N343" s="200" t="s">
        <v>50</v>
      </c>
      <c r="O343" s="42"/>
      <c r="P343" s="201">
        <f>O343*H343</f>
        <v>0</v>
      </c>
      <c r="Q343" s="201">
        <v>0.00071</v>
      </c>
      <c r="R343" s="201">
        <f>Q343*H343</f>
        <v>2.0629689</v>
      </c>
      <c r="S343" s="201">
        <v>0</v>
      </c>
      <c r="T343" s="202">
        <f>S343*H343</f>
        <v>0</v>
      </c>
      <c r="AR343" s="24" t="s">
        <v>145</v>
      </c>
      <c r="AT343" s="24" t="s">
        <v>128</v>
      </c>
      <c r="AU343" s="24" t="s">
        <v>88</v>
      </c>
      <c r="AY343" s="24" t="s">
        <v>125</v>
      </c>
      <c r="BE343" s="203">
        <f>IF(N343="základní",J343,0)</f>
        <v>0</v>
      </c>
      <c r="BF343" s="203">
        <f>IF(N343="snížená",J343,0)</f>
        <v>0</v>
      </c>
      <c r="BG343" s="203">
        <f>IF(N343="zákl. přenesená",J343,0)</f>
        <v>0</v>
      </c>
      <c r="BH343" s="203">
        <f>IF(N343="sníž. přenesená",J343,0)</f>
        <v>0</v>
      </c>
      <c r="BI343" s="203">
        <f>IF(N343="nulová",J343,0)</f>
        <v>0</v>
      </c>
      <c r="BJ343" s="24" t="s">
        <v>25</v>
      </c>
      <c r="BK343" s="203">
        <f>ROUND(I343*H343,2)</f>
        <v>0</v>
      </c>
      <c r="BL343" s="24" t="s">
        <v>145</v>
      </c>
      <c r="BM343" s="24" t="s">
        <v>539</v>
      </c>
    </row>
    <row r="344" spans="2:47" s="1" customFormat="1" ht="24">
      <c r="B344" s="41"/>
      <c r="C344" s="63"/>
      <c r="D344" s="204" t="s">
        <v>138</v>
      </c>
      <c r="E344" s="63"/>
      <c r="F344" s="205" t="s">
        <v>540</v>
      </c>
      <c r="G344" s="63"/>
      <c r="H344" s="63"/>
      <c r="I344" s="163"/>
      <c r="J344" s="63"/>
      <c r="K344" s="63"/>
      <c r="L344" s="61"/>
      <c r="M344" s="206"/>
      <c r="N344" s="42"/>
      <c r="O344" s="42"/>
      <c r="P344" s="42"/>
      <c r="Q344" s="42"/>
      <c r="R344" s="42"/>
      <c r="S344" s="42"/>
      <c r="T344" s="78"/>
      <c r="AT344" s="24" t="s">
        <v>138</v>
      </c>
      <c r="AU344" s="24" t="s">
        <v>88</v>
      </c>
    </row>
    <row r="345" spans="2:65" s="1" customFormat="1" ht="38.25" customHeight="1">
      <c r="B345" s="41"/>
      <c r="C345" s="192" t="s">
        <v>541</v>
      </c>
      <c r="D345" s="192" t="s">
        <v>128</v>
      </c>
      <c r="E345" s="193" t="s">
        <v>542</v>
      </c>
      <c r="F345" s="194" t="s">
        <v>543</v>
      </c>
      <c r="G345" s="195" t="s">
        <v>175</v>
      </c>
      <c r="H345" s="196">
        <v>2905.59</v>
      </c>
      <c r="I345" s="197"/>
      <c r="J345" s="198">
        <f>ROUND(I345*H345,2)</f>
        <v>0</v>
      </c>
      <c r="K345" s="194" t="s">
        <v>132</v>
      </c>
      <c r="L345" s="61"/>
      <c r="M345" s="199" t="s">
        <v>24</v>
      </c>
      <c r="N345" s="200" t="s">
        <v>50</v>
      </c>
      <c r="O345" s="42"/>
      <c r="P345" s="201">
        <f>O345*H345</f>
        <v>0</v>
      </c>
      <c r="Q345" s="201">
        <v>0</v>
      </c>
      <c r="R345" s="201">
        <f>Q345*H345</f>
        <v>0</v>
      </c>
      <c r="S345" s="201">
        <v>0</v>
      </c>
      <c r="T345" s="202">
        <f>S345*H345</f>
        <v>0</v>
      </c>
      <c r="AR345" s="24" t="s">
        <v>145</v>
      </c>
      <c r="AT345" s="24" t="s">
        <v>128</v>
      </c>
      <c r="AU345" s="24" t="s">
        <v>88</v>
      </c>
      <c r="AY345" s="24" t="s">
        <v>125</v>
      </c>
      <c r="BE345" s="203">
        <f>IF(N345="základní",J345,0)</f>
        <v>0</v>
      </c>
      <c r="BF345" s="203">
        <f>IF(N345="snížená",J345,0)</f>
        <v>0</v>
      </c>
      <c r="BG345" s="203">
        <f>IF(N345="zákl. přenesená",J345,0)</f>
        <v>0</v>
      </c>
      <c r="BH345" s="203">
        <f>IF(N345="sníž. přenesená",J345,0)</f>
        <v>0</v>
      </c>
      <c r="BI345" s="203">
        <f>IF(N345="nulová",J345,0)</f>
        <v>0</v>
      </c>
      <c r="BJ345" s="24" t="s">
        <v>25</v>
      </c>
      <c r="BK345" s="203">
        <f>ROUND(I345*H345,2)</f>
        <v>0</v>
      </c>
      <c r="BL345" s="24" t="s">
        <v>145</v>
      </c>
      <c r="BM345" s="24" t="s">
        <v>544</v>
      </c>
    </row>
    <row r="346" spans="2:47" s="1" customFormat="1" ht="24">
      <c r="B346" s="41"/>
      <c r="C346" s="63"/>
      <c r="D346" s="204" t="s">
        <v>177</v>
      </c>
      <c r="E346" s="63"/>
      <c r="F346" s="205" t="s">
        <v>545</v>
      </c>
      <c r="G346" s="63"/>
      <c r="H346" s="63"/>
      <c r="I346" s="163"/>
      <c r="J346" s="63"/>
      <c r="K346" s="63"/>
      <c r="L346" s="61"/>
      <c r="M346" s="206"/>
      <c r="N346" s="42"/>
      <c r="O346" s="42"/>
      <c r="P346" s="42"/>
      <c r="Q346" s="42"/>
      <c r="R346" s="42"/>
      <c r="S346" s="42"/>
      <c r="T346" s="78"/>
      <c r="AT346" s="24" t="s">
        <v>177</v>
      </c>
      <c r="AU346" s="24" t="s">
        <v>88</v>
      </c>
    </row>
    <row r="347" spans="2:51" s="11" customFormat="1" ht="13.5">
      <c r="B347" s="211"/>
      <c r="C347" s="212"/>
      <c r="D347" s="204" t="s">
        <v>180</v>
      </c>
      <c r="E347" s="213" t="s">
        <v>24</v>
      </c>
      <c r="F347" s="214" t="s">
        <v>546</v>
      </c>
      <c r="G347" s="212"/>
      <c r="H347" s="215">
        <v>2905.59</v>
      </c>
      <c r="I347" s="216"/>
      <c r="J347" s="212"/>
      <c r="K347" s="212"/>
      <c r="L347" s="217"/>
      <c r="M347" s="218"/>
      <c r="N347" s="219"/>
      <c r="O347" s="219"/>
      <c r="P347" s="219"/>
      <c r="Q347" s="219"/>
      <c r="R347" s="219"/>
      <c r="S347" s="219"/>
      <c r="T347" s="220"/>
      <c r="AT347" s="221" t="s">
        <v>180</v>
      </c>
      <c r="AU347" s="221" t="s">
        <v>88</v>
      </c>
      <c r="AV347" s="11" t="s">
        <v>88</v>
      </c>
      <c r="AW347" s="11" t="s">
        <v>42</v>
      </c>
      <c r="AX347" s="11" t="s">
        <v>25</v>
      </c>
      <c r="AY347" s="221" t="s">
        <v>125</v>
      </c>
    </row>
    <row r="348" spans="2:51" s="13" customFormat="1" ht="13.5">
      <c r="B348" s="233"/>
      <c r="C348" s="234"/>
      <c r="D348" s="204" t="s">
        <v>180</v>
      </c>
      <c r="E348" s="235" t="s">
        <v>24</v>
      </c>
      <c r="F348" s="236" t="s">
        <v>547</v>
      </c>
      <c r="G348" s="234"/>
      <c r="H348" s="235" t="s">
        <v>24</v>
      </c>
      <c r="I348" s="237"/>
      <c r="J348" s="234"/>
      <c r="K348" s="234"/>
      <c r="L348" s="238"/>
      <c r="M348" s="239"/>
      <c r="N348" s="240"/>
      <c r="O348" s="240"/>
      <c r="P348" s="240"/>
      <c r="Q348" s="240"/>
      <c r="R348" s="240"/>
      <c r="S348" s="240"/>
      <c r="T348" s="241"/>
      <c r="AT348" s="242" t="s">
        <v>180</v>
      </c>
      <c r="AU348" s="242" t="s">
        <v>88</v>
      </c>
      <c r="AV348" s="13" t="s">
        <v>25</v>
      </c>
      <c r="AW348" s="13" t="s">
        <v>42</v>
      </c>
      <c r="AX348" s="13" t="s">
        <v>79</v>
      </c>
      <c r="AY348" s="242" t="s">
        <v>125</v>
      </c>
    </row>
    <row r="349" spans="2:65" s="1" customFormat="1" ht="38.25" customHeight="1">
      <c r="B349" s="41"/>
      <c r="C349" s="192" t="s">
        <v>548</v>
      </c>
      <c r="D349" s="192" t="s">
        <v>128</v>
      </c>
      <c r="E349" s="193" t="s">
        <v>549</v>
      </c>
      <c r="F349" s="194" t="s">
        <v>550</v>
      </c>
      <c r="G349" s="195" t="s">
        <v>175</v>
      </c>
      <c r="H349" s="196">
        <v>23.72</v>
      </c>
      <c r="I349" s="197"/>
      <c r="J349" s="198">
        <f>ROUND(I349*H349,2)</f>
        <v>0</v>
      </c>
      <c r="K349" s="194" t="s">
        <v>132</v>
      </c>
      <c r="L349" s="61"/>
      <c r="M349" s="199" t="s">
        <v>24</v>
      </c>
      <c r="N349" s="200" t="s">
        <v>50</v>
      </c>
      <c r="O349" s="42"/>
      <c r="P349" s="201">
        <f>O349*H349</f>
        <v>0</v>
      </c>
      <c r="Q349" s="201">
        <v>0.61404</v>
      </c>
      <c r="R349" s="201">
        <f>Q349*H349</f>
        <v>14.5650288</v>
      </c>
      <c r="S349" s="201">
        <v>0</v>
      </c>
      <c r="T349" s="202">
        <f>S349*H349</f>
        <v>0</v>
      </c>
      <c r="AR349" s="24" t="s">
        <v>145</v>
      </c>
      <c r="AT349" s="24" t="s">
        <v>128</v>
      </c>
      <c r="AU349" s="24" t="s">
        <v>88</v>
      </c>
      <c r="AY349" s="24" t="s">
        <v>125</v>
      </c>
      <c r="BE349" s="203">
        <f>IF(N349="základní",J349,0)</f>
        <v>0</v>
      </c>
      <c r="BF349" s="203">
        <f>IF(N349="snížená",J349,0)</f>
        <v>0</v>
      </c>
      <c r="BG349" s="203">
        <f>IF(N349="zákl. přenesená",J349,0)</f>
        <v>0</v>
      </c>
      <c r="BH349" s="203">
        <f>IF(N349="sníž. přenesená",J349,0)</f>
        <v>0</v>
      </c>
      <c r="BI349" s="203">
        <f>IF(N349="nulová",J349,0)</f>
        <v>0</v>
      </c>
      <c r="BJ349" s="24" t="s">
        <v>25</v>
      </c>
      <c r="BK349" s="203">
        <f>ROUND(I349*H349,2)</f>
        <v>0</v>
      </c>
      <c r="BL349" s="24" t="s">
        <v>145</v>
      </c>
      <c r="BM349" s="24" t="s">
        <v>551</v>
      </c>
    </row>
    <row r="350" spans="2:47" s="1" customFormat="1" ht="192">
      <c r="B350" s="41"/>
      <c r="C350" s="63"/>
      <c r="D350" s="204" t="s">
        <v>177</v>
      </c>
      <c r="E350" s="63"/>
      <c r="F350" s="205" t="s">
        <v>552</v>
      </c>
      <c r="G350" s="63"/>
      <c r="H350" s="63"/>
      <c r="I350" s="163"/>
      <c r="J350" s="63"/>
      <c r="K350" s="63"/>
      <c r="L350" s="61"/>
      <c r="M350" s="206"/>
      <c r="N350" s="42"/>
      <c r="O350" s="42"/>
      <c r="P350" s="42"/>
      <c r="Q350" s="42"/>
      <c r="R350" s="42"/>
      <c r="S350" s="42"/>
      <c r="T350" s="78"/>
      <c r="AT350" s="24" t="s">
        <v>177</v>
      </c>
      <c r="AU350" s="24" t="s">
        <v>88</v>
      </c>
    </row>
    <row r="351" spans="2:47" s="1" customFormat="1" ht="36">
      <c r="B351" s="41"/>
      <c r="C351" s="63"/>
      <c r="D351" s="204" t="s">
        <v>138</v>
      </c>
      <c r="E351" s="63"/>
      <c r="F351" s="205" t="s">
        <v>553</v>
      </c>
      <c r="G351" s="63"/>
      <c r="H351" s="63"/>
      <c r="I351" s="163"/>
      <c r="J351" s="63"/>
      <c r="K351" s="63"/>
      <c r="L351" s="61"/>
      <c r="M351" s="206"/>
      <c r="N351" s="42"/>
      <c r="O351" s="42"/>
      <c r="P351" s="42"/>
      <c r="Q351" s="42"/>
      <c r="R351" s="42"/>
      <c r="S351" s="42"/>
      <c r="T351" s="78"/>
      <c r="AT351" s="24" t="s">
        <v>138</v>
      </c>
      <c r="AU351" s="24" t="s">
        <v>88</v>
      </c>
    </row>
    <row r="352" spans="2:65" s="1" customFormat="1" ht="16.5" customHeight="1">
      <c r="B352" s="41"/>
      <c r="C352" s="192" t="s">
        <v>554</v>
      </c>
      <c r="D352" s="192" t="s">
        <v>128</v>
      </c>
      <c r="E352" s="193" t="s">
        <v>555</v>
      </c>
      <c r="F352" s="194" t="s">
        <v>556</v>
      </c>
      <c r="G352" s="195" t="s">
        <v>403</v>
      </c>
      <c r="H352" s="196">
        <v>40</v>
      </c>
      <c r="I352" s="197"/>
      <c r="J352" s="198">
        <f>ROUND(I352*H352,2)</f>
        <v>0</v>
      </c>
      <c r="K352" s="194" t="s">
        <v>132</v>
      </c>
      <c r="L352" s="61"/>
      <c r="M352" s="199" t="s">
        <v>24</v>
      </c>
      <c r="N352" s="200" t="s">
        <v>50</v>
      </c>
      <c r="O352" s="42"/>
      <c r="P352" s="201">
        <f>O352*H352</f>
        <v>0</v>
      </c>
      <c r="Q352" s="201">
        <v>0.10756</v>
      </c>
      <c r="R352" s="201">
        <f>Q352*H352</f>
        <v>4.3024000000000004</v>
      </c>
      <c r="S352" s="201">
        <v>0</v>
      </c>
      <c r="T352" s="202">
        <f>S352*H352</f>
        <v>0</v>
      </c>
      <c r="AR352" s="24" t="s">
        <v>145</v>
      </c>
      <c r="AT352" s="24" t="s">
        <v>128</v>
      </c>
      <c r="AU352" s="24" t="s">
        <v>88</v>
      </c>
      <c r="AY352" s="24" t="s">
        <v>125</v>
      </c>
      <c r="BE352" s="203">
        <f>IF(N352="základní",J352,0)</f>
        <v>0</v>
      </c>
      <c r="BF352" s="203">
        <f>IF(N352="snížená",J352,0)</f>
        <v>0</v>
      </c>
      <c r="BG352" s="203">
        <f>IF(N352="zákl. přenesená",J352,0)</f>
        <v>0</v>
      </c>
      <c r="BH352" s="203">
        <f>IF(N352="sníž. přenesená",J352,0)</f>
        <v>0</v>
      </c>
      <c r="BI352" s="203">
        <f>IF(N352="nulová",J352,0)</f>
        <v>0</v>
      </c>
      <c r="BJ352" s="24" t="s">
        <v>25</v>
      </c>
      <c r="BK352" s="203">
        <f>ROUND(I352*H352,2)</f>
        <v>0</v>
      </c>
      <c r="BL352" s="24" t="s">
        <v>145</v>
      </c>
      <c r="BM352" s="24" t="s">
        <v>557</v>
      </c>
    </row>
    <row r="353" spans="2:47" s="1" customFormat="1" ht="36">
      <c r="B353" s="41"/>
      <c r="C353" s="63"/>
      <c r="D353" s="204" t="s">
        <v>177</v>
      </c>
      <c r="E353" s="63"/>
      <c r="F353" s="205" t="s">
        <v>558</v>
      </c>
      <c r="G353" s="63"/>
      <c r="H353" s="63"/>
      <c r="I353" s="163"/>
      <c r="J353" s="63"/>
      <c r="K353" s="63"/>
      <c r="L353" s="61"/>
      <c r="M353" s="206"/>
      <c r="N353" s="42"/>
      <c r="O353" s="42"/>
      <c r="P353" s="42"/>
      <c r="Q353" s="42"/>
      <c r="R353" s="42"/>
      <c r="S353" s="42"/>
      <c r="T353" s="78"/>
      <c r="AT353" s="24" t="s">
        <v>177</v>
      </c>
      <c r="AU353" s="24" t="s">
        <v>88</v>
      </c>
    </row>
    <row r="354" spans="2:47" s="1" customFormat="1" ht="24">
      <c r="B354" s="41"/>
      <c r="C354" s="63"/>
      <c r="D354" s="204" t="s">
        <v>138</v>
      </c>
      <c r="E354" s="63"/>
      <c r="F354" s="205" t="s">
        <v>559</v>
      </c>
      <c r="G354" s="63"/>
      <c r="H354" s="63"/>
      <c r="I354" s="163"/>
      <c r="J354" s="63"/>
      <c r="K354" s="63"/>
      <c r="L354" s="61"/>
      <c r="M354" s="206"/>
      <c r="N354" s="42"/>
      <c r="O354" s="42"/>
      <c r="P354" s="42"/>
      <c r="Q354" s="42"/>
      <c r="R354" s="42"/>
      <c r="S354" s="42"/>
      <c r="T354" s="78"/>
      <c r="AT354" s="24" t="s">
        <v>138</v>
      </c>
      <c r="AU354" s="24" t="s">
        <v>88</v>
      </c>
    </row>
    <row r="355" spans="2:65" s="1" customFormat="1" ht="25.5" customHeight="1">
      <c r="B355" s="41"/>
      <c r="C355" s="192" t="s">
        <v>560</v>
      </c>
      <c r="D355" s="192" t="s">
        <v>128</v>
      </c>
      <c r="E355" s="193" t="s">
        <v>561</v>
      </c>
      <c r="F355" s="194" t="s">
        <v>562</v>
      </c>
      <c r="G355" s="195" t="s">
        <v>175</v>
      </c>
      <c r="H355" s="196">
        <v>15.74</v>
      </c>
      <c r="I355" s="197"/>
      <c r="J355" s="198">
        <f>ROUND(I355*H355,2)</f>
        <v>0</v>
      </c>
      <c r="K355" s="194" t="s">
        <v>132</v>
      </c>
      <c r="L355" s="61"/>
      <c r="M355" s="199" t="s">
        <v>24</v>
      </c>
      <c r="N355" s="200" t="s">
        <v>50</v>
      </c>
      <c r="O355" s="42"/>
      <c r="P355" s="201">
        <f>O355*H355</f>
        <v>0</v>
      </c>
      <c r="Q355" s="201">
        <v>0.52321</v>
      </c>
      <c r="R355" s="201">
        <f>Q355*H355</f>
        <v>8.235325399999999</v>
      </c>
      <c r="S355" s="201">
        <v>0</v>
      </c>
      <c r="T355" s="202">
        <f>S355*H355</f>
        <v>0</v>
      </c>
      <c r="AR355" s="24" t="s">
        <v>145</v>
      </c>
      <c r="AT355" s="24" t="s">
        <v>128</v>
      </c>
      <c r="AU355" s="24" t="s">
        <v>88</v>
      </c>
      <c r="AY355" s="24" t="s">
        <v>125</v>
      </c>
      <c r="BE355" s="203">
        <f>IF(N355="základní",J355,0)</f>
        <v>0</v>
      </c>
      <c r="BF355" s="203">
        <f>IF(N355="snížená",J355,0)</f>
        <v>0</v>
      </c>
      <c r="BG355" s="203">
        <f>IF(N355="zákl. přenesená",J355,0)</f>
        <v>0</v>
      </c>
      <c r="BH355" s="203">
        <f>IF(N355="sníž. přenesená",J355,0)</f>
        <v>0</v>
      </c>
      <c r="BI355" s="203">
        <f>IF(N355="nulová",J355,0)</f>
        <v>0</v>
      </c>
      <c r="BJ355" s="24" t="s">
        <v>25</v>
      </c>
      <c r="BK355" s="203">
        <f>ROUND(I355*H355,2)</f>
        <v>0</v>
      </c>
      <c r="BL355" s="24" t="s">
        <v>145</v>
      </c>
      <c r="BM355" s="24" t="s">
        <v>563</v>
      </c>
    </row>
    <row r="356" spans="2:47" s="1" customFormat="1" ht="60">
      <c r="B356" s="41"/>
      <c r="C356" s="63"/>
      <c r="D356" s="204" t="s">
        <v>177</v>
      </c>
      <c r="E356" s="63"/>
      <c r="F356" s="205" t="s">
        <v>564</v>
      </c>
      <c r="G356" s="63"/>
      <c r="H356" s="63"/>
      <c r="I356" s="163"/>
      <c r="J356" s="63"/>
      <c r="K356" s="63"/>
      <c r="L356" s="61"/>
      <c r="M356" s="206"/>
      <c r="N356" s="42"/>
      <c r="O356" s="42"/>
      <c r="P356" s="42"/>
      <c r="Q356" s="42"/>
      <c r="R356" s="42"/>
      <c r="S356" s="42"/>
      <c r="T356" s="78"/>
      <c r="AT356" s="24" t="s">
        <v>177</v>
      </c>
      <c r="AU356" s="24" t="s">
        <v>88</v>
      </c>
    </row>
    <row r="357" spans="2:47" s="1" customFormat="1" ht="24">
      <c r="B357" s="41"/>
      <c r="C357" s="63"/>
      <c r="D357" s="204" t="s">
        <v>138</v>
      </c>
      <c r="E357" s="63"/>
      <c r="F357" s="205" t="s">
        <v>565</v>
      </c>
      <c r="G357" s="63"/>
      <c r="H357" s="63"/>
      <c r="I357" s="163"/>
      <c r="J357" s="63"/>
      <c r="K357" s="63"/>
      <c r="L357" s="61"/>
      <c r="M357" s="206"/>
      <c r="N357" s="42"/>
      <c r="O357" s="42"/>
      <c r="P357" s="42"/>
      <c r="Q357" s="42"/>
      <c r="R357" s="42"/>
      <c r="S357" s="42"/>
      <c r="T357" s="78"/>
      <c r="AT357" s="24" t="s">
        <v>138</v>
      </c>
      <c r="AU357" s="24" t="s">
        <v>88</v>
      </c>
    </row>
    <row r="358" spans="2:65" s="1" customFormat="1" ht="25.5" customHeight="1">
      <c r="B358" s="41"/>
      <c r="C358" s="192" t="s">
        <v>566</v>
      </c>
      <c r="D358" s="192" t="s">
        <v>128</v>
      </c>
      <c r="E358" s="193" t="s">
        <v>567</v>
      </c>
      <c r="F358" s="194" t="s">
        <v>568</v>
      </c>
      <c r="G358" s="195" t="s">
        <v>175</v>
      </c>
      <c r="H358" s="196">
        <v>23.72</v>
      </c>
      <c r="I358" s="197"/>
      <c r="J358" s="198">
        <f>ROUND(I358*H358,2)</f>
        <v>0</v>
      </c>
      <c r="K358" s="194" t="s">
        <v>132</v>
      </c>
      <c r="L358" s="61"/>
      <c r="M358" s="199" t="s">
        <v>24</v>
      </c>
      <c r="N358" s="200" t="s">
        <v>50</v>
      </c>
      <c r="O358" s="42"/>
      <c r="P358" s="201">
        <f>O358*H358</f>
        <v>0</v>
      </c>
      <c r="Q358" s="201">
        <v>0.1514</v>
      </c>
      <c r="R358" s="201">
        <f>Q358*H358</f>
        <v>3.591208</v>
      </c>
      <c r="S358" s="201">
        <v>0</v>
      </c>
      <c r="T358" s="202">
        <f>S358*H358</f>
        <v>0</v>
      </c>
      <c r="AR358" s="24" t="s">
        <v>145</v>
      </c>
      <c r="AT358" s="24" t="s">
        <v>128</v>
      </c>
      <c r="AU358" s="24" t="s">
        <v>88</v>
      </c>
      <c r="AY358" s="24" t="s">
        <v>125</v>
      </c>
      <c r="BE358" s="203">
        <f>IF(N358="základní",J358,0)</f>
        <v>0</v>
      </c>
      <c r="BF358" s="203">
        <f>IF(N358="snížená",J358,0)</f>
        <v>0</v>
      </c>
      <c r="BG358" s="203">
        <f>IF(N358="zákl. přenesená",J358,0)</f>
        <v>0</v>
      </c>
      <c r="BH358" s="203">
        <f>IF(N358="sníž. přenesená",J358,0)</f>
        <v>0</v>
      </c>
      <c r="BI358" s="203">
        <f>IF(N358="nulová",J358,0)</f>
        <v>0</v>
      </c>
      <c r="BJ358" s="24" t="s">
        <v>25</v>
      </c>
      <c r="BK358" s="203">
        <f>ROUND(I358*H358,2)</f>
        <v>0</v>
      </c>
      <c r="BL358" s="24" t="s">
        <v>145</v>
      </c>
      <c r="BM358" s="24" t="s">
        <v>569</v>
      </c>
    </row>
    <row r="359" spans="2:47" s="1" customFormat="1" ht="24">
      <c r="B359" s="41"/>
      <c r="C359" s="63"/>
      <c r="D359" s="204" t="s">
        <v>177</v>
      </c>
      <c r="E359" s="63"/>
      <c r="F359" s="205" t="s">
        <v>570</v>
      </c>
      <c r="G359" s="63"/>
      <c r="H359" s="63"/>
      <c r="I359" s="163"/>
      <c r="J359" s="63"/>
      <c r="K359" s="63"/>
      <c r="L359" s="61"/>
      <c r="M359" s="206"/>
      <c r="N359" s="42"/>
      <c r="O359" s="42"/>
      <c r="P359" s="42"/>
      <c r="Q359" s="42"/>
      <c r="R359" s="42"/>
      <c r="S359" s="42"/>
      <c r="T359" s="78"/>
      <c r="AT359" s="24" t="s">
        <v>177</v>
      </c>
      <c r="AU359" s="24" t="s">
        <v>88</v>
      </c>
    </row>
    <row r="360" spans="2:47" s="1" customFormat="1" ht="24">
      <c r="B360" s="41"/>
      <c r="C360" s="63"/>
      <c r="D360" s="204" t="s">
        <v>138</v>
      </c>
      <c r="E360" s="63"/>
      <c r="F360" s="205" t="s">
        <v>470</v>
      </c>
      <c r="G360" s="63"/>
      <c r="H360" s="63"/>
      <c r="I360" s="163"/>
      <c r="J360" s="63"/>
      <c r="K360" s="63"/>
      <c r="L360" s="61"/>
      <c r="M360" s="206"/>
      <c r="N360" s="42"/>
      <c r="O360" s="42"/>
      <c r="P360" s="42"/>
      <c r="Q360" s="42"/>
      <c r="R360" s="42"/>
      <c r="S360" s="42"/>
      <c r="T360" s="78"/>
      <c r="AT360" s="24" t="s">
        <v>138</v>
      </c>
      <c r="AU360" s="24" t="s">
        <v>88</v>
      </c>
    </row>
    <row r="361" spans="2:63" s="10" customFormat="1" ht="29.85" customHeight="1">
      <c r="B361" s="176"/>
      <c r="C361" s="177"/>
      <c r="D361" s="178" t="s">
        <v>78</v>
      </c>
      <c r="E361" s="190" t="s">
        <v>224</v>
      </c>
      <c r="F361" s="190" t="s">
        <v>571</v>
      </c>
      <c r="G361" s="177"/>
      <c r="H361" s="177"/>
      <c r="I361" s="180"/>
      <c r="J361" s="191">
        <f>BK361</f>
        <v>0</v>
      </c>
      <c r="K361" s="177"/>
      <c r="L361" s="182"/>
      <c r="M361" s="183"/>
      <c r="N361" s="184"/>
      <c r="O361" s="184"/>
      <c r="P361" s="185">
        <f>SUM(P362:P373)</f>
        <v>0</v>
      </c>
      <c r="Q361" s="184"/>
      <c r="R361" s="185">
        <f>SUM(R362:R373)</f>
        <v>0.28572</v>
      </c>
      <c r="S361" s="184"/>
      <c r="T361" s="186">
        <f>SUM(T362:T373)</f>
        <v>0</v>
      </c>
      <c r="AR361" s="187" t="s">
        <v>25</v>
      </c>
      <c r="AT361" s="188" t="s">
        <v>78</v>
      </c>
      <c r="AU361" s="188" t="s">
        <v>25</v>
      </c>
      <c r="AY361" s="187" t="s">
        <v>125</v>
      </c>
      <c r="BK361" s="189">
        <f>SUM(BK362:BK373)</f>
        <v>0</v>
      </c>
    </row>
    <row r="362" spans="2:65" s="1" customFormat="1" ht="38.25" customHeight="1">
      <c r="B362" s="41"/>
      <c r="C362" s="192" t="s">
        <v>572</v>
      </c>
      <c r="D362" s="192" t="s">
        <v>128</v>
      </c>
      <c r="E362" s="193" t="s">
        <v>573</v>
      </c>
      <c r="F362" s="194" t="s">
        <v>574</v>
      </c>
      <c r="G362" s="195" t="s">
        <v>575</v>
      </c>
      <c r="H362" s="196">
        <v>4</v>
      </c>
      <c r="I362" s="197"/>
      <c r="J362" s="198">
        <f>ROUND(I362*H362,2)</f>
        <v>0</v>
      </c>
      <c r="K362" s="194" t="s">
        <v>132</v>
      </c>
      <c r="L362" s="61"/>
      <c r="M362" s="199" t="s">
        <v>24</v>
      </c>
      <c r="N362" s="200" t="s">
        <v>50</v>
      </c>
      <c r="O362" s="42"/>
      <c r="P362" s="201">
        <f>O362*H362</f>
        <v>0</v>
      </c>
      <c r="Q362" s="201">
        <v>0.03906</v>
      </c>
      <c r="R362" s="201">
        <f>Q362*H362</f>
        <v>0.15624</v>
      </c>
      <c r="S362" s="201">
        <v>0</v>
      </c>
      <c r="T362" s="202">
        <f>S362*H362</f>
        <v>0</v>
      </c>
      <c r="AR362" s="24" t="s">
        <v>145</v>
      </c>
      <c r="AT362" s="24" t="s">
        <v>128</v>
      </c>
      <c r="AU362" s="24" t="s">
        <v>88</v>
      </c>
      <c r="AY362" s="24" t="s">
        <v>125</v>
      </c>
      <c r="BE362" s="203">
        <f>IF(N362="základní",J362,0)</f>
        <v>0</v>
      </c>
      <c r="BF362" s="203">
        <f>IF(N362="snížená",J362,0)</f>
        <v>0</v>
      </c>
      <c r="BG362" s="203">
        <f>IF(N362="zákl. přenesená",J362,0)</f>
        <v>0</v>
      </c>
      <c r="BH362" s="203">
        <f>IF(N362="sníž. přenesená",J362,0)</f>
        <v>0</v>
      </c>
      <c r="BI362" s="203">
        <f>IF(N362="nulová",J362,0)</f>
        <v>0</v>
      </c>
      <c r="BJ362" s="24" t="s">
        <v>25</v>
      </c>
      <c r="BK362" s="203">
        <f>ROUND(I362*H362,2)</f>
        <v>0</v>
      </c>
      <c r="BL362" s="24" t="s">
        <v>145</v>
      </c>
      <c r="BM362" s="24" t="s">
        <v>576</v>
      </c>
    </row>
    <row r="363" spans="2:47" s="1" customFormat="1" ht="72">
      <c r="B363" s="41"/>
      <c r="C363" s="63"/>
      <c r="D363" s="204" t="s">
        <v>177</v>
      </c>
      <c r="E363" s="63"/>
      <c r="F363" s="205" t="s">
        <v>577</v>
      </c>
      <c r="G363" s="63"/>
      <c r="H363" s="63"/>
      <c r="I363" s="163"/>
      <c r="J363" s="63"/>
      <c r="K363" s="63"/>
      <c r="L363" s="61"/>
      <c r="M363" s="206"/>
      <c r="N363" s="42"/>
      <c r="O363" s="42"/>
      <c r="P363" s="42"/>
      <c r="Q363" s="42"/>
      <c r="R363" s="42"/>
      <c r="S363" s="42"/>
      <c r="T363" s="78"/>
      <c r="AT363" s="24" t="s">
        <v>177</v>
      </c>
      <c r="AU363" s="24" t="s">
        <v>88</v>
      </c>
    </row>
    <row r="364" spans="2:47" s="1" customFormat="1" ht="36">
      <c r="B364" s="41"/>
      <c r="C364" s="63"/>
      <c r="D364" s="204" t="s">
        <v>138</v>
      </c>
      <c r="E364" s="63"/>
      <c r="F364" s="205" t="s">
        <v>578</v>
      </c>
      <c r="G364" s="63"/>
      <c r="H364" s="63"/>
      <c r="I364" s="163"/>
      <c r="J364" s="63"/>
      <c r="K364" s="63"/>
      <c r="L364" s="61"/>
      <c r="M364" s="206"/>
      <c r="N364" s="42"/>
      <c r="O364" s="42"/>
      <c r="P364" s="42"/>
      <c r="Q364" s="42"/>
      <c r="R364" s="42"/>
      <c r="S364" s="42"/>
      <c r="T364" s="78"/>
      <c r="AT364" s="24" t="s">
        <v>138</v>
      </c>
      <c r="AU364" s="24" t="s">
        <v>88</v>
      </c>
    </row>
    <row r="365" spans="2:65" s="1" customFormat="1" ht="25.5" customHeight="1">
      <c r="B365" s="41"/>
      <c r="C365" s="192" t="s">
        <v>579</v>
      </c>
      <c r="D365" s="192" t="s">
        <v>128</v>
      </c>
      <c r="E365" s="193" t="s">
        <v>580</v>
      </c>
      <c r="F365" s="194" t="s">
        <v>581</v>
      </c>
      <c r="G365" s="195" t="s">
        <v>575</v>
      </c>
      <c r="H365" s="196">
        <v>4</v>
      </c>
      <c r="I365" s="197"/>
      <c r="J365" s="198">
        <f>ROUND(I365*H365,2)</f>
        <v>0</v>
      </c>
      <c r="K365" s="194" t="s">
        <v>582</v>
      </c>
      <c r="L365" s="61"/>
      <c r="M365" s="199" t="s">
        <v>24</v>
      </c>
      <c r="N365" s="200" t="s">
        <v>50</v>
      </c>
      <c r="O365" s="42"/>
      <c r="P365" s="201">
        <f>O365*H365</f>
        <v>0</v>
      </c>
      <c r="Q365" s="201">
        <v>0.00712</v>
      </c>
      <c r="R365" s="201">
        <f>Q365*H365</f>
        <v>0.02848</v>
      </c>
      <c r="S365" s="201">
        <v>0</v>
      </c>
      <c r="T365" s="202">
        <f>S365*H365</f>
        <v>0</v>
      </c>
      <c r="AR365" s="24" t="s">
        <v>145</v>
      </c>
      <c r="AT365" s="24" t="s">
        <v>128</v>
      </c>
      <c r="AU365" s="24" t="s">
        <v>88</v>
      </c>
      <c r="AY365" s="24" t="s">
        <v>125</v>
      </c>
      <c r="BE365" s="203">
        <f>IF(N365="základní",J365,0)</f>
        <v>0</v>
      </c>
      <c r="BF365" s="203">
        <f>IF(N365="snížená",J365,0)</f>
        <v>0</v>
      </c>
      <c r="BG365" s="203">
        <f>IF(N365="zákl. přenesená",J365,0)</f>
        <v>0</v>
      </c>
      <c r="BH365" s="203">
        <f>IF(N365="sníž. přenesená",J365,0)</f>
        <v>0</v>
      </c>
      <c r="BI365" s="203">
        <f>IF(N365="nulová",J365,0)</f>
        <v>0</v>
      </c>
      <c r="BJ365" s="24" t="s">
        <v>25</v>
      </c>
      <c r="BK365" s="203">
        <f>ROUND(I365*H365,2)</f>
        <v>0</v>
      </c>
      <c r="BL365" s="24" t="s">
        <v>145</v>
      </c>
      <c r="BM365" s="24" t="s">
        <v>583</v>
      </c>
    </row>
    <row r="366" spans="2:47" s="1" customFormat="1" ht="84">
      <c r="B366" s="41"/>
      <c r="C366" s="63"/>
      <c r="D366" s="204" t="s">
        <v>177</v>
      </c>
      <c r="E366" s="63"/>
      <c r="F366" s="205" t="s">
        <v>584</v>
      </c>
      <c r="G366" s="63"/>
      <c r="H366" s="63"/>
      <c r="I366" s="163"/>
      <c r="J366" s="63"/>
      <c r="K366" s="63"/>
      <c r="L366" s="61"/>
      <c r="M366" s="206"/>
      <c r="N366" s="42"/>
      <c r="O366" s="42"/>
      <c r="P366" s="42"/>
      <c r="Q366" s="42"/>
      <c r="R366" s="42"/>
      <c r="S366" s="42"/>
      <c r="T366" s="78"/>
      <c r="AT366" s="24" t="s">
        <v>177</v>
      </c>
      <c r="AU366" s="24" t="s">
        <v>88</v>
      </c>
    </row>
    <row r="367" spans="2:47" s="1" customFormat="1" ht="36">
      <c r="B367" s="41"/>
      <c r="C367" s="63"/>
      <c r="D367" s="204" t="s">
        <v>138</v>
      </c>
      <c r="E367" s="63"/>
      <c r="F367" s="205" t="s">
        <v>578</v>
      </c>
      <c r="G367" s="63"/>
      <c r="H367" s="63"/>
      <c r="I367" s="163"/>
      <c r="J367" s="63"/>
      <c r="K367" s="63"/>
      <c r="L367" s="61"/>
      <c r="M367" s="206"/>
      <c r="N367" s="42"/>
      <c r="O367" s="42"/>
      <c r="P367" s="42"/>
      <c r="Q367" s="42"/>
      <c r="R367" s="42"/>
      <c r="S367" s="42"/>
      <c r="T367" s="78"/>
      <c r="AT367" s="24" t="s">
        <v>138</v>
      </c>
      <c r="AU367" s="24" t="s">
        <v>88</v>
      </c>
    </row>
    <row r="368" spans="2:65" s="1" customFormat="1" ht="38.25" customHeight="1">
      <c r="B368" s="41"/>
      <c r="C368" s="192" t="s">
        <v>585</v>
      </c>
      <c r="D368" s="192" t="s">
        <v>128</v>
      </c>
      <c r="E368" s="193" t="s">
        <v>586</v>
      </c>
      <c r="F368" s="194" t="s">
        <v>587</v>
      </c>
      <c r="G368" s="195" t="s">
        <v>575</v>
      </c>
      <c r="H368" s="196">
        <v>4</v>
      </c>
      <c r="I368" s="197"/>
      <c r="J368" s="198">
        <f>ROUND(I368*H368,2)</f>
        <v>0</v>
      </c>
      <c r="K368" s="194" t="s">
        <v>132</v>
      </c>
      <c r="L368" s="61"/>
      <c r="M368" s="199" t="s">
        <v>24</v>
      </c>
      <c r="N368" s="200" t="s">
        <v>50</v>
      </c>
      <c r="O368" s="42"/>
      <c r="P368" s="201">
        <f>O368*H368</f>
        <v>0</v>
      </c>
      <c r="Q368" s="201">
        <v>0</v>
      </c>
      <c r="R368" s="201">
        <f>Q368*H368</f>
        <v>0</v>
      </c>
      <c r="S368" s="201">
        <v>0</v>
      </c>
      <c r="T368" s="202">
        <f>S368*H368</f>
        <v>0</v>
      </c>
      <c r="AR368" s="24" t="s">
        <v>145</v>
      </c>
      <c r="AT368" s="24" t="s">
        <v>128</v>
      </c>
      <c r="AU368" s="24" t="s">
        <v>88</v>
      </c>
      <c r="AY368" s="24" t="s">
        <v>125</v>
      </c>
      <c r="BE368" s="203">
        <f>IF(N368="základní",J368,0)</f>
        <v>0</v>
      </c>
      <c r="BF368" s="203">
        <f>IF(N368="snížená",J368,0)</f>
        <v>0</v>
      </c>
      <c r="BG368" s="203">
        <f>IF(N368="zákl. přenesená",J368,0)</f>
        <v>0</v>
      </c>
      <c r="BH368" s="203">
        <f>IF(N368="sníž. přenesená",J368,0)</f>
        <v>0</v>
      </c>
      <c r="BI368" s="203">
        <f>IF(N368="nulová",J368,0)</f>
        <v>0</v>
      </c>
      <c r="BJ368" s="24" t="s">
        <v>25</v>
      </c>
      <c r="BK368" s="203">
        <f>ROUND(I368*H368,2)</f>
        <v>0</v>
      </c>
      <c r="BL368" s="24" t="s">
        <v>145</v>
      </c>
      <c r="BM368" s="24" t="s">
        <v>588</v>
      </c>
    </row>
    <row r="369" spans="2:47" s="1" customFormat="1" ht="72">
      <c r="B369" s="41"/>
      <c r="C369" s="63"/>
      <c r="D369" s="204" t="s">
        <v>177</v>
      </c>
      <c r="E369" s="63"/>
      <c r="F369" s="205" t="s">
        <v>577</v>
      </c>
      <c r="G369" s="63"/>
      <c r="H369" s="63"/>
      <c r="I369" s="163"/>
      <c r="J369" s="63"/>
      <c r="K369" s="63"/>
      <c r="L369" s="61"/>
      <c r="M369" s="206"/>
      <c r="N369" s="42"/>
      <c r="O369" s="42"/>
      <c r="P369" s="42"/>
      <c r="Q369" s="42"/>
      <c r="R369" s="42"/>
      <c r="S369" s="42"/>
      <c r="T369" s="78"/>
      <c r="AT369" s="24" t="s">
        <v>177</v>
      </c>
      <c r="AU369" s="24" t="s">
        <v>88</v>
      </c>
    </row>
    <row r="370" spans="2:47" s="1" customFormat="1" ht="36">
      <c r="B370" s="41"/>
      <c r="C370" s="63"/>
      <c r="D370" s="204" t="s">
        <v>138</v>
      </c>
      <c r="E370" s="63"/>
      <c r="F370" s="205" t="s">
        <v>578</v>
      </c>
      <c r="G370" s="63"/>
      <c r="H370" s="63"/>
      <c r="I370" s="163"/>
      <c r="J370" s="63"/>
      <c r="K370" s="63"/>
      <c r="L370" s="61"/>
      <c r="M370" s="206"/>
      <c r="N370" s="42"/>
      <c r="O370" s="42"/>
      <c r="P370" s="42"/>
      <c r="Q370" s="42"/>
      <c r="R370" s="42"/>
      <c r="S370" s="42"/>
      <c r="T370" s="78"/>
      <c r="AT370" s="24" t="s">
        <v>138</v>
      </c>
      <c r="AU370" s="24" t="s">
        <v>88</v>
      </c>
    </row>
    <row r="371" spans="2:65" s="1" customFormat="1" ht="38.25" customHeight="1">
      <c r="B371" s="41"/>
      <c r="C371" s="192" t="s">
        <v>589</v>
      </c>
      <c r="D371" s="192" t="s">
        <v>128</v>
      </c>
      <c r="E371" s="193" t="s">
        <v>590</v>
      </c>
      <c r="F371" s="194" t="s">
        <v>591</v>
      </c>
      <c r="G371" s="195" t="s">
        <v>575</v>
      </c>
      <c r="H371" s="196">
        <v>4</v>
      </c>
      <c r="I371" s="197"/>
      <c r="J371" s="198">
        <f>ROUND(I371*H371,2)</f>
        <v>0</v>
      </c>
      <c r="K371" s="194" t="s">
        <v>132</v>
      </c>
      <c r="L371" s="61"/>
      <c r="M371" s="199" t="s">
        <v>24</v>
      </c>
      <c r="N371" s="200" t="s">
        <v>50</v>
      </c>
      <c r="O371" s="42"/>
      <c r="P371" s="201">
        <f>O371*H371</f>
        <v>0</v>
      </c>
      <c r="Q371" s="201">
        <v>0.02525</v>
      </c>
      <c r="R371" s="201">
        <f>Q371*H371</f>
        <v>0.101</v>
      </c>
      <c r="S371" s="201">
        <v>0</v>
      </c>
      <c r="T371" s="202">
        <f>S371*H371</f>
        <v>0</v>
      </c>
      <c r="AR371" s="24" t="s">
        <v>145</v>
      </c>
      <c r="AT371" s="24" t="s">
        <v>128</v>
      </c>
      <c r="AU371" s="24" t="s">
        <v>88</v>
      </c>
      <c r="AY371" s="24" t="s">
        <v>125</v>
      </c>
      <c r="BE371" s="203">
        <f>IF(N371="základní",J371,0)</f>
        <v>0</v>
      </c>
      <c r="BF371" s="203">
        <f>IF(N371="snížená",J371,0)</f>
        <v>0</v>
      </c>
      <c r="BG371" s="203">
        <f>IF(N371="zákl. přenesená",J371,0)</f>
        <v>0</v>
      </c>
      <c r="BH371" s="203">
        <f>IF(N371="sníž. přenesená",J371,0)</f>
        <v>0</v>
      </c>
      <c r="BI371" s="203">
        <f>IF(N371="nulová",J371,0)</f>
        <v>0</v>
      </c>
      <c r="BJ371" s="24" t="s">
        <v>25</v>
      </c>
      <c r="BK371" s="203">
        <f>ROUND(I371*H371,2)</f>
        <v>0</v>
      </c>
      <c r="BL371" s="24" t="s">
        <v>145</v>
      </c>
      <c r="BM371" s="24" t="s">
        <v>592</v>
      </c>
    </row>
    <row r="372" spans="2:47" s="1" customFormat="1" ht="72">
      <c r="B372" s="41"/>
      <c r="C372" s="63"/>
      <c r="D372" s="204" t="s">
        <v>177</v>
      </c>
      <c r="E372" s="63"/>
      <c r="F372" s="205" t="s">
        <v>577</v>
      </c>
      <c r="G372" s="63"/>
      <c r="H372" s="63"/>
      <c r="I372" s="163"/>
      <c r="J372" s="63"/>
      <c r="K372" s="63"/>
      <c r="L372" s="61"/>
      <c r="M372" s="206"/>
      <c r="N372" s="42"/>
      <c r="O372" s="42"/>
      <c r="P372" s="42"/>
      <c r="Q372" s="42"/>
      <c r="R372" s="42"/>
      <c r="S372" s="42"/>
      <c r="T372" s="78"/>
      <c r="AT372" s="24" t="s">
        <v>177</v>
      </c>
      <c r="AU372" s="24" t="s">
        <v>88</v>
      </c>
    </row>
    <row r="373" spans="2:47" s="1" customFormat="1" ht="36">
      <c r="B373" s="41"/>
      <c r="C373" s="63"/>
      <c r="D373" s="204" t="s">
        <v>138</v>
      </c>
      <c r="E373" s="63"/>
      <c r="F373" s="205" t="s">
        <v>578</v>
      </c>
      <c r="G373" s="63"/>
      <c r="H373" s="63"/>
      <c r="I373" s="163"/>
      <c r="J373" s="63"/>
      <c r="K373" s="63"/>
      <c r="L373" s="61"/>
      <c r="M373" s="206"/>
      <c r="N373" s="42"/>
      <c r="O373" s="42"/>
      <c r="P373" s="42"/>
      <c r="Q373" s="42"/>
      <c r="R373" s="42"/>
      <c r="S373" s="42"/>
      <c r="T373" s="78"/>
      <c r="AT373" s="24" t="s">
        <v>138</v>
      </c>
      <c r="AU373" s="24" t="s">
        <v>88</v>
      </c>
    </row>
    <row r="374" spans="2:63" s="10" customFormat="1" ht="29.85" customHeight="1">
      <c r="B374" s="176"/>
      <c r="C374" s="177"/>
      <c r="D374" s="178" t="s">
        <v>78</v>
      </c>
      <c r="E374" s="190" t="s">
        <v>229</v>
      </c>
      <c r="F374" s="190" t="s">
        <v>593</v>
      </c>
      <c r="G374" s="177"/>
      <c r="H374" s="177"/>
      <c r="I374" s="180"/>
      <c r="J374" s="191">
        <f>BK374</f>
        <v>0</v>
      </c>
      <c r="K374" s="177"/>
      <c r="L374" s="182"/>
      <c r="M374" s="183"/>
      <c r="N374" s="184"/>
      <c r="O374" s="184"/>
      <c r="P374" s="185">
        <f>SUM(P375:P450)</f>
        <v>0</v>
      </c>
      <c r="Q374" s="184"/>
      <c r="R374" s="185">
        <f>SUM(R375:R450)</f>
        <v>16.15064248</v>
      </c>
      <c r="S374" s="184"/>
      <c r="T374" s="186">
        <f>SUM(T375:T450)</f>
        <v>10.9488</v>
      </c>
      <c r="AR374" s="187" t="s">
        <v>25</v>
      </c>
      <c r="AT374" s="188" t="s">
        <v>78</v>
      </c>
      <c r="AU374" s="188" t="s">
        <v>25</v>
      </c>
      <c r="AY374" s="187" t="s">
        <v>125</v>
      </c>
      <c r="BK374" s="189">
        <f>SUM(BK375:BK450)</f>
        <v>0</v>
      </c>
    </row>
    <row r="375" spans="2:65" s="1" customFormat="1" ht="38.25" customHeight="1">
      <c r="B375" s="41"/>
      <c r="C375" s="192" t="s">
        <v>594</v>
      </c>
      <c r="D375" s="192" t="s">
        <v>128</v>
      </c>
      <c r="E375" s="193" t="s">
        <v>595</v>
      </c>
      <c r="F375" s="194" t="s">
        <v>596</v>
      </c>
      <c r="G375" s="195" t="s">
        <v>403</v>
      </c>
      <c r="H375" s="196">
        <v>19.5</v>
      </c>
      <c r="I375" s="197"/>
      <c r="J375" s="198">
        <f>ROUND(I375*H375,2)</f>
        <v>0</v>
      </c>
      <c r="K375" s="194" t="s">
        <v>24</v>
      </c>
      <c r="L375" s="61"/>
      <c r="M375" s="199" t="s">
        <v>24</v>
      </c>
      <c r="N375" s="200" t="s">
        <v>50</v>
      </c>
      <c r="O375" s="42"/>
      <c r="P375" s="201">
        <f>O375*H375</f>
        <v>0</v>
      </c>
      <c r="Q375" s="201">
        <v>0</v>
      </c>
      <c r="R375" s="201">
        <f>Q375*H375</f>
        <v>0</v>
      </c>
      <c r="S375" s="201">
        <v>0</v>
      </c>
      <c r="T375" s="202">
        <f>S375*H375</f>
        <v>0</v>
      </c>
      <c r="AR375" s="24" t="s">
        <v>145</v>
      </c>
      <c r="AT375" s="24" t="s">
        <v>128</v>
      </c>
      <c r="AU375" s="24" t="s">
        <v>88</v>
      </c>
      <c r="AY375" s="24" t="s">
        <v>125</v>
      </c>
      <c r="BE375" s="203">
        <f>IF(N375="základní",J375,0)</f>
        <v>0</v>
      </c>
      <c r="BF375" s="203">
        <f>IF(N375="snížená",J375,0)</f>
        <v>0</v>
      </c>
      <c r="BG375" s="203">
        <f>IF(N375="zákl. přenesená",J375,0)</f>
        <v>0</v>
      </c>
      <c r="BH375" s="203">
        <f>IF(N375="sníž. přenesená",J375,0)</f>
        <v>0</v>
      </c>
      <c r="BI375" s="203">
        <f>IF(N375="nulová",J375,0)</f>
        <v>0</v>
      </c>
      <c r="BJ375" s="24" t="s">
        <v>25</v>
      </c>
      <c r="BK375" s="203">
        <f>ROUND(I375*H375,2)</f>
        <v>0</v>
      </c>
      <c r="BL375" s="24" t="s">
        <v>145</v>
      </c>
      <c r="BM375" s="24" t="s">
        <v>597</v>
      </c>
    </row>
    <row r="376" spans="2:47" s="1" customFormat="1" ht="24">
      <c r="B376" s="41"/>
      <c r="C376" s="63"/>
      <c r="D376" s="204" t="s">
        <v>138</v>
      </c>
      <c r="E376" s="63"/>
      <c r="F376" s="205" t="s">
        <v>565</v>
      </c>
      <c r="G376" s="63"/>
      <c r="H376" s="63"/>
      <c r="I376" s="163"/>
      <c r="J376" s="63"/>
      <c r="K376" s="63"/>
      <c r="L376" s="61"/>
      <c r="M376" s="206"/>
      <c r="N376" s="42"/>
      <c r="O376" s="42"/>
      <c r="P376" s="42"/>
      <c r="Q376" s="42"/>
      <c r="R376" s="42"/>
      <c r="S376" s="42"/>
      <c r="T376" s="78"/>
      <c r="AT376" s="24" t="s">
        <v>138</v>
      </c>
      <c r="AU376" s="24" t="s">
        <v>88</v>
      </c>
    </row>
    <row r="377" spans="2:65" s="1" customFormat="1" ht="51" customHeight="1">
      <c r="B377" s="41"/>
      <c r="C377" s="192" t="s">
        <v>598</v>
      </c>
      <c r="D377" s="192" t="s">
        <v>128</v>
      </c>
      <c r="E377" s="193" t="s">
        <v>599</v>
      </c>
      <c r="F377" s="194" t="s">
        <v>600</v>
      </c>
      <c r="G377" s="195" t="s">
        <v>403</v>
      </c>
      <c r="H377" s="196">
        <v>39</v>
      </c>
      <c r="I377" s="197"/>
      <c r="J377" s="198">
        <f>ROUND(I377*H377,2)</f>
        <v>0</v>
      </c>
      <c r="K377" s="194" t="s">
        <v>24</v>
      </c>
      <c r="L377" s="61"/>
      <c r="M377" s="199" t="s">
        <v>24</v>
      </c>
      <c r="N377" s="200" t="s">
        <v>50</v>
      </c>
      <c r="O377" s="42"/>
      <c r="P377" s="201">
        <f>O377*H377</f>
        <v>0</v>
      </c>
      <c r="Q377" s="201">
        <v>0</v>
      </c>
      <c r="R377" s="201">
        <f>Q377*H377</f>
        <v>0</v>
      </c>
      <c r="S377" s="201">
        <v>0</v>
      </c>
      <c r="T377" s="202">
        <f>S377*H377</f>
        <v>0</v>
      </c>
      <c r="AR377" s="24" t="s">
        <v>145</v>
      </c>
      <c r="AT377" s="24" t="s">
        <v>128</v>
      </c>
      <c r="AU377" s="24" t="s">
        <v>88</v>
      </c>
      <c r="AY377" s="24" t="s">
        <v>125</v>
      </c>
      <c r="BE377" s="203">
        <f>IF(N377="základní",J377,0)</f>
        <v>0</v>
      </c>
      <c r="BF377" s="203">
        <f>IF(N377="snížená",J377,0)</f>
        <v>0</v>
      </c>
      <c r="BG377" s="203">
        <f>IF(N377="zákl. přenesená",J377,0)</f>
        <v>0</v>
      </c>
      <c r="BH377" s="203">
        <f>IF(N377="sníž. přenesená",J377,0)</f>
        <v>0</v>
      </c>
      <c r="BI377" s="203">
        <f>IF(N377="nulová",J377,0)</f>
        <v>0</v>
      </c>
      <c r="BJ377" s="24" t="s">
        <v>25</v>
      </c>
      <c r="BK377" s="203">
        <f>ROUND(I377*H377,2)</f>
        <v>0</v>
      </c>
      <c r="BL377" s="24" t="s">
        <v>145</v>
      </c>
      <c r="BM377" s="24" t="s">
        <v>601</v>
      </c>
    </row>
    <row r="378" spans="2:47" s="1" customFormat="1" ht="24">
      <c r="B378" s="41"/>
      <c r="C378" s="63"/>
      <c r="D378" s="204" t="s">
        <v>138</v>
      </c>
      <c r="E378" s="63"/>
      <c r="F378" s="205" t="s">
        <v>565</v>
      </c>
      <c r="G378" s="63"/>
      <c r="H378" s="63"/>
      <c r="I378" s="163"/>
      <c r="J378" s="63"/>
      <c r="K378" s="63"/>
      <c r="L378" s="61"/>
      <c r="M378" s="206"/>
      <c r="N378" s="42"/>
      <c r="O378" s="42"/>
      <c r="P378" s="42"/>
      <c r="Q378" s="42"/>
      <c r="R378" s="42"/>
      <c r="S378" s="42"/>
      <c r="T378" s="78"/>
      <c r="AT378" s="24" t="s">
        <v>138</v>
      </c>
      <c r="AU378" s="24" t="s">
        <v>88</v>
      </c>
    </row>
    <row r="379" spans="2:51" s="11" customFormat="1" ht="13.5">
      <c r="B379" s="211"/>
      <c r="C379" s="212"/>
      <c r="D379" s="204" t="s">
        <v>180</v>
      </c>
      <c r="E379" s="213" t="s">
        <v>24</v>
      </c>
      <c r="F379" s="214" t="s">
        <v>602</v>
      </c>
      <c r="G379" s="212"/>
      <c r="H379" s="215">
        <v>39</v>
      </c>
      <c r="I379" s="216"/>
      <c r="J379" s="212"/>
      <c r="K379" s="212"/>
      <c r="L379" s="217"/>
      <c r="M379" s="218"/>
      <c r="N379" s="219"/>
      <c r="O379" s="219"/>
      <c r="P379" s="219"/>
      <c r="Q379" s="219"/>
      <c r="R379" s="219"/>
      <c r="S379" s="219"/>
      <c r="T379" s="220"/>
      <c r="AT379" s="221" t="s">
        <v>180</v>
      </c>
      <c r="AU379" s="221" t="s">
        <v>88</v>
      </c>
      <c r="AV379" s="11" t="s">
        <v>88</v>
      </c>
      <c r="AW379" s="11" t="s">
        <v>42</v>
      </c>
      <c r="AX379" s="11" t="s">
        <v>25</v>
      </c>
      <c r="AY379" s="221" t="s">
        <v>125</v>
      </c>
    </row>
    <row r="380" spans="2:65" s="1" customFormat="1" ht="16.5" customHeight="1">
      <c r="B380" s="41"/>
      <c r="C380" s="192" t="s">
        <v>603</v>
      </c>
      <c r="D380" s="192" t="s">
        <v>128</v>
      </c>
      <c r="E380" s="193" t="s">
        <v>604</v>
      </c>
      <c r="F380" s="194" t="s">
        <v>605</v>
      </c>
      <c r="G380" s="195" t="s">
        <v>403</v>
      </c>
      <c r="H380" s="196">
        <v>47</v>
      </c>
      <c r="I380" s="197"/>
      <c r="J380" s="198">
        <f>ROUND(I380*H380,2)</f>
        <v>0</v>
      </c>
      <c r="K380" s="194" t="s">
        <v>24</v>
      </c>
      <c r="L380" s="61"/>
      <c r="M380" s="199" t="s">
        <v>24</v>
      </c>
      <c r="N380" s="200" t="s">
        <v>50</v>
      </c>
      <c r="O380" s="42"/>
      <c r="P380" s="201">
        <f>O380*H380</f>
        <v>0</v>
      </c>
      <c r="Q380" s="201">
        <v>0</v>
      </c>
      <c r="R380" s="201">
        <f>Q380*H380</f>
        <v>0</v>
      </c>
      <c r="S380" s="201">
        <v>0</v>
      </c>
      <c r="T380" s="202">
        <f>S380*H380</f>
        <v>0</v>
      </c>
      <c r="AR380" s="24" t="s">
        <v>145</v>
      </c>
      <c r="AT380" s="24" t="s">
        <v>128</v>
      </c>
      <c r="AU380" s="24" t="s">
        <v>88</v>
      </c>
      <c r="AY380" s="24" t="s">
        <v>125</v>
      </c>
      <c r="BE380" s="203">
        <f>IF(N380="základní",J380,0)</f>
        <v>0</v>
      </c>
      <c r="BF380" s="203">
        <f>IF(N380="snížená",J380,0)</f>
        <v>0</v>
      </c>
      <c r="BG380" s="203">
        <f>IF(N380="zákl. přenesená",J380,0)</f>
        <v>0</v>
      </c>
      <c r="BH380" s="203">
        <f>IF(N380="sníž. přenesená",J380,0)</f>
        <v>0</v>
      </c>
      <c r="BI380" s="203">
        <f>IF(N380="nulová",J380,0)</f>
        <v>0</v>
      </c>
      <c r="BJ380" s="24" t="s">
        <v>25</v>
      </c>
      <c r="BK380" s="203">
        <f>ROUND(I380*H380,2)</f>
        <v>0</v>
      </c>
      <c r="BL380" s="24" t="s">
        <v>145</v>
      </c>
      <c r="BM380" s="24" t="s">
        <v>606</v>
      </c>
    </row>
    <row r="381" spans="2:47" s="1" customFormat="1" ht="24">
      <c r="B381" s="41"/>
      <c r="C381" s="63"/>
      <c r="D381" s="204" t="s">
        <v>138</v>
      </c>
      <c r="E381" s="63"/>
      <c r="F381" s="205" t="s">
        <v>607</v>
      </c>
      <c r="G381" s="63"/>
      <c r="H381" s="63"/>
      <c r="I381" s="163"/>
      <c r="J381" s="63"/>
      <c r="K381" s="63"/>
      <c r="L381" s="61"/>
      <c r="M381" s="206"/>
      <c r="N381" s="42"/>
      <c r="O381" s="42"/>
      <c r="P381" s="42"/>
      <c r="Q381" s="42"/>
      <c r="R381" s="42"/>
      <c r="S381" s="42"/>
      <c r="T381" s="78"/>
      <c r="AT381" s="24" t="s">
        <v>138</v>
      </c>
      <c r="AU381" s="24" t="s">
        <v>88</v>
      </c>
    </row>
    <row r="382" spans="2:65" s="1" customFormat="1" ht="76.5" customHeight="1">
      <c r="B382" s="41"/>
      <c r="C382" s="192" t="s">
        <v>608</v>
      </c>
      <c r="D382" s="192" t="s">
        <v>128</v>
      </c>
      <c r="E382" s="193" t="s">
        <v>609</v>
      </c>
      <c r="F382" s="194" t="s">
        <v>610</v>
      </c>
      <c r="G382" s="195" t="s">
        <v>392</v>
      </c>
      <c r="H382" s="196">
        <v>1</v>
      </c>
      <c r="I382" s="197"/>
      <c r="J382" s="198">
        <f>ROUND(I382*H382,2)</f>
        <v>0</v>
      </c>
      <c r="K382" s="194" t="s">
        <v>24</v>
      </c>
      <c r="L382" s="61"/>
      <c r="M382" s="199" t="s">
        <v>24</v>
      </c>
      <c r="N382" s="200" t="s">
        <v>50</v>
      </c>
      <c r="O382" s="42"/>
      <c r="P382" s="201">
        <f>O382*H382</f>
        <v>0</v>
      </c>
      <c r="Q382" s="201">
        <v>0</v>
      </c>
      <c r="R382" s="201">
        <f>Q382*H382</f>
        <v>0</v>
      </c>
      <c r="S382" s="201">
        <v>0</v>
      </c>
      <c r="T382" s="202">
        <f>S382*H382</f>
        <v>0</v>
      </c>
      <c r="AR382" s="24" t="s">
        <v>145</v>
      </c>
      <c r="AT382" s="24" t="s">
        <v>128</v>
      </c>
      <c r="AU382" s="24" t="s">
        <v>88</v>
      </c>
      <c r="AY382" s="24" t="s">
        <v>125</v>
      </c>
      <c r="BE382" s="203">
        <f>IF(N382="základní",J382,0)</f>
        <v>0</v>
      </c>
      <c r="BF382" s="203">
        <f>IF(N382="snížená",J382,0)</f>
        <v>0</v>
      </c>
      <c r="BG382" s="203">
        <f>IF(N382="zákl. přenesená",J382,0)</f>
        <v>0</v>
      </c>
      <c r="BH382" s="203">
        <f>IF(N382="sníž. přenesená",J382,0)</f>
        <v>0</v>
      </c>
      <c r="BI382" s="203">
        <f>IF(N382="nulová",J382,0)</f>
        <v>0</v>
      </c>
      <c r="BJ382" s="24" t="s">
        <v>25</v>
      </c>
      <c r="BK382" s="203">
        <f>ROUND(I382*H382,2)</f>
        <v>0</v>
      </c>
      <c r="BL382" s="24" t="s">
        <v>145</v>
      </c>
      <c r="BM382" s="24" t="s">
        <v>611</v>
      </c>
    </row>
    <row r="383" spans="2:65" s="1" customFormat="1" ht="25.5" customHeight="1">
      <c r="B383" s="41"/>
      <c r="C383" s="192" t="s">
        <v>612</v>
      </c>
      <c r="D383" s="192" t="s">
        <v>128</v>
      </c>
      <c r="E383" s="193" t="s">
        <v>613</v>
      </c>
      <c r="F383" s="194" t="s">
        <v>614</v>
      </c>
      <c r="G383" s="195" t="s">
        <v>575</v>
      </c>
      <c r="H383" s="196">
        <v>4</v>
      </c>
      <c r="I383" s="197"/>
      <c r="J383" s="198">
        <f>ROUND(I383*H383,2)</f>
        <v>0</v>
      </c>
      <c r="K383" s="194" t="s">
        <v>132</v>
      </c>
      <c r="L383" s="61"/>
      <c r="M383" s="199" t="s">
        <v>24</v>
      </c>
      <c r="N383" s="200" t="s">
        <v>50</v>
      </c>
      <c r="O383" s="42"/>
      <c r="P383" s="201">
        <f>O383*H383</f>
        <v>0</v>
      </c>
      <c r="Q383" s="201">
        <v>0</v>
      </c>
      <c r="R383" s="201">
        <f>Q383*H383</f>
        <v>0</v>
      </c>
      <c r="S383" s="201">
        <v>0</v>
      </c>
      <c r="T383" s="202">
        <f>S383*H383</f>
        <v>0</v>
      </c>
      <c r="AR383" s="24" t="s">
        <v>145</v>
      </c>
      <c r="AT383" s="24" t="s">
        <v>128</v>
      </c>
      <c r="AU383" s="24" t="s">
        <v>88</v>
      </c>
      <c r="AY383" s="24" t="s">
        <v>125</v>
      </c>
      <c r="BE383" s="203">
        <f>IF(N383="základní",J383,0)</f>
        <v>0</v>
      </c>
      <c r="BF383" s="203">
        <f>IF(N383="snížená",J383,0)</f>
        <v>0</v>
      </c>
      <c r="BG383" s="203">
        <f>IF(N383="zákl. přenesená",J383,0)</f>
        <v>0</v>
      </c>
      <c r="BH383" s="203">
        <f>IF(N383="sníž. přenesená",J383,0)</f>
        <v>0</v>
      </c>
      <c r="BI383" s="203">
        <f>IF(N383="nulová",J383,0)</f>
        <v>0</v>
      </c>
      <c r="BJ383" s="24" t="s">
        <v>25</v>
      </c>
      <c r="BK383" s="203">
        <f>ROUND(I383*H383,2)</f>
        <v>0</v>
      </c>
      <c r="BL383" s="24" t="s">
        <v>145</v>
      </c>
      <c r="BM383" s="24" t="s">
        <v>615</v>
      </c>
    </row>
    <row r="384" spans="2:47" s="1" customFormat="1" ht="72">
      <c r="B384" s="41"/>
      <c r="C384" s="63"/>
      <c r="D384" s="204" t="s">
        <v>177</v>
      </c>
      <c r="E384" s="63"/>
      <c r="F384" s="205" t="s">
        <v>616</v>
      </c>
      <c r="G384" s="63"/>
      <c r="H384" s="63"/>
      <c r="I384" s="163"/>
      <c r="J384" s="63"/>
      <c r="K384" s="63"/>
      <c r="L384" s="61"/>
      <c r="M384" s="206"/>
      <c r="N384" s="42"/>
      <c r="O384" s="42"/>
      <c r="P384" s="42"/>
      <c r="Q384" s="42"/>
      <c r="R384" s="42"/>
      <c r="S384" s="42"/>
      <c r="T384" s="78"/>
      <c r="AT384" s="24" t="s">
        <v>177</v>
      </c>
      <c r="AU384" s="24" t="s">
        <v>88</v>
      </c>
    </row>
    <row r="385" spans="2:47" s="1" customFormat="1" ht="24">
      <c r="B385" s="41"/>
      <c r="C385" s="63"/>
      <c r="D385" s="204" t="s">
        <v>138</v>
      </c>
      <c r="E385" s="63"/>
      <c r="F385" s="205" t="s">
        <v>617</v>
      </c>
      <c r="G385" s="63"/>
      <c r="H385" s="63"/>
      <c r="I385" s="163"/>
      <c r="J385" s="63"/>
      <c r="K385" s="63"/>
      <c r="L385" s="61"/>
      <c r="M385" s="206"/>
      <c r="N385" s="42"/>
      <c r="O385" s="42"/>
      <c r="P385" s="42"/>
      <c r="Q385" s="42"/>
      <c r="R385" s="42"/>
      <c r="S385" s="42"/>
      <c r="T385" s="78"/>
      <c r="AT385" s="24" t="s">
        <v>138</v>
      </c>
      <c r="AU385" s="24" t="s">
        <v>88</v>
      </c>
    </row>
    <row r="386" spans="2:65" s="1" customFormat="1" ht="25.5" customHeight="1">
      <c r="B386" s="41"/>
      <c r="C386" s="192" t="s">
        <v>618</v>
      </c>
      <c r="D386" s="192" t="s">
        <v>128</v>
      </c>
      <c r="E386" s="193" t="s">
        <v>619</v>
      </c>
      <c r="F386" s="194" t="s">
        <v>620</v>
      </c>
      <c r="G386" s="195" t="s">
        <v>575</v>
      </c>
      <c r="H386" s="196">
        <v>13</v>
      </c>
      <c r="I386" s="197"/>
      <c r="J386" s="198">
        <f>ROUND(I386*H386,2)</f>
        <v>0</v>
      </c>
      <c r="K386" s="194" t="s">
        <v>132</v>
      </c>
      <c r="L386" s="61"/>
      <c r="M386" s="199" t="s">
        <v>24</v>
      </c>
      <c r="N386" s="200" t="s">
        <v>50</v>
      </c>
      <c r="O386" s="42"/>
      <c r="P386" s="201">
        <f>O386*H386</f>
        <v>0</v>
      </c>
      <c r="Q386" s="201">
        <v>0</v>
      </c>
      <c r="R386" s="201">
        <f>Q386*H386</f>
        <v>0</v>
      </c>
      <c r="S386" s="201">
        <v>0</v>
      </c>
      <c r="T386" s="202">
        <f>S386*H386</f>
        <v>0</v>
      </c>
      <c r="AR386" s="24" t="s">
        <v>145</v>
      </c>
      <c r="AT386" s="24" t="s">
        <v>128</v>
      </c>
      <c r="AU386" s="24" t="s">
        <v>88</v>
      </c>
      <c r="AY386" s="24" t="s">
        <v>125</v>
      </c>
      <c r="BE386" s="203">
        <f>IF(N386="základní",J386,0)</f>
        <v>0</v>
      </c>
      <c r="BF386" s="203">
        <f>IF(N386="snížená",J386,0)</f>
        <v>0</v>
      </c>
      <c r="BG386" s="203">
        <f>IF(N386="zákl. přenesená",J386,0)</f>
        <v>0</v>
      </c>
      <c r="BH386" s="203">
        <f>IF(N386="sníž. přenesená",J386,0)</f>
        <v>0</v>
      </c>
      <c r="BI386" s="203">
        <f>IF(N386="nulová",J386,0)</f>
        <v>0</v>
      </c>
      <c r="BJ386" s="24" t="s">
        <v>25</v>
      </c>
      <c r="BK386" s="203">
        <f>ROUND(I386*H386,2)</f>
        <v>0</v>
      </c>
      <c r="BL386" s="24" t="s">
        <v>145</v>
      </c>
      <c r="BM386" s="24" t="s">
        <v>621</v>
      </c>
    </row>
    <row r="387" spans="2:47" s="1" customFormat="1" ht="36">
      <c r="B387" s="41"/>
      <c r="C387" s="63"/>
      <c r="D387" s="204" t="s">
        <v>177</v>
      </c>
      <c r="E387" s="63"/>
      <c r="F387" s="205" t="s">
        <v>622</v>
      </c>
      <c r="G387" s="63"/>
      <c r="H387" s="63"/>
      <c r="I387" s="163"/>
      <c r="J387" s="63"/>
      <c r="K387" s="63"/>
      <c r="L387" s="61"/>
      <c r="M387" s="206"/>
      <c r="N387" s="42"/>
      <c r="O387" s="42"/>
      <c r="P387" s="42"/>
      <c r="Q387" s="42"/>
      <c r="R387" s="42"/>
      <c r="S387" s="42"/>
      <c r="T387" s="78"/>
      <c r="AT387" s="24" t="s">
        <v>177</v>
      </c>
      <c r="AU387" s="24" t="s">
        <v>88</v>
      </c>
    </row>
    <row r="388" spans="2:47" s="1" customFormat="1" ht="24">
      <c r="B388" s="41"/>
      <c r="C388" s="63"/>
      <c r="D388" s="204" t="s">
        <v>138</v>
      </c>
      <c r="E388" s="63"/>
      <c r="F388" s="205" t="s">
        <v>623</v>
      </c>
      <c r="G388" s="63"/>
      <c r="H388" s="63"/>
      <c r="I388" s="163"/>
      <c r="J388" s="63"/>
      <c r="K388" s="63"/>
      <c r="L388" s="61"/>
      <c r="M388" s="206"/>
      <c r="N388" s="42"/>
      <c r="O388" s="42"/>
      <c r="P388" s="42"/>
      <c r="Q388" s="42"/>
      <c r="R388" s="42"/>
      <c r="S388" s="42"/>
      <c r="T388" s="78"/>
      <c r="AT388" s="24" t="s">
        <v>138</v>
      </c>
      <c r="AU388" s="24" t="s">
        <v>88</v>
      </c>
    </row>
    <row r="389" spans="2:65" s="1" customFormat="1" ht="25.5" customHeight="1">
      <c r="B389" s="41"/>
      <c r="C389" s="192" t="s">
        <v>624</v>
      </c>
      <c r="D389" s="192" t="s">
        <v>128</v>
      </c>
      <c r="E389" s="193" t="s">
        <v>625</v>
      </c>
      <c r="F389" s="194" t="s">
        <v>626</v>
      </c>
      <c r="G389" s="195" t="s">
        <v>575</v>
      </c>
      <c r="H389" s="196">
        <v>1170</v>
      </c>
      <c r="I389" s="197"/>
      <c r="J389" s="198">
        <f>ROUND(I389*H389,2)</f>
        <v>0</v>
      </c>
      <c r="K389" s="194" t="s">
        <v>132</v>
      </c>
      <c r="L389" s="61"/>
      <c r="M389" s="199" t="s">
        <v>24</v>
      </c>
      <c r="N389" s="200" t="s">
        <v>50</v>
      </c>
      <c r="O389" s="42"/>
      <c r="P389" s="201">
        <f>O389*H389</f>
        <v>0</v>
      </c>
      <c r="Q389" s="201">
        <v>0</v>
      </c>
      <c r="R389" s="201">
        <f>Q389*H389</f>
        <v>0</v>
      </c>
      <c r="S389" s="201">
        <v>0</v>
      </c>
      <c r="T389" s="202">
        <f>S389*H389</f>
        <v>0</v>
      </c>
      <c r="AR389" s="24" t="s">
        <v>145</v>
      </c>
      <c r="AT389" s="24" t="s">
        <v>128</v>
      </c>
      <c r="AU389" s="24" t="s">
        <v>88</v>
      </c>
      <c r="AY389" s="24" t="s">
        <v>125</v>
      </c>
      <c r="BE389" s="203">
        <f>IF(N389="základní",J389,0)</f>
        <v>0</v>
      </c>
      <c r="BF389" s="203">
        <f>IF(N389="snížená",J389,0)</f>
        <v>0</v>
      </c>
      <c r="BG389" s="203">
        <f>IF(N389="zákl. přenesená",J389,0)</f>
        <v>0</v>
      </c>
      <c r="BH389" s="203">
        <f>IF(N389="sníž. přenesená",J389,0)</f>
        <v>0</v>
      </c>
      <c r="BI389" s="203">
        <f>IF(N389="nulová",J389,0)</f>
        <v>0</v>
      </c>
      <c r="BJ389" s="24" t="s">
        <v>25</v>
      </c>
      <c r="BK389" s="203">
        <f>ROUND(I389*H389,2)</f>
        <v>0</v>
      </c>
      <c r="BL389" s="24" t="s">
        <v>145</v>
      </c>
      <c r="BM389" s="24" t="s">
        <v>627</v>
      </c>
    </row>
    <row r="390" spans="2:47" s="1" customFormat="1" ht="36">
      <c r="B390" s="41"/>
      <c r="C390" s="63"/>
      <c r="D390" s="204" t="s">
        <v>177</v>
      </c>
      <c r="E390" s="63"/>
      <c r="F390" s="205" t="s">
        <v>622</v>
      </c>
      <c r="G390" s="63"/>
      <c r="H390" s="63"/>
      <c r="I390" s="163"/>
      <c r="J390" s="63"/>
      <c r="K390" s="63"/>
      <c r="L390" s="61"/>
      <c r="M390" s="206"/>
      <c r="N390" s="42"/>
      <c r="O390" s="42"/>
      <c r="P390" s="42"/>
      <c r="Q390" s="42"/>
      <c r="R390" s="42"/>
      <c r="S390" s="42"/>
      <c r="T390" s="78"/>
      <c r="AT390" s="24" t="s">
        <v>177</v>
      </c>
      <c r="AU390" s="24" t="s">
        <v>88</v>
      </c>
    </row>
    <row r="391" spans="2:47" s="1" customFormat="1" ht="24">
      <c r="B391" s="41"/>
      <c r="C391" s="63"/>
      <c r="D391" s="204" t="s">
        <v>138</v>
      </c>
      <c r="E391" s="63"/>
      <c r="F391" s="205" t="s">
        <v>628</v>
      </c>
      <c r="G391" s="63"/>
      <c r="H391" s="63"/>
      <c r="I391" s="163"/>
      <c r="J391" s="63"/>
      <c r="K391" s="63"/>
      <c r="L391" s="61"/>
      <c r="M391" s="206"/>
      <c r="N391" s="42"/>
      <c r="O391" s="42"/>
      <c r="P391" s="42"/>
      <c r="Q391" s="42"/>
      <c r="R391" s="42"/>
      <c r="S391" s="42"/>
      <c r="T391" s="78"/>
      <c r="AT391" s="24" t="s">
        <v>138</v>
      </c>
      <c r="AU391" s="24" t="s">
        <v>88</v>
      </c>
    </row>
    <row r="392" spans="2:51" s="11" customFormat="1" ht="13.5">
      <c r="B392" s="211"/>
      <c r="C392" s="212"/>
      <c r="D392" s="204" t="s">
        <v>180</v>
      </c>
      <c r="E392" s="213" t="s">
        <v>24</v>
      </c>
      <c r="F392" s="214" t="s">
        <v>629</v>
      </c>
      <c r="G392" s="212"/>
      <c r="H392" s="215">
        <v>1170</v>
      </c>
      <c r="I392" s="216"/>
      <c r="J392" s="212"/>
      <c r="K392" s="212"/>
      <c r="L392" s="217"/>
      <c r="M392" s="218"/>
      <c r="N392" s="219"/>
      <c r="O392" s="219"/>
      <c r="P392" s="219"/>
      <c r="Q392" s="219"/>
      <c r="R392" s="219"/>
      <c r="S392" s="219"/>
      <c r="T392" s="220"/>
      <c r="AT392" s="221" t="s">
        <v>180</v>
      </c>
      <c r="AU392" s="221" t="s">
        <v>88</v>
      </c>
      <c r="AV392" s="11" t="s">
        <v>88</v>
      </c>
      <c r="AW392" s="11" t="s">
        <v>42</v>
      </c>
      <c r="AX392" s="11" t="s">
        <v>25</v>
      </c>
      <c r="AY392" s="221" t="s">
        <v>125</v>
      </c>
    </row>
    <row r="393" spans="2:65" s="1" customFormat="1" ht="16.5" customHeight="1">
      <c r="B393" s="41"/>
      <c r="C393" s="192" t="s">
        <v>630</v>
      </c>
      <c r="D393" s="192" t="s">
        <v>128</v>
      </c>
      <c r="E393" s="193" t="s">
        <v>631</v>
      </c>
      <c r="F393" s="194" t="s">
        <v>632</v>
      </c>
      <c r="G393" s="195" t="s">
        <v>575</v>
      </c>
      <c r="H393" s="196">
        <v>2</v>
      </c>
      <c r="I393" s="197"/>
      <c r="J393" s="198">
        <f>ROUND(I393*H393,2)</f>
        <v>0</v>
      </c>
      <c r="K393" s="194" t="s">
        <v>132</v>
      </c>
      <c r="L393" s="61"/>
      <c r="M393" s="199" t="s">
        <v>24</v>
      </c>
      <c r="N393" s="200" t="s">
        <v>50</v>
      </c>
      <c r="O393" s="42"/>
      <c r="P393" s="201">
        <f>O393*H393</f>
        <v>0</v>
      </c>
      <c r="Q393" s="201">
        <v>0</v>
      </c>
      <c r="R393" s="201">
        <f>Q393*H393</f>
        <v>0</v>
      </c>
      <c r="S393" s="201">
        <v>0</v>
      </c>
      <c r="T393" s="202">
        <f>S393*H393</f>
        <v>0</v>
      </c>
      <c r="AR393" s="24" t="s">
        <v>145</v>
      </c>
      <c r="AT393" s="24" t="s">
        <v>128</v>
      </c>
      <c r="AU393" s="24" t="s">
        <v>88</v>
      </c>
      <c r="AY393" s="24" t="s">
        <v>125</v>
      </c>
      <c r="BE393" s="203">
        <f>IF(N393="základní",J393,0)</f>
        <v>0</v>
      </c>
      <c r="BF393" s="203">
        <f>IF(N393="snížená",J393,0)</f>
        <v>0</v>
      </c>
      <c r="BG393" s="203">
        <f>IF(N393="zákl. přenesená",J393,0)</f>
        <v>0</v>
      </c>
      <c r="BH393" s="203">
        <f>IF(N393="sníž. přenesená",J393,0)</f>
        <v>0</v>
      </c>
      <c r="BI393" s="203">
        <f>IF(N393="nulová",J393,0)</f>
        <v>0</v>
      </c>
      <c r="BJ393" s="24" t="s">
        <v>25</v>
      </c>
      <c r="BK393" s="203">
        <f>ROUND(I393*H393,2)</f>
        <v>0</v>
      </c>
      <c r="BL393" s="24" t="s">
        <v>145</v>
      </c>
      <c r="BM393" s="24" t="s">
        <v>633</v>
      </c>
    </row>
    <row r="394" spans="2:47" s="1" customFormat="1" ht="24">
      <c r="B394" s="41"/>
      <c r="C394" s="63"/>
      <c r="D394" s="204" t="s">
        <v>177</v>
      </c>
      <c r="E394" s="63"/>
      <c r="F394" s="205" t="s">
        <v>634</v>
      </c>
      <c r="G394" s="63"/>
      <c r="H394" s="63"/>
      <c r="I394" s="163"/>
      <c r="J394" s="63"/>
      <c r="K394" s="63"/>
      <c r="L394" s="61"/>
      <c r="M394" s="206"/>
      <c r="N394" s="42"/>
      <c r="O394" s="42"/>
      <c r="P394" s="42"/>
      <c r="Q394" s="42"/>
      <c r="R394" s="42"/>
      <c r="S394" s="42"/>
      <c r="T394" s="78"/>
      <c r="AT394" s="24" t="s">
        <v>177</v>
      </c>
      <c r="AU394" s="24" t="s">
        <v>88</v>
      </c>
    </row>
    <row r="395" spans="2:47" s="1" customFormat="1" ht="24">
      <c r="B395" s="41"/>
      <c r="C395" s="63"/>
      <c r="D395" s="204" t="s">
        <v>138</v>
      </c>
      <c r="E395" s="63"/>
      <c r="F395" s="205" t="s">
        <v>623</v>
      </c>
      <c r="G395" s="63"/>
      <c r="H395" s="63"/>
      <c r="I395" s="163"/>
      <c r="J395" s="63"/>
      <c r="K395" s="63"/>
      <c r="L395" s="61"/>
      <c r="M395" s="206"/>
      <c r="N395" s="42"/>
      <c r="O395" s="42"/>
      <c r="P395" s="42"/>
      <c r="Q395" s="42"/>
      <c r="R395" s="42"/>
      <c r="S395" s="42"/>
      <c r="T395" s="78"/>
      <c r="AT395" s="24" t="s">
        <v>138</v>
      </c>
      <c r="AU395" s="24" t="s">
        <v>88</v>
      </c>
    </row>
    <row r="396" spans="2:65" s="1" customFormat="1" ht="25.5" customHeight="1">
      <c r="B396" s="41"/>
      <c r="C396" s="192" t="s">
        <v>635</v>
      </c>
      <c r="D396" s="192" t="s">
        <v>128</v>
      </c>
      <c r="E396" s="193" t="s">
        <v>636</v>
      </c>
      <c r="F396" s="194" t="s">
        <v>637</v>
      </c>
      <c r="G396" s="195" t="s">
        <v>575</v>
      </c>
      <c r="H396" s="196">
        <v>180</v>
      </c>
      <c r="I396" s="197"/>
      <c r="J396" s="198">
        <f>ROUND(I396*H396,2)</f>
        <v>0</v>
      </c>
      <c r="K396" s="194" t="s">
        <v>132</v>
      </c>
      <c r="L396" s="61"/>
      <c r="M396" s="199" t="s">
        <v>24</v>
      </c>
      <c r="N396" s="200" t="s">
        <v>50</v>
      </c>
      <c r="O396" s="42"/>
      <c r="P396" s="201">
        <f>O396*H396</f>
        <v>0</v>
      </c>
      <c r="Q396" s="201">
        <v>0</v>
      </c>
      <c r="R396" s="201">
        <f>Q396*H396</f>
        <v>0</v>
      </c>
      <c r="S396" s="201">
        <v>0</v>
      </c>
      <c r="T396" s="202">
        <f>S396*H396</f>
        <v>0</v>
      </c>
      <c r="AR396" s="24" t="s">
        <v>145</v>
      </c>
      <c r="AT396" s="24" t="s">
        <v>128</v>
      </c>
      <c r="AU396" s="24" t="s">
        <v>88</v>
      </c>
      <c r="AY396" s="24" t="s">
        <v>125</v>
      </c>
      <c r="BE396" s="203">
        <f>IF(N396="základní",J396,0)</f>
        <v>0</v>
      </c>
      <c r="BF396" s="203">
        <f>IF(N396="snížená",J396,0)</f>
        <v>0</v>
      </c>
      <c r="BG396" s="203">
        <f>IF(N396="zákl. přenesená",J396,0)</f>
        <v>0</v>
      </c>
      <c r="BH396" s="203">
        <f>IF(N396="sníž. přenesená",J396,0)</f>
        <v>0</v>
      </c>
      <c r="BI396" s="203">
        <f>IF(N396="nulová",J396,0)</f>
        <v>0</v>
      </c>
      <c r="BJ396" s="24" t="s">
        <v>25</v>
      </c>
      <c r="BK396" s="203">
        <f>ROUND(I396*H396,2)</f>
        <v>0</v>
      </c>
      <c r="BL396" s="24" t="s">
        <v>145</v>
      </c>
      <c r="BM396" s="24" t="s">
        <v>638</v>
      </c>
    </row>
    <row r="397" spans="2:47" s="1" customFormat="1" ht="24">
      <c r="B397" s="41"/>
      <c r="C397" s="63"/>
      <c r="D397" s="204" t="s">
        <v>177</v>
      </c>
      <c r="E397" s="63"/>
      <c r="F397" s="205" t="s">
        <v>634</v>
      </c>
      <c r="G397" s="63"/>
      <c r="H397" s="63"/>
      <c r="I397" s="163"/>
      <c r="J397" s="63"/>
      <c r="K397" s="63"/>
      <c r="L397" s="61"/>
      <c r="M397" s="206"/>
      <c r="N397" s="42"/>
      <c r="O397" s="42"/>
      <c r="P397" s="42"/>
      <c r="Q397" s="42"/>
      <c r="R397" s="42"/>
      <c r="S397" s="42"/>
      <c r="T397" s="78"/>
      <c r="AT397" s="24" t="s">
        <v>177</v>
      </c>
      <c r="AU397" s="24" t="s">
        <v>88</v>
      </c>
    </row>
    <row r="398" spans="2:47" s="1" customFormat="1" ht="24">
      <c r="B398" s="41"/>
      <c r="C398" s="63"/>
      <c r="D398" s="204" t="s">
        <v>138</v>
      </c>
      <c r="E398" s="63"/>
      <c r="F398" s="205" t="s">
        <v>639</v>
      </c>
      <c r="G398" s="63"/>
      <c r="H398" s="63"/>
      <c r="I398" s="163"/>
      <c r="J398" s="63"/>
      <c r="K398" s="63"/>
      <c r="L398" s="61"/>
      <c r="M398" s="206"/>
      <c r="N398" s="42"/>
      <c r="O398" s="42"/>
      <c r="P398" s="42"/>
      <c r="Q398" s="42"/>
      <c r="R398" s="42"/>
      <c r="S398" s="42"/>
      <c r="T398" s="78"/>
      <c r="AT398" s="24" t="s">
        <v>138</v>
      </c>
      <c r="AU398" s="24" t="s">
        <v>88</v>
      </c>
    </row>
    <row r="399" spans="2:51" s="11" customFormat="1" ht="13.5">
      <c r="B399" s="211"/>
      <c r="C399" s="212"/>
      <c r="D399" s="204" t="s">
        <v>180</v>
      </c>
      <c r="E399" s="213" t="s">
        <v>24</v>
      </c>
      <c r="F399" s="214" t="s">
        <v>640</v>
      </c>
      <c r="G399" s="212"/>
      <c r="H399" s="215">
        <v>180</v>
      </c>
      <c r="I399" s="216"/>
      <c r="J399" s="212"/>
      <c r="K399" s="212"/>
      <c r="L399" s="217"/>
      <c r="M399" s="218"/>
      <c r="N399" s="219"/>
      <c r="O399" s="219"/>
      <c r="P399" s="219"/>
      <c r="Q399" s="219"/>
      <c r="R399" s="219"/>
      <c r="S399" s="219"/>
      <c r="T399" s="220"/>
      <c r="AT399" s="221" t="s">
        <v>180</v>
      </c>
      <c r="AU399" s="221" t="s">
        <v>88</v>
      </c>
      <c r="AV399" s="11" t="s">
        <v>88</v>
      </c>
      <c r="AW399" s="11" t="s">
        <v>42</v>
      </c>
      <c r="AX399" s="11" t="s">
        <v>25</v>
      </c>
      <c r="AY399" s="221" t="s">
        <v>125</v>
      </c>
    </row>
    <row r="400" spans="2:65" s="1" customFormat="1" ht="25.5" customHeight="1">
      <c r="B400" s="41"/>
      <c r="C400" s="192" t="s">
        <v>641</v>
      </c>
      <c r="D400" s="192" t="s">
        <v>128</v>
      </c>
      <c r="E400" s="193" t="s">
        <v>642</v>
      </c>
      <c r="F400" s="194" t="s">
        <v>643</v>
      </c>
      <c r="G400" s="195" t="s">
        <v>575</v>
      </c>
      <c r="H400" s="196">
        <v>7</v>
      </c>
      <c r="I400" s="197"/>
      <c r="J400" s="198">
        <f>ROUND(I400*H400,2)</f>
        <v>0</v>
      </c>
      <c r="K400" s="194" t="s">
        <v>132</v>
      </c>
      <c r="L400" s="61"/>
      <c r="M400" s="199" t="s">
        <v>24</v>
      </c>
      <c r="N400" s="200" t="s">
        <v>50</v>
      </c>
      <c r="O400" s="42"/>
      <c r="P400" s="201">
        <f>O400*H400</f>
        <v>0</v>
      </c>
      <c r="Q400" s="201">
        <v>0</v>
      </c>
      <c r="R400" s="201">
        <f>Q400*H400</f>
        <v>0</v>
      </c>
      <c r="S400" s="201">
        <v>0</v>
      </c>
      <c r="T400" s="202">
        <f>S400*H400</f>
        <v>0</v>
      </c>
      <c r="AR400" s="24" t="s">
        <v>145</v>
      </c>
      <c r="AT400" s="24" t="s">
        <v>128</v>
      </c>
      <c r="AU400" s="24" t="s">
        <v>88</v>
      </c>
      <c r="AY400" s="24" t="s">
        <v>125</v>
      </c>
      <c r="BE400" s="203">
        <f>IF(N400="základní",J400,0)</f>
        <v>0</v>
      </c>
      <c r="BF400" s="203">
        <f>IF(N400="snížená",J400,0)</f>
        <v>0</v>
      </c>
      <c r="BG400" s="203">
        <f>IF(N400="zákl. přenesená",J400,0)</f>
        <v>0</v>
      </c>
      <c r="BH400" s="203">
        <f>IF(N400="sníž. přenesená",J400,0)</f>
        <v>0</v>
      </c>
      <c r="BI400" s="203">
        <f>IF(N400="nulová",J400,0)</f>
        <v>0</v>
      </c>
      <c r="BJ400" s="24" t="s">
        <v>25</v>
      </c>
      <c r="BK400" s="203">
        <f>ROUND(I400*H400,2)</f>
        <v>0</v>
      </c>
      <c r="BL400" s="24" t="s">
        <v>145</v>
      </c>
      <c r="BM400" s="24" t="s">
        <v>644</v>
      </c>
    </row>
    <row r="401" spans="2:47" s="1" customFormat="1" ht="24">
      <c r="B401" s="41"/>
      <c r="C401" s="63"/>
      <c r="D401" s="204" t="s">
        <v>177</v>
      </c>
      <c r="E401" s="63"/>
      <c r="F401" s="205" t="s">
        <v>645</v>
      </c>
      <c r="G401" s="63"/>
      <c r="H401" s="63"/>
      <c r="I401" s="163"/>
      <c r="J401" s="63"/>
      <c r="K401" s="63"/>
      <c r="L401" s="61"/>
      <c r="M401" s="206"/>
      <c r="N401" s="42"/>
      <c r="O401" s="42"/>
      <c r="P401" s="42"/>
      <c r="Q401" s="42"/>
      <c r="R401" s="42"/>
      <c r="S401" s="42"/>
      <c r="T401" s="78"/>
      <c r="AT401" s="24" t="s">
        <v>177</v>
      </c>
      <c r="AU401" s="24" t="s">
        <v>88</v>
      </c>
    </row>
    <row r="402" spans="2:47" s="1" customFormat="1" ht="24">
      <c r="B402" s="41"/>
      <c r="C402" s="63"/>
      <c r="D402" s="204" t="s">
        <v>138</v>
      </c>
      <c r="E402" s="63"/>
      <c r="F402" s="205" t="s">
        <v>623</v>
      </c>
      <c r="G402" s="63"/>
      <c r="H402" s="63"/>
      <c r="I402" s="163"/>
      <c r="J402" s="63"/>
      <c r="K402" s="63"/>
      <c r="L402" s="61"/>
      <c r="M402" s="206"/>
      <c r="N402" s="42"/>
      <c r="O402" s="42"/>
      <c r="P402" s="42"/>
      <c r="Q402" s="42"/>
      <c r="R402" s="42"/>
      <c r="S402" s="42"/>
      <c r="T402" s="78"/>
      <c r="AT402" s="24" t="s">
        <v>138</v>
      </c>
      <c r="AU402" s="24" t="s">
        <v>88</v>
      </c>
    </row>
    <row r="403" spans="2:65" s="1" customFormat="1" ht="38.25" customHeight="1">
      <c r="B403" s="41"/>
      <c r="C403" s="192" t="s">
        <v>646</v>
      </c>
      <c r="D403" s="192" t="s">
        <v>128</v>
      </c>
      <c r="E403" s="193" t="s">
        <v>647</v>
      </c>
      <c r="F403" s="194" t="s">
        <v>648</v>
      </c>
      <c r="G403" s="195" t="s">
        <v>575</v>
      </c>
      <c r="H403" s="196">
        <v>630</v>
      </c>
      <c r="I403" s="197"/>
      <c r="J403" s="198">
        <f>ROUND(I403*H403,2)</f>
        <v>0</v>
      </c>
      <c r="K403" s="194" t="s">
        <v>132</v>
      </c>
      <c r="L403" s="61"/>
      <c r="M403" s="199" t="s">
        <v>24</v>
      </c>
      <c r="N403" s="200" t="s">
        <v>50</v>
      </c>
      <c r="O403" s="42"/>
      <c r="P403" s="201">
        <f>O403*H403</f>
        <v>0</v>
      </c>
      <c r="Q403" s="201">
        <v>0</v>
      </c>
      <c r="R403" s="201">
        <f>Q403*H403</f>
        <v>0</v>
      </c>
      <c r="S403" s="201">
        <v>0</v>
      </c>
      <c r="T403" s="202">
        <f>S403*H403</f>
        <v>0</v>
      </c>
      <c r="AR403" s="24" t="s">
        <v>145</v>
      </c>
      <c r="AT403" s="24" t="s">
        <v>128</v>
      </c>
      <c r="AU403" s="24" t="s">
        <v>88</v>
      </c>
      <c r="AY403" s="24" t="s">
        <v>125</v>
      </c>
      <c r="BE403" s="203">
        <f>IF(N403="základní",J403,0)</f>
        <v>0</v>
      </c>
      <c r="BF403" s="203">
        <f>IF(N403="snížená",J403,0)</f>
        <v>0</v>
      </c>
      <c r="BG403" s="203">
        <f>IF(N403="zákl. přenesená",J403,0)</f>
        <v>0</v>
      </c>
      <c r="BH403" s="203">
        <f>IF(N403="sníž. přenesená",J403,0)</f>
        <v>0</v>
      </c>
      <c r="BI403" s="203">
        <f>IF(N403="nulová",J403,0)</f>
        <v>0</v>
      </c>
      <c r="BJ403" s="24" t="s">
        <v>25</v>
      </c>
      <c r="BK403" s="203">
        <f>ROUND(I403*H403,2)</f>
        <v>0</v>
      </c>
      <c r="BL403" s="24" t="s">
        <v>145</v>
      </c>
      <c r="BM403" s="24" t="s">
        <v>649</v>
      </c>
    </row>
    <row r="404" spans="2:47" s="1" customFormat="1" ht="24">
      <c r="B404" s="41"/>
      <c r="C404" s="63"/>
      <c r="D404" s="204" t="s">
        <v>177</v>
      </c>
      <c r="E404" s="63"/>
      <c r="F404" s="205" t="s">
        <v>645</v>
      </c>
      <c r="G404" s="63"/>
      <c r="H404" s="63"/>
      <c r="I404" s="163"/>
      <c r="J404" s="63"/>
      <c r="K404" s="63"/>
      <c r="L404" s="61"/>
      <c r="M404" s="206"/>
      <c r="N404" s="42"/>
      <c r="O404" s="42"/>
      <c r="P404" s="42"/>
      <c r="Q404" s="42"/>
      <c r="R404" s="42"/>
      <c r="S404" s="42"/>
      <c r="T404" s="78"/>
      <c r="AT404" s="24" t="s">
        <v>177</v>
      </c>
      <c r="AU404" s="24" t="s">
        <v>88</v>
      </c>
    </row>
    <row r="405" spans="2:47" s="1" customFormat="1" ht="24">
      <c r="B405" s="41"/>
      <c r="C405" s="63"/>
      <c r="D405" s="204" t="s">
        <v>138</v>
      </c>
      <c r="E405" s="63"/>
      <c r="F405" s="205" t="s">
        <v>650</v>
      </c>
      <c r="G405" s="63"/>
      <c r="H405" s="63"/>
      <c r="I405" s="163"/>
      <c r="J405" s="63"/>
      <c r="K405" s="63"/>
      <c r="L405" s="61"/>
      <c r="M405" s="206"/>
      <c r="N405" s="42"/>
      <c r="O405" s="42"/>
      <c r="P405" s="42"/>
      <c r="Q405" s="42"/>
      <c r="R405" s="42"/>
      <c r="S405" s="42"/>
      <c r="T405" s="78"/>
      <c r="AT405" s="24" t="s">
        <v>138</v>
      </c>
      <c r="AU405" s="24" t="s">
        <v>88</v>
      </c>
    </row>
    <row r="406" spans="2:51" s="11" customFormat="1" ht="13.5">
      <c r="B406" s="211"/>
      <c r="C406" s="212"/>
      <c r="D406" s="204" t="s">
        <v>180</v>
      </c>
      <c r="E406" s="213" t="s">
        <v>24</v>
      </c>
      <c r="F406" s="214" t="s">
        <v>651</v>
      </c>
      <c r="G406" s="212"/>
      <c r="H406" s="215">
        <v>630</v>
      </c>
      <c r="I406" s="216"/>
      <c r="J406" s="212"/>
      <c r="K406" s="212"/>
      <c r="L406" s="217"/>
      <c r="M406" s="218"/>
      <c r="N406" s="219"/>
      <c r="O406" s="219"/>
      <c r="P406" s="219"/>
      <c r="Q406" s="219"/>
      <c r="R406" s="219"/>
      <c r="S406" s="219"/>
      <c r="T406" s="220"/>
      <c r="AT406" s="221" t="s">
        <v>180</v>
      </c>
      <c r="AU406" s="221" t="s">
        <v>88</v>
      </c>
      <c r="AV406" s="11" t="s">
        <v>88</v>
      </c>
      <c r="AW406" s="11" t="s">
        <v>42</v>
      </c>
      <c r="AX406" s="11" t="s">
        <v>25</v>
      </c>
      <c r="AY406" s="221" t="s">
        <v>125</v>
      </c>
    </row>
    <row r="407" spans="2:65" s="1" customFormat="1" ht="25.5" customHeight="1">
      <c r="B407" s="41"/>
      <c r="C407" s="192" t="s">
        <v>652</v>
      </c>
      <c r="D407" s="192" t="s">
        <v>128</v>
      </c>
      <c r="E407" s="193" t="s">
        <v>653</v>
      </c>
      <c r="F407" s="194" t="s">
        <v>654</v>
      </c>
      <c r="G407" s="195" t="s">
        <v>575</v>
      </c>
      <c r="H407" s="196">
        <v>11</v>
      </c>
      <c r="I407" s="197"/>
      <c r="J407" s="198">
        <f>ROUND(I407*H407,2)</f>
        <v>0</v>
      </c>
      <c r="K407" s="194" t="s">
        <v>132</v>
      </c>
      <c r="L407" s="61"/>
      <c r="M407" s="199" t="s">
        <v>24</v>
      </c>
      <c r="N407" s="200" t="s">
        <v>50</v>
      </c>
      <c r="O407" s="42"/>
      <c r="P407" s="201">
        <f>O407*H407</f>
        <v>0</v>
      </c>
      <c r="Q407" s="201">
        <v>0.0007</v>
      </c>
      <c r="R407" s="201">
        <f>Q407*H407</f>
        <v>0.0077</v>
      </c>
      <c r="S407" s="201">
        <v>0</v>
      </c>
      <c r="T407" s="202">
        <f>S407*H407</f>
        <v>0</v>
      </c>
      <c r="AR407" s="24" t="s">
        <v>145</v>
      </c>
      <c r="AT407" s="24" t="s">
        <v>128</v>
      </c>
      <c r="AU407" s="24" t="s">
        <v>88</v>
      </c>
      <c r="AY407" s="24" t="s">
        <v>125</v>
      </c>
      <c r="BE407" s="203">
        <f>IF(N407="základní",J407,0)</f>
        <v>0</v>
      </c>
      <c r="BF407" s="203">
        <f>IF(N407="snížená",J407,0)</f>
        <v>0</v>
      </c>
      <c r="BG407" s="203">
        <f>IF(N407="zákl. přenesená",J407,0)</f>
        <v>0</v>
      </c>
      <c r="BH407" s="203">
        <f>IF(N407="sníž. přenesená",J407,0)</f>
        <v>0</v>
      </c>
      <c r="BI407" s="203">
        <f>IF(N407="nulová",J407,0)</f>
        <v>0</v>
      </c>
      <c r="BJ407" s="24" t="s">
        <v>25</v>
      </c>
      <c r="BK407" s="203">
        <f>ROUND(I407*H407,2)</f>
        <v>0</v>
      </c>
      <c r="BL407" s="24" t="s">
        <v>145</v>
      </c>
      <c r="BM407" s="24" t="s">
        <v>655</v>
      </c>
    </row>
    <row r="408" spans="2:47" s="1" customFormat="1" ht="132">
      <c r="B408" s="41"/>
      <c r="C408" s="63"/>
      <c r="D408" s="204" t="s">
        <v>177</v>
      </c>
      <c r="E408" s="63"/>
      <c r="F408" s="205" t="s">
        <v>656</v>
      </c>
      <c r="G408" s="63"/>
      <c r="H408" s="63"/>
      <c r="I408" s="163"/>
      <c r="J408" s="63"/>
      <c r="K408" s="63"/>
      <c r="L408" s="61"/>
      <c r="M408" s="206"/>
      <c r="N408" s="42"/>
      <c r="O408" s="42"/>
      <c r="P408" s="42"/>
      <c r="Q408" s="42"/>
      <c r="R408" s="42"/>
      <c r="S408" s="42"/>
      <c r="T408" s="78"/>
      <c r="AT408" s="24" t="s">
        <v>177</v>
      </c>
      <c r="AU408" s="24" t="s">
        <v>88</v>
      </c>
    </row>
    <row r="409" spans="2:47" s="1" customFormat="1" ht="24">
      <c r="B409" s="41"/>
      <c r="C409" s="63"/>
      <c r="D409" s="204" t="s">
        <v>138</v>
      </c>
      <c r="E409" s="63"/>
      <c r="F409" s="205" t="s">
        <v>657</v>
      </c>
      <c r="G409" s="63"/>
      <c r="H409" s="63"/>
      <c r="I409" s="163"/>
      <c r="J409" s="63"/>
      <c r="K409" s="63"/>
      <c r="L409" s="61"/>
      <c r="M409" s="206"/>
      <c r="N409" s="42"/>
      <c r="O409" s="42"/>
      <c r="P409" s="42"/>
      <c r="Q409" s="42"/>
      <c r="R409" s="42"/>
      <c r="S409" s="42"/>
      <c r="T409" s="78"/>
      <c r="AT409" s="24" t="s">
        <v>138</v>
      </c>
      <c r="AU409" s="24" t="s">
        <v>88</v>
      </c>
    </row>
    <row r="410" spans="2:65" s="1" customFormat="1" ht="16.5" customHeight="1">
      <c r="B410" s="41"/>
      <c r="C410" s="192" t="s">
        <v>658</v>
      </c>
      <c r="D410" s="192" t="s">
        <v>128</v>
      </c>
      <c r="E410" s="193" t="s">
        <v>659</v>
      </c>
      <c r="F410" s="194" t="s">
        <v>660</v>
      </c>
      <c r="G410" s="195" t="s">
        <v>575</v>
      </c>
      <c r="H410" s="196">
        <v>8</v>
      </c>
      <c r="I410" s="197"/>
      <c r="J410" s="198">
        <f>ROUND(I410*H410,2)</f>
        <v>0</v>
      </c>
      <c r="K410" s="194" t="s">
        <v>132</v>
      </c>
      <c r="L410" s="61"/>
      <c r="M410" s="199" t="s">
        <v>24</v>
      </c>
      <c r="N410" s="200" t="s">
        <v>50</v>
      </c>
      <c r="O410" s="42"/>
      <c r="P410" s="201">
        <f>O410*H410</f>
        <v>0</v>
      </c>
      <c r="Q410" s="201">
        <v>0.11241</v>
      </c>
      <c r="R410" s="201">
        <f>Q410*H410</f>
        <v>0.89928</v>
      </c>
      <c r="S410" s="201">
        <v>0</v>
      </c>
      <c r="T410" s="202">
        <f>S410*H410</f>
        <v>0</v>
      </c>
      <c r="AR410" s="24" t="s">
        <v>145</v>
      </c>
      <c r="AT410" s="24" t="s">
        <v>128</v>
      </c>
      <c r="AU410" s="24" t="s">
        <v>88</v>
      </c>
      <c r="AY410" s="24" t="s">
        <v>125</v>
      </c>
      <c r="BE410" s="203">
        <f>IF(N410="základní",J410,0)</f>
        <v>0</v>
      </c>
      <c r="BF410" s="203">
        <f>IF(N410="snížená",J410,0)</f>
        <v>0</v>
      </c>
      <c r="BG410" s="203">
        <f>IF(N410="zákl. přenesená",J410,0)</f>
        <v>0</v>
      </c>
      <c r="BH410" s="203">
        <f>IF(N410="sníž. přenesená",J410,0)</f>
        <v>0</v>
      </c>
      <c r="BI410" s="203">
        <f>IF(N410="nulová",J410,0)</f>
        <v>0</v>
      </c>
      <c r="BJ410" s="24" t="s">
        <v>25</v>
      </c>
      <c r="BK410" s="203">
        <f>ROUND(I410*H410,2)</f>
        <v>0</v>
      </c>
      <c r="BL410" s="24" t="s">
        <v>145</v>
      </c>
      <c r="BM410" s="24" t="s">
        <v>661</v>
      </c>
    </row>
    <row r="411" spans="2:47" s="1" customFormat="1" ht="84">
      <c r="B411" s="41"/>
      <c r="C411" s="63"/>
      <c r="D411" s="204" t="s">
        <v>177</v>
      </c>
      <c r="E411" s="63"/>
      <c r="F411" s="205" t="s">
        <v>662</v>
      </c>
      <c r="G411" s="63"/>
      <c r="H411" s="63"/>
      <c r="I411" s="163"/>
      <c r="J411" s="63"/>
      <c r="K411" s="63"/>
      <c r="L411" s="61"/>
      <c r="M411" s="206"/>
      <c r="N411" s="42"/>
      <c r="O411" s="42"/>
      <c r="P411" s="42"/>
      <c r="Q411" s="42"/>
      <c r="R411" s="42"/>
      <c r="S411" s="42"/>
      <c r="T411" s="78"/>
      <c r="AT411" s="24" t="s">
        <v>177</v>
      </c>
      <c r="AU411" s="24" t="s">
        <v>88</v>
      </c>
    </row>
    <row r="412" spans="2:47" s="1" customFormat="1" ht="24">
      <c r="B412" s="41"/>
      <c r="C412" s="63"/>
      <c r="D412" s="204" t="s">
        <v>138</v>
      </c>
      <c r="E412" s="63"/>
      <c r="F412" s="205" t="s">
        <v>657</v>
      </c>
      <c r="G412" s="63"/>
      <c r="H412" s="63"/>
      <c r="I412" s="163"/>
      <c r="J412" s="63"/>
      <c r="K412" s="63"/>
      <c r="L412" s="61"/>
      <c r="M412" s="206"/>
      <c r="N412" s="42"/>
      <c r="O412" s="42"/>
      <c r="P412" s="42"/>
      <c r="Q412" s="42"/>
      <c r="R412" s="42"/>
      <c r="S412" s="42"/>
      <c r="T412" s="78"/>
      <c r="AT412" s="24" t="s">
        <v>138</v>
      </c>
      <c r="AU412" s="24" t="s">
        <v>88</v>
      </c>
    </row>
    <row r="413" spans="2:65" s="1" customFormat="1" ht="38.25" customHeight="1">
      <c r="B413" s="41"/>
      <c r="C413" s="192" t="s">
        <v>663</v>
      </c>
      <c r="D413" s="192" t="s">
        <v>128</v>
      </c>
      <c r="E413" s="193" t="s">
        <v>664</v>
      </c>
      <c r="F413" s="194" t="s">
        <v>665</v>
      </c>
      <c r="G413" s="195" t="s">
        <v>575</v>
      </c>
      <c r="H413" s="196">
        <v>1</v>
      </c>
      <c r="I413" s="197"/>
      <c r="J413" s="198">
        <f>ROUND(I413*H413,2)</f>
        <v>0</v>
      </c>
      <c r="K413" s="194" t="s">
        <v>24</v>
      </c>
      <c r="L413" s="61"/>
      <c r="M413" s="199" t="s">
        <v>24</v>
      </c>
      <c r="N413" s="200" t="s">
        <v>50</v>
      </c>
      <c r="O413" s="42"/>
      <c r="P413" s="201">
        <f>O413*H413</f>
        <v>0</v>
      </c>
      <c r="Q413" s="201">
        <v>6.26155</v>
      </c>
      <c r="R413" s="201">
        <f>Q413*H413</f>
        <v>6.26155</v>
      </c>
      <c r="S413" s="201">
        <v>0</v>
      </c>
      <c r="T413" s="202">
        <f>S413*H413</f>
        <v>0</v>
      </c>
      <c r="AR413" s="24" t="s">
        <v>145</v>
      </c>
      <c r="AT413" s="24" t="s">
        <v>128</v>
      </c>
      <c r="AU413" s="24" t="s">
        <v>88</v>
      </c>
      <c r="AY413" s="24" t="s">
        <v>125</v>
      </c>
      <c r="BE413" s="203">
        <f>IF(N413="základní",J413,0)</f>
        <v>0</v>
      </c>
      <c r="BF413" s="203">
        <f>IF(N413="snížená",J413,0)</f>
        <v>0</v>
      </c>
      <c r="BG413" s="203">
        <f>IF(N413="zákl. přenesená",J413,0)</f>
        <v>0</v>
      </c>
      <c r="BH413" s="203">
        <f>IF(N413="sníž. přenesená",J413,0)</f>
        <v>0</v>
      </c>
      <c r="BI413" s="203">
        <f>IF(N413="nulová",J413,0)</f>
        <v>0</v>
      </c>
      <c r="BJ413" s="24" t="s">
        <v>25</v>
      </c>
      <c r="BK413" s="203">
        <f>ROUND(I413*H413,2)</f>
        <v>0</v>
      </c>
      <c r="BL413" s="24" t="s">
        <v>145</v>
      </c>
      <c r="BM413" s="24" t="s">
        <v>666</v>
      </c>
    </row>
    <row r="414" spans="2:47" s="1" customFormat="1" ht="24">
      <c r="B414" s="41"/>
      <c r="C414" s="63"/>
      <c r="D414" s="204" t="s">
        <v>138</v>
      </c>
      <c r="E414" s="63"/>
      <c r="F414" s="205" t="s">
        <v>454</v>
      </c>
      <c r="G414" s="63"/>
      <c r="H414" s="63"/>
      <c r="I414" s="163"/>
      <c r="J414" s="63"/>
      <c r="K414" s="63"/>
      <c r="L414" s="61"/>
      <c r="M414" s="206"/>
      <c r="N414" s="42"/>
      <c r="O414" s="42"/>
      <c r="P414" s="42"/>
      <c r="Q414" s="42"/>
      <c r="R414" s="42"/>
      <c r="S414" s="42"/>
      <c r="T414" s="78"/>
      <c r="AT414" s="24" t="s">
        <v>138</v>
      </c>
      <c r="AU414" s="24" t="s">
        <v>88</v>
      </c>
    </row>
    <row r="415" spans="2:65" s="1" customFormat="1" ht="25.5" customHeight="1">
      <c r="B415" s="41"/>
      <c r="C415" s="192" t="s">
        <v>667</v>
      </c>
      <c r="D415" s="192" t="s">
        <v>128</v>
      </c>
      <c r="E415" s="193" t="s">
        <v>668</v>
      </c>
      <c r="F415" s="194" t="s">
        <v>669</v>
      </c>
      <c r="G415" s="195" t="s">
        <v>403</v>
      </c>
      <c r="H415" s="196">
        <v>7</v>
      </c>
      <c r="I415" s="197"/>
      <c r="J415" s="198">
        <f>ROUND(I415*H415,2)</f>
        <v>0</v>
      </c>
      <c r="K415" s="194" t="s">
        <v>132</v>
      </c>
      <c r="L415" s="61"/>
      <c r="M415" s="199" t="s">
        <v>24</v>
      </c>
      <c r="N415" s="200" t="s">
        <v>50</v>
      </c>
      <c r="O415" s="42"/>
      <c r="P415" s="201">
        <f>O415*H415</f>
        <v>0</v>
      </c>
      <c r="Q415" s="201">
        <v>0.61348</v>
      </c>
      <c r="R415" s="201">
        <f>Q415*H415</f>
        <v>4.29436</v>
      </c>
      <c r="S415" s="201">
        <v>0</v>
      </c>
      <c r="T415" s="202">
        <f>S415*H415</f>
        <v>0</v>
      </c>
      <c r="AR415" s="24" t="s">
        <v>145</v>
      </c>
      <c r="AT415" s="24" t="s">
        <v>128</v>
      </c>
      <c r="AU415" s="24" t="s">
        <v>88</v>
      </c>
      <c r="AY415" s="24" t="s">
        <v>125</v>
      </c>
      <c r="BE415" s="203">
        <f>IF(N415="základní",J415,0)</f>
        <v>0</v>
      </c>
      <c r="BF415" s="203">
        <f>IF(N415="snížená",J415,0)</f>
        <v>0</v>
      </c>
      <c r="BG415" s="203">
        <f>IF(N415="zákl. přenesená",J415,0)</f>
        <v>0</v>
      </c>
      <c r="BH415" s="203">
        <f>IF(N415="sníž. přenesená",J415,0)</f>
        <v>0</v>
      </c>
      <c r="BI415" s="203">
        <f>IF(N415="nulová",J415,0)</f>
        <v>0</v>
      </c>
      <c r="BJ415" s="24" t="s">
        <v>25</v>
      </c>
      <c r="BK415" s="203">
        <f>ROUND(I415*H415,2)</f>
        <v>0</v>
      </c>
      <c r="BL415" s="24" t="s">
        <v>145</v>
      </c>
      <c r="BM415" s="24" t="s">
        <v>670</v>
      </c>
    </row>
    <row r="416" spans="2:47" s="1" customFormat="1" ht="84">
      <c r="B416" s="41"/>
      <c r="C416" s="63"/>
      <c r="D416" s="204" t="s">
        <v>177</v>
      </c>
      <c r="E416" s="63"/>
      <c r="F416" s="205" t="s">
        <v>671</v>
      </c>
      <c r="G416" s="63"/>
      <c r="H416" s="63"/>
      <c r="I416" s="163"/>
      <c r="J416" s="63"/>
      <c r="K416" s="63"/>
      <c r="L416" s="61"/>
      <c r="M416" s="206"/>
      <c r="N416" s="42"/>
      <c r="O416" s="42"/>
      <c r="P416" s="42"/>
      <c r="Q416" s="42"/>
      <c r="R416" s="42"/>
      <c r="S416" s="42"/>
      <c r="T416" s="78"/>
      <c r="AT416" s="24" t="s">
        <v>177</v>
      </c>
      <c r="AU416" s="24" t="s">
        <v>88</v>
      </c>
    </row>
    <row r="417" spans="2:65" s="1" customFormat="1" ht="25.5" customHeight="1">
      <c r="B417" s="41"/>
      <c r="C417" s="192" t="s">
        <v>672</v>
      </c>
      <c r="D417" s="192" t="s">
        <v>128</v>
      </c>
      <c r="E417" s="193" t="s">
        <v>673</v>
      </c>
      <c r="F417" s="194" t="s">
        <v>674</v>
      </c>
      <c r="G417" s="195" t="s">
        <v>200</v>
      </c>
      <c r="H417" s="196">
        <v>1.734</v>
      </c>
      <c r="I417" s="197"/>
      <c r="J417" s="198">
        <f>ROUND(I417*H417,2)</f>
        <v>0</v>
      </c>
      <c r="K417" s="194" t="s">
        <v>132</v>
      </c>
      <c r="L417" s="61"/>
      <c r="M417" s="199" t="s">
        <v>24</v>
      </c>
      <c r="N417" s="200" t="s">
        <v>50</v>
      </c>
      <c r="O417" s="42"/>
      <c r="P417" s="201">
        <f>O417*H417</f>
        <v>0</v>
      </c>
      <c r="Q417" s="201">
        <v>2.26672</v>
      </c>
      <c r="R417" s="201">
        <f>Q417*H417</f>
        <v>3.93049248</v>
      </c>
      <c r="S417" s="201">
        <v>0</v>
      </c>
      <c r="T417" s="202">
        <f>S417*H417</f>
        <v>0</v>
      </c>
      <c r="AR417" s="24" t="s">
        <v>145</v>
      </c>
      <c r="AT417" s="24" t="s">
        <v>128</v>
      </c>
      <c r="AU417" s="24" t="s">
        <v>88</v>
      </c>
      <c r="AY417" s="24" t="s">
        <v>125</v>
      </c>
      <c r="BE417" s="203">
        <f>IF(N417="základní",J417,0)</f>
        <v>0</v>
      </c>
      <c r="BF417" s="203">
        <f>IF(N417="snížená",J417,0)</f>
        <v>0</v>
      </c>
      <c r="BG417" s="203">
        <f>IF(N417="zákl. přenesená",J417,0)</f>
        <v>0</v>
      </c>
      <c r="BH417" s="203">
        <f>IF(N417="sníž. přenesená",J417,0)</f>
        <v>0</v>
      </c>
      <c r="BI417" s="203">
        <f>IF(N417="nulová",J417,0)</f>
        <v>0</v>
      </c>
      <c r="BJ417" s="24" t="s">
        <v>25</v>
      </c>
      <c r="BK417" s="203">
        <f>ROUND(I417*H417,2)</f>
        <v>0</v>
      </c>
      <c r="BL417" s="24" t="s">
        <v>145</v>
      </c>
      <c r="BM417" s="24" t="s">
        <v>675</v>
      </c>
    </row>
    <row r="418" spans="2:47" s="1" customFormat="1" ht="48">
      <c r="B418" s="41"/>
      <c r="C418" s="63"/>
      <c r="D418" s="204" t="s">
        <v>177</v>
      </c>
      <c r="E418" s="63"/>
      <c r="F418" s="205" t="s">
        <v>676</v>
      </c>
      <c r="G418" s="63"/>
      <c r="H418" s="63"/>
      <c r="I418" s="163"/>
      <c r="J418" s="63"/>
      <c r="K418" s="63"/>
      <c r="L418" s="61"/>
      <c r="M418" s="206"/>
      <c r="N418" s="42"/>
      <c r="O418" s="42"/>
      <c r="P418" s="42"/>
      <c r="Q418" s="42"/>
      <c r="R418" s="42"/>
      <c r="S418" s="42"/>
      <c r="T418" s="78"/>
      <c r="AT418" s="24" t="s">
        <v>177</v>
      </c>
      <c r="AU418" s="24" t="s">
        <v>88</v>
      </c>
    </row>
    <row r="419" spans="2:51" s="13" customFormat="1" ht="13.5">
      <c r="B419" s="233"/>
      <c r="C419" s="234"/>
      <c r="D419" s="204" t="s">
        <v>180</v>
      </c>
      <c r="E419" s="235" t="s">
        <v>24</v>
      </c>
      <c r="F419" s="236" t="s">
        <v>456</v>
      </c>
      <c r="G419" s="234"/>
      <c r="H419" s="235" t="s">
        <v>24</v>
      </c>
      <c r="I419" s="237"/>
      <c r="J419" s="234"/>
      <c r="K419" s="234"/>
      <c r="L419" s="238"/>
      <c r="M419" s="239"/>
      <c r="N419" s="240"/>
      <c r="O419" s="240"/>
      <c r="P419" s="240"/>
      <c r="Q419" s="240"/>
      <c r="R419" s="240"/>
      <c r="S419" s="240"/>
      <c r="T419" s="241"/>
      <c r="AT419" s="242" t="s">
        <v>180</v>
      </c>
      <c r="AU419" s="242" t="s">
        <v>88</v>
      </c>
      <c r="AV419" s="13" t="s">
        <v>25</v>
      </c>
      <c r="AW419" s="13" t="s">
        <v>42</v>
      </c>
      <c r="AX419" s="13" t="s">
        <v>79</v>
      </c>
      <c r="AY419" s="242" t="s">
        <v>125</v>
      </c>
    </row>
    <row r="420" spans="2:51" s="11" customFormat="1" ht="13.5">
      <c r="B420" s="211"/>
      <c r="C420" s="212"/>
      <c r="D420" s="204" t="s">
        <v>180</v>
      </c>
      <c r="E420" s="213" t="s">
        <v>24</v>
      </c>
      <c r="F420" s="214" t="s">
        <v>677</v>
      </c>
      <c r="G420" s="212"/>
      <c r="H420" s="215">
        <v>1.734</v>
      </c>
      <c r="I420" s="216"/>
      <c r="J420" s="212"/>
      <c r="K420" s="212"/>
      <c r="L420" s="217"/>
      <c r="M420" s="218"/>
      <c r="N420" s="219"/>
      <c r="O420" s="219"/>
      <c r="P420" s="219"/>
      <c r="Q420" s="219"/>
      <c r="R420" s="219"/>
      <c r="S420" s="219"/>
      <c r="T420" s="220"/>
      <c r="AT420" s="221" t="s">
        <v>180</v>
      </c>
      <c r="AU420" s="221" t="s">
        <v>88</v>
      </c>
      <c r="AV420" s="11" t="s">
        <v>88</v>
      </c>
      <c r="AW420" s="11" t="s">
        <v>42</v>
      </c>
      <c r="AX420" s="11" t="s">
        <v>25</v>
      </c>
      <c r="AY420" s="221" t="s">
        <v>125</v>
      </c>
    </row>
    <row r="421" spans="2:65" s="1" customFormat="1" ht="25.5" customHeight="1">
      <c r="B421" s="41"/>
      <c r="C421" s="192" t="s">
        <v>678</v>
      </c>
      <c r="D421" s="192" t="s">
        <v>128</v>
      </c>
      <c r="E421" s="193" t="s">
        <v>679</v>
      </c>
      <c r="F421" s="194" t="s">
        <v>680</v>
      </c>
      <c r="G421" s="195" t="s">
        <v>175</v>
      </c>
      <c r="H421" s="196">
        <v>983.5</v>
      </c>
      <c r="I421" s="197"/>
      <c r="J421" s="198">
        <f>ROUND(I421*H421,2)</f>
        <v>0</v>
      </c>
      <c r="K421" s="194" t="s">
        <v>132</v>
      </c>
      <c r="L421" s="61"/>
      <c r="M421" s="199" t="s">
        <v>24</v>
      </c>
      <c r="N421" s="200" t="s">
        <v>50</v>
      </c>
      <c r="O421" s="42"/>
      <c r="P421" s="201">
        <f>O421*H421</f>
        <v>0</v>
      </c>
      <c r="Q421" s="201">
        <v>0.00036</v>
      </c>
      <c r="R421" s="201">
        <f>Q421*H421</f>
        <v>0.35406000000000004</v>
      </c>
      <c r="S421" s="201">
        <v>0</v>
      </c>
      <c r="T421" s="202">
        <f>S421*H421</f>
        <v>0</v>
      </c>
      <c r="AR421" s="24" t="s">
        <v>145</v>
      </c>
      <c r="AT421" s="24" t="s">
        <v>128</v>
      </c>
      <c r="AU421" s="24" t="s">
        <v>88</v>
      </c>
      <c r="AY421" s="24" t="s">
        <v>125</v>
      </c>
      <c r="BE421" s="203">
        <f>IF(N421="základní",J421,0)</f>
        <v>0</v>
      </c>
      <c r="BF421" s="203">
        <f>IF(N421="snížená",J421,0)</f>
        <v>0</v>
      </c>
      <c r="BG421" s="203">
        <f>IF(N421="zákl. přenesená",J421,0)</f>
        <v>0</v>
      </c>
      <c r="BH421" s="203">
        <f>IF(N421="sníž. přenesená",J421,0)</f>
        <v>0</v>
      </c>
      <c r="BI421" s="203">
        <f>IF(N421="nulová",J421,0)</f>
        <v>0</v>
      </c>
      <c r="BJ421" s="24" t="s">
        <v>25</v>
      </c>
      <c r="BK421" s="203">
        <f>ROUND(I421*H421,2)</f>
        <v>0</v>
      </c>
      <c r="BL421" s="24" t="s">
        <v>145</v>
      </c>
      <c r="BM421" s="24" t="s">
        <v>681</v>
      </c>
    </row>
    <row r="422" spans="2:47" s="1" customFormat="1" ht="24">
      <c r="B422" s="41"/>
      <c r="C422" s="63"/>
      <c r="D422" s="204" t="s">
        <v>177</v>
      </c>
      <c r="E422" s="63"/>
      <c r="F422" s="205" t="s">
        <v>682</v>
      </c>
      <c r="G422" s="63"/>
      <c r="H422" s="63"/>
      <c r="I422" s="163"/>
      <c r="J422" s="63"/>
      <c r="K422" s="63"/>
      <c r="L422" s="61"/>
      <c r="M422" s="206"/>
      <c r="N422" s="42"/>
      <c r="O422" s="42"/>
      <c r="P422" s="42"/>
      <c r="Q422" s="42"/>
      <c r="R422" s="42"/>
      <c r="S422" s="42"/>
      <c r="T422" s="78"/>
      <c r="AT422" s="24" t="s">
        <v>177</v>
      </c>
      <c r="AU422" s="24" t="s">
        <v>88</v>
      </c>
    </row>
    <row r="423" spans="2:51" s="11" customFormat="1" ht="13.5">
      <c r="B423" s="211"/>
      <c r="C423" s="212"/>
      <c r="D423" s="204" t="s">
        <v>180</v>
      </c>
      <c r="E423" s="213" t="s">
        <v>24</v>
      </c>
      <c r="F423" s="214" t="s">
        <v>683</v>
      </c>
      <c r="G423" s="212"/>
      <c r="H423" s="215">
        <v>967</v>
      </c>
      <c r="I423" s="216"/>
      <c r="J423" s="212"/>
      <c r="K423" s="212"/>
      <c r="L423" s="217"/>
      <c r="M423" s="218"/>
      <c r="N423" s="219"/>
      <c r="O423" s="219"/>
      <c r="P423" s="219"/>
      <c r="Q423" s="219"/>
      <c r="R423" s="219"/>
      <c r="S423" s="219"/>
      <c r="T423" s="220"/>
      <c r="AT423" s="221" t="s">
        <v>180</v>
      </c>
      <c r="AU423" s="221" t="s">
        <v>88</v>
      </c>
      <c r="AV423" s="11" t="s">
        <v>88</v>
      </c>
      <c r="AW423" s="11" t="s">
        <v>42</v>
      </c>
      <c r="AX423" s="11" t="s">
        <v>79</v>
      </c>
      <c r="AY423" s="221" t="s">
        <v>125</v>
      </c>
    </row>
    <row r="424" spans="2:51" s="13" customFormat="1" ht="13.5">
      <c r="B424" s="233"/>
      <c r="C424" s="234"/>
      <c r="D424" s="204" t="s">
        <v>180</v>
      </c>
      <c r="E424" s="235" t="s">
        <v>24</v>
      </c>
      <c r="F424" s="236" t="s">
        <v>684</v>
      </c>
      <c r="G424" s="234"/>
      <c r="H424" s="235" t="s">
        <v>24</v>
      </c>
      <c r="I424" s="237"/>
      <c r="J424" s="234"/>
      <c r="K424" s="234"/>
      <c r="L424" s="238"/>
      <c r="M424" s="239"/>
      <c r="N424" s="240"/>
      <c r="O424" s="240"/>
      <c r="P424" s="240"/>
      <c r="Q424" s="240"/>
      <c r="R424" s="240"/>
      <c r="S424" s="240"/>
      <c r="T424" s="241"/>
      <c r="AT424" s="242" t="s">
        <v>180</v>
      </c>
      <c r="AU424" s="242" t="s">
        <v>88</v>
      </c>
      <c r="AV424" s="13" t="s">
        <v>25</v>
      </c>
      <c r="AW424" s="13" t="s">
        <v>42</v>
      </c>
      <c r="AX424" s="13" t="s">
        <v>79</v>
      </c>
      <c r="AY424" s="242" t="s">
        <v>125</v>
      </c>
    </row>
    <row r="425" spans="2:51" s="11" customFormat="1" ht="13.5">
      <c r="B425" s="211"/>
      <c r="C425" s="212"/>
      <c r="D425" s="204" t="s">
        <v>180</v>
      </c>
      <c r="E425" s="213" t="s">
        <v>24</v>
      </c>
      <c r="F425" s="214" t="s">
        <v>685</v>
      </c>
      <c r="G425" s="212"/>
      <c r="H425" s="215">
        <v>16.5</v>
      </c>
      <c r="I425" s="216"/>
      <c r="J425" s="212"/>
      <c r="K425" s="212"/>
      <c r="L425" s="217"/>
      <c r="M425" s="218"/>
      <c r="N425" s="219"/>
      <c r="O425" s="219"/>
      <c r="P425" s="219"/>
      <c r="Q425" s="219"/>
      <c r="R425" s="219"/>
      <c r="S425" s="219"/>
      <c r="T425" s="220"/>
      <c r="AT425" s="221" t="s">
        <v>180</v>
      </c>
      <c r="AU425" s="221" t="s">
        <v>88</v>
      </c>
      <c r="AV425" s="11" t="s">
        <v>88</v>
      </c>
      <c r="AW425" s="11" t="s">
        <v>42</v>
      </c>
      <c r="AX425" s="11" t="s">
        <v>79</v>
      </c>
      <c r="AY425" s="221" t="s">
        <v>125</v>
      </c>
    </row>
    <row r="426" spans="2:51" s="13" customFormat="1" ht="13.5">
      <c r="B426" s="233"/>
      <c r="C426" s="234"/>
      <c r="D426" s="204" t="s">
        <v>180</v>
      </c>
      <c r="E426" s="235" t="s">
        <v>24</v>
      </c>
      <c r="F426" s="236" t="s">
        <v>354</v>
      </c>
      <c r="G426" s="234"/>
      <c r="H426" s="235" t="s">
        <v>24</v>
      </c>
      <c r="I426" s="237"/>
      <c r="J426" s="234"/>
      <c r="K426" s="234"/>
      <c r="L426" s="238"/>
      <c r="M426" s="239"/>
      <c r="N426" s="240"/>
      <c r="O426" s="240"/>
      <c r="P426" s="240"/>
      <c r="Q426" s="240"/>
      <c r="R426" s="240"/>
      <c r="S426" s="240"/>
      <c r="T426" s="241"/>
      <c r="AT426" s="242" t="s">
        <v>180</v>
      </c>
      <c r="AU426" s="242" t="s">
        <v>88</v>
      </c>
      <c r="AV426" s="13" t="s">
        <v>25</v>
      </c>
      <c r="AW426" s="13" t="s">
        <v>42</v>
      </c>
      <c r="AX426" s="13" t="s">
        <v>79</v>
      </c>
      <c r="AY426" s="242" t="s">
        <v>125</v>
      </c>
    </row>
    <row r="427" spans="2:51" s="13" customFormat="1" ht="13.5">
      <c r="B427" s="233"/>
      <c r="C427" s="234"/>
      <c r="D427" s="204" t="s">
        <v>180</v>
      </c>
      <c r="E427" s="235" t="s">
        <v>24</v>
      </c>
      <c r="F427" s="236" t="s">
        <v>686</v>
      </c>
      <c r="G427" s="234"/>
      <c r="H427" s="235" t="s">
        <v>24</v>
      </c>
      <c r="I427" s="237"/>
      <c r="J427" s="234"/>
      <c r="K427" s="234"/>
      <c r="L427" s="238"/>
      <c r="M427" s="239"/>
      <c r="N427" s="240"/>
      <c r="O427" s="240"/>
      <c r="P427" s="240"/>
      <c r="Q427" s="240"/>
      <c r="R427" s="240"/>
      <c r="S427" s="240"/>
      <c r="T427" s="241"/>
      <c r="AT427" s="242" t="s">
        <v>180</v>
      </c>
      <c r="AU427" s="242" t="s">
        <v>88</v>
      </c>
      <c r="AV427" s="13" t="s">
        <v>25</v>
      </c>
      <c r="AW427" s="13" t="s">
        <v>42</v>
      </c>
      <c r="AX427" s="13" t="s">
        <v>79</v>
      </c>
      <c r="AY427" s="242" t="s">
        <v>125</v>
      </c>
    </row>
    <row r="428" spans="2:51" s="12" customFormat="1" ht="13.5">
      <c r="B428" s="222"/>
      <c r="C428" s="223"/>
      <c r="D428" s="204" t="s">
        <v>180</v>
      </c>
      <c r="E428" s="224" t="s">
        <v>24</v>
      </c>
      <c r="F428" s="225" t="s">
        <v>186</v>
      </c>
      <c r="G428" s="223"/>
      <c r="H428" s="226">
        <v>983.5</v>
      </c>
      <c r="I428" s="227"/>
      <c r="J428" s="223"/>
      <c r="K428" s="223"/>
      <c r="L428" s="228"/>
      <c r="M428" s="229"/>
      <c r="N428" s="230"/>
      <c r="O428" s="230"/>
      <c r="P428" s="230"/>
      <c r="Q428" s="230"/>
      <c r="R428" s="230"/>
      <c r="S428" s="230"/>
      <c r="T428" s="231"/>
      <c r="AT428" s="232" t="s">
        <v>180</v>
      </c>
      <c r="AU428" s="232" t="s">
        <v>88</v>
      </c>
      <c r="AV428" s="12" t="s">
        <v>145</v>
      </c>
      <c r="AW428" s="12" t="s">
        <v>42</v>
      </c>
      <c r="AX428" s="12" t="s">
        <v>25</v>
      </c>
      <c r="AY428" s="232" t="s">
        <v>125</v>
      </c>
    </row>
    <row r="429" spans="2:65" s="1" customFormat="1" ht="25.5" customHeight="1">
      <c r="B429" s="41"/>
      <c r="C429" s="192" t="s">
        <v>687</v>
      </c>
      <c r="D429" s="192" t="s">
        <v>128</v>
      </c>
      <c r="E429" s="193" t="s">
        <v>688</v>
      </c>
      <c r="F429" s="194" t="s">
        <v>689</v>
      </c>
      <c r="G429" s="195" t="s">
        <v>403</v>
      </c>
      <c r="H429" s="196">
        <v>47</v>
      </c>
      <c r="I429" s="197"/>
      <c r="J429" s="198">
        <f>ROUND(I429*H429,2)</f>
        <v>0</v>
      </c>
      <c r="K429" s="194" t="s">
        <v>132</v>
      </c>
      <c r="L429" s="61"/>
      <c r="M429" s="199" t="s">
        <v>24</v>
      </c>
      <c r="N429" s="200" t="s">
        <v>50</v>
      </c>
      <c r="O429" s="42"/>
      <c r="P429" s="201">
        <f>O429*H429</f>
        <v>0</v>
      </c>
      <c r="Q429" s="201">
        <v>0</v>
      </c>
      <c r="R429" s="201">
        <f>Q429*H429</f>
        <v>0</v>
      </c>
      <c r="S429" s="201">
        <v>0</v>
      </c>
      <c r="T429" s="202">
        <f>S429*H429</f>
        <v>0</v>
      </c>
      <c r="AR429" s="24" t="s">
        <v>145</v>
      </c>
      <c r="AT429" s="24" t="s">
        <v>128</v>
      </c>
      <c r="AU429" s="24" t="s">
        <v>88</v>
      </c>
      <c r="AY429" s="24" t="s">
        <v>125</v>
      </c>
      <c r="BE429" s="203">
        <f>IF(N429="základní",J429,0)</f>
        <v>0</v>
      </c>
      <c r="BF429" s="203">
        <f>IF(N429="snížená",J429,0)</f>
        <v>0</v>
      </c>
      <c r="BG429" s="203">
        <f>IF(N429="zákl. přenesená",J429,0)</f>
        <v>0</v>
      </c>
      <c r="BH429" s="203">
        <f>IF(N429="sníž. přenesená",J429,0)</f>
        <v>0</v>
      </c>
      <c r="BI429" s="203">
        <f>IF(N429="nulová",J429,0)</f>
        <v>0</v>
      </c>
      <c r="BJ429" s="24" t="s">
        <v>25</v>
      </c>
      <c r="BK429" s="203">
        <f>ROUND(I429*H429,2)</f>
        <v>0</v>
      </c>
      <c r="BL429" s="24" t="s">
        <v>145</v>
      </c>
      <c r="BM429" s="24" t="s">
        <v>690</v>
      </c>
    </row>
    <row r="430" spans="2:47" s="1" customFormat="1" ht="24">
      <c r="B430" s="41"/>
      <c r="C430" s="63"/>
      <c r="D430" s="204" t="s">
        <v>177</v>
      </c>
      <c r="E430" s="63"/>
      <c r="F430" s="205" t="s">
        <v>691</v>
      </c>
      <c r="G430" s="63"/>
      <c r="H430" s="63"/>
      <c r="I430" s="163"/>
      <c r="J430" s="63"/>
      <c r="K430" s="63"/>
      <c r="L430" s="61"/>
      <c r="M430" s="206"/>
      <c r="N430" s="42"/>
      <c r="O430" s="42"/>
      <c r="P430" s="42"/>
      <c r="Q430" s="42"/>
      <c r="R430" s="42"/>
      <c r="S430" s="42"/>
      <c r="T430" s="78"/>
      <c r="AT430" s="24" t="s">
        <v>177</v>
      </c>
      <c r="AU430" s="24" t="s">
        <v>88</v>
      </c>
    </row>
    <row r="431" spans="2:47" s="1" customFormat="1" ht="24">
      <c r="B431" s="41"/>
      <c r="C431" s="63"/>
      <c r="D431" s="204" t="s">
        <v>138</v>
      </c>
      <c r="E431" s="63"/>
      <c r="F431" s="205" t="s">
        <v>607</v>
      </c>
      <c r="G431" s="63"/>
      <c r="H431" s="63"/>
      <c r="I431" s="163"/>
      <c r="J431" s="63"/>
      <c r="K431" s="63"/>
      <c r="L431" s="61"/>
      <c r="M431" s="206"/>
      <c r="N431" s="42"/>
      <c r="O431" s="42"/>
      <c r="P431" s="42"/>
      <c r="Q431" s="42"/>
      <c r="R431" s="42"/>
      <c r="S431" s="42"/>
      <c r="T431" s="78"/>
      <c r="AT431" s="24" t="s">
        <v>138</v>
      </c>
      <c r="AU431" s="24" t="s">
        <v>88</v>
      </c>
    </row>
    <row r="432" spans="2:65" s="1" customFormat="1" ht="16.5" customHeight="1">
      <c r="B432" s="41"/>
      <c r="C432" s="192" t="s">
        <v>692</v>
      </c>
      <c r="D432" s="192" t="s">
        <v>128</v>
      </c>
      <c r="E432" s="193" t="s">
        <v>693</v>
      </c>
      <c r="F432" s="194" t="s">
        <v>694</v>
      </c>
      <c r="G432" s="195" t="s">
        <v>200</v>
      </c>
      <c r="H432" s="196">
        <v>2.232</v>
      </c>
      <c r="I432" s="197"/>
      <c r="J432" s="198">
        <f>ROUND(I432*H432,2)</f>
        <v>0</v>
      </c>
      <c r="K432" s="194" t="s">
        <v>132</v>
      </c>
      <c r="L432" s="61"/>
      <c r="M432" s="199" t="s">
        <v>24</v>
      </c>
      <c r="N432" s="200" t="s">
        <v>50</v>
      </c>
      <c r="O432" s="42"/>
      <c r="P432" s="201">
        <f>O432*H432</f>
        <v>0</v>
      </c>
      <c r="Q432" s="201">
        <v>0.12</v>
      </c>
      <c r="R432" s="201">
        <f>Q432*H432</f>
        <v>0.26784</v>
      </c>
      <c r="S432" s="201">
        <v>2.2</v>
      </c>
      <c r="T432" s="202">
        <f>S432*H432</f>
        <v>4.910400000000001</v>
      </c>
      <c r="AR432" s="24" t="s">
        <v>145</v>
      </c>
      <c r="AT432" s="24" t="s">
        <v>128</v>
      </c>
      <c r="AU432" s="24" t="s">
        <v>88</v>
      </c>
      <c r="AY432" s="24" t="s">
        <v>125</v>
      </c>
      <c r="BE432" s="203">
        <f>IF(N432="základní",J432,0)</f>
        <v>0</v>
      </c>
      <c r="BF432" s="203">
        <f>IF(N432="snížená",J432,0)</f>
        <v>0</v>
      </c>
      <c r="BG432" s="203">
        <f>IF(N432="zákl. přenesená",J432,0)</f>
        <v>0</v>
      </c>
      <c r="BH432" s="203">
        <f>IF(N432="sníž. přenesená",J432,0)</f>
        <v>0</v>
      </c>
      <c r="BI432" s="203">
        <f>IF(N432="nulová",J432,0)</f>
        <v>0</v>
      </c>
      <c r="BJ432" s="24" t="s">
        <v>25</v>
      </c>
      <c r="BK432" s="203">
        <f>ROUND(I432*H432,2)</f>
        <v>0</v>
      </c>
      <c r="BL432" s="24" t="s">
        <v>145</v>
      </c>
      <c r="BM432" s="24" t="s">
        <v>695</v>
      </c>
    </row>
    <row r="433" spans="2:47" s="1" customFormat="1" ht="168">
      <c r="B433" s="41"/>
      <c r="C433" s="63"/>
      <c r="D433" s="204" t="s">
        <v>177</v>
      </c>
      <c r="E433" s="63"/>
      <c r="F433" s="205" t="s">
        <v>696</v>
      </c>
      <c r="G433" s="63"/>
      <c r="H433" s="63"/>
      <c r="I433" s="163"/>
      <c r="J433" s="63"/>
      <c r="K433" s="63"/>
      <c r="L433" s="61"/>
      <c r="M433" s="206"/>
      <c r="N433" s="42"/>
      <c r="O433" s="42"/>
      <c r="P433" s="42"/>
      <c r="Q433" s="42"/>
      <c r="R433" s="42"/>
      <c r="S433" s="42"/>
      <c r="T433" s="78"/>
      <c r="AT433" s="24" t="s">
        <v>177</v>
      </c>
      <c r="AU433" s="24" t="s">
        <v>88</v>
      </c>
    </row>
    <row r="434" spans="2:51" s="11" customFormat="1" ht="13.5">
      <c r="B434" s="211"/>
      <c r="C434" s="212"/>
      <c r="D434" s="204" t="s">
        <v>180</v>
      </c>
      <c r="E434" s="213" t="s">
        <v>24</v>
      </c>
      <c r="F434" s="214" t="s">
        <v>697</v>
      </c>
      <c r="G434" s="212"/>
      <c r="H434" s="215">
        <v>1.44</v>
      </c>
      <c r="I434" s="216"/>
      <c r="J434" s="212"/>
      <c r="K434" s="212"/>
      <c r="L434" s="217"/>
      <c r="M434" s="218"/>
      <c r="N434" s="219"/>
      <c r="O434" s="219"/>
      <c r="P434" s="219"/>
      <c r="Q434" s="219"/>
      <c r="R434" s="219"/>
      <c r="S434" s="219"/>
      <c r="T434" s="220"/>
      <c r="AT434" s="221" t="s">
        <v>180</v>
      </c>
      <c r="AU434" s="221" t="s">
        <v>88</v>
      </c>
      <c r="AV434" s="11" t="s">
        <v>88</v>
      </c>
      <c r="AW434" s="11" t="s">
        <v>42</v>
      </c>
      <c r="AX434" s="11" t="s">
        <v>79</v>
      </c>
      <c r="AY434" s="221" t="s">
        <v>125</v>
      </c>
    </row>
    <row r="435" spans="2:51" s="13" customFormat="1" ht="13.5">
      <c r="B435" s="233"/>
      <c r="C435" s="234"/>
      <c r="D435" s="204" t="s">
        <v>180</v>
      </c>
      <c r="E435" s="235" t="s">
        <v>24</v>
      </c>
      <c r="F435" s="236" t="s">
        <v>698</v>
      </c>
      <c r="G435" s="234"/>
      <c r="H435" s="235" t="s">
        <v>24</v>
      </c>
      <c r="I435" s="237"/>
      <c r="J435" s="234"/>
      <c r="K435" s="234"/>
      <c r="L435" s="238"/>
      <c r="M435" s="239"/>
      <c r="N435" s="240"/>
      <c r="O435" s="240"/>
      <c r="P435" s="240"/>
      <c r="Q435" s="240"/>
      <c r="R435" s="240"/>
      <c r="S435" s="240"/>
      <c r="T435" s="241"/>
      <c r="AT435" s="242" t="s">
        <v>180</v>
      </c>
      <c r="AU435" s="242" t="s">
        <v>88</v>
      </c>
      <c r="AV435" s="13" t="s">
        <v>25</v>
      </c>
      <c r="AW435" s="13" t="s">
        <v>42</v>
      </c>
      <c r="AX435" s="13" t="s">
        <v>79</v>
      </c>
      <c r="AY435" s="242" t="s">
        <v>125</v>
      </c>
    </row>
    <row r="436" spans="2:51" s="11" customFormat="1" ht="13.5">
      <c r="B436" s="211"/>
      <c r="C436" s="212"/>
      <c r="D436" s="204" t="s">
        <v>180</v>
      </c>
      <c r="E436" s="213" t="s">
        <v>24</v>
      </c>
      <c r="F436" s="214" t="s">
        <v>699</v>
      </c>
      <c r="G436" s="212"/>
      <c r="H436" s="215">
        <v>0.792</v>
      </c>
      <c r="I436" s="216"/>
      <c r="J436" s="212"/>
      <c r="K436" s="212"/>
      <c r="L436" s="217"/>
      <c r="M436" s="218"/>
      <c r="N436" s="219"/>
      <c r="O436" s="219"/>
      <c r="P436" s="219"/>
      <c r="Q436" s="219"/>
      <c r="R436" s="219"/>
      <c r="S436" s="219"/>
      <c r="T436" s="220"/>
      <c r="AT436" s="221" t="s">
        <v>180</v>
      </c>
      <c r="AU436" s="221" t="s">
        <v>88</v>
      </c>
      <c r="AV436" s="11" t="s">
        <v>88</v>
      </c>
      <c r="AW436" s="11" t="s">
        <v>42</v>
      </c>
      <c r="AX436" s="11" t="s">
        <v>79</v>
      </c>
      <c r="AY436" s="221" t="s">
        <v>125</v>
      </c>
    </row>
    <row r="437" spans="2:51" s="13" customFormat="1" ht="13.5">
      <c r="B437" s="233"/>
      <c r="C437" s="234"/>
      <c r="D437" s="204" t="s">
        <v>180</v>
      </c>
      <c r="E437" s="235" t="s">
        <v>24</v>
      </c>
      <c r="F437" s="236" t="s">
        <v>700</v>
      </c>
      <c r="G437" s="234"/>
      <c r="H437" s="235" t="s">
        <v>24</v>
      </c>
      <c r="I437" s="237"/>
      <c r="J437" s="234"/>
      <c r="K437" s="234"/>
      <c r="L437" s="238"/>
      <c r="M437" s="239"/>
      <c r="N437" s="240"/>
      <c r="O437" s="240"/>
      <c r="P437" s="240"/>
      <c r="Q437" s="240"/>
      <c r="R437" s="240"/>
      <c r="S437" s="240"/>
      <c r="T437" s="241"/>
      <c r="AT437" s="242" t="s">
        <v>180</v>
      </c>
      <c r="AU437" s="242" t="s">
        <v>88</v>
      </c>
      <c r="AV437" s="13" t="s">
        <v>25</v>
      </c>
      <c r="AW437" s="13" t="s">
        <v>42</v>
      </c>
      <c r="AX437" s="13" t="s">
        <v>79</v>
      </c>
      <c r="AY437" s="242" t="s">
        <v>125</v>
      </c>
    </row>
    <row r="438" spans="2:51" s="12" customFormat="1" ht="13.5">
      <c r="B438" s="222"/>
      <c r="C438" s="223"/>
      <c r="D438" s="204" t="s">
        <v>180</v>
      </c>
      <c r="E438" s="224" t="s">
        <v>24</v>
      </c>
      <c r="F438" s="225" t="s">
        <v>186</v>
      </c>
      <c r="G438" s="223"/>
      <c r="H438" s="226">
        <v>2.232</v>
      </c>
      <c r="I438" s="227"/>
      <c r="J438" s="223"/>
      <c r="K438" s="223"/>
      <c r="L438" s="228"/>
      <c r="M438" s="229"/>
      <c r="N438" s="230"/>
      <c r="O438" s="230"/>
      <c r="P438" s="230"/>
      <c r="Q438" s="230"/>
      <c r="R438" s="230"/>
      <c r="S438" s="230"/>
      <c r="T438" s="231"/>
      <c r="AT438" s="232" t="s">
        <v>180</v>
      </c>
      <c r="AU438" s="232" t="s">
        <v>88</v>
      </c>
      <c r="AV438" s="12" t="s">
        <v>145</v>
      </c>
      <c r="AW438" s="12" t="s">
        <v>42</v>
      </c>
      <c r="AX438" s="12" t="s">
        <v>25</v>
      </c>
      <c r="AY438" s="232" t="s">
        <v>125</v>
      </c>
    </row>
    <row r="439" spans="2:65" s="1" customFormat="1" ht="16.5" customHeight="1">
      <c r="B439" s="41"/>
      <c r="C439" s="192" t="s">
        <v>701</v>
      </c>
      <c r="D439" s="192" t="s">
        <v>128</v>
      </c>
      <c r="E439" s="193" t="s">
        <v>702</v>
      </c>
      <c r="F439" s="194" t="s">
        <v>703</v>
      </c>
      <c r="G439" s="195" t="s">
        <v>200</v>
      </c>
      <c r="H439" s="196">
        <v>1.128</v>
      </c>
      <c r="I439" s="197"/>
      <c r="J439" s="198">
        <f>ROUND(I439*H439,2)</f>
        <v>0</v>
      </c>
      <c r="K439" s="194" t="s">
        <v>132</v>
      </c>
      <c r="L439" s="61"/>
      <c r="M439" s="199" t="s">
        <v>24</v>
      </c>
      <c r="N439" s="200" t="s">
        <v>50</v>
      </c>
      <c r="O439" s="42"/>
      <c r="P439" s="201">
        <f>O439*H439</f>
        <v>0</v>
      </c>
      <c r="Q439" s="201">
        <v>0.12</v>
      </c>
      <c r="R439" s="201">
        <f>Q439*H439</f>
        <v>0.13535999999999998</v>
      </c>
      <c r="S439" s="201">
        <v>2.2</v>
      </c>
      <c r="T439" s="202">
        <f>S439*H439</f>
        <v>2.4816</v>
      </c>
      <c r="AR439" s="24" t="s">
        <v>145</v>
      </c>
      <c r="AT439" s="24" t="s">
        <v>128</v>
      </c>
      <c r="AU439" s="24" t="s">
        <v>88</v>
      </c>
      <c r="AY439" s="24" t="s">
        <v>125</v>
      </c>
      <c r="BE439" s="203">
        <f>IF(N439="základní",J439,0)</f>
        <v>0</v>
      </c>
      <c r="BF439" s="203">
        <f>IF(N439="snížená",J439,0)</f>
        <v>0</v>
      </c>
      <c r="BG439" s="203">
        <f>IF(N439="zákl. přenesená",J439,0)</f>
        <v>0</v>
      </c>
      <c r="BH439" s="203">
        <f>IF(N439="sníž. přenesená",J439,0)</f>
        <v>0</v>
      </c>
      <c r="BI439" s="203">
        <f>IF(N439="nulová",J439,0)</f>
        <v>0</v>
      </c>
      <c r="BJ439" s="24" t="s">
        <v>25</v>
      </c>
      <c r="BK439" s="203">
        <f>ROUND(I439*H439,2)</f>
        <v>0</v>
      </c>
      <c r="BL439" s="24" t="s">
        <v>145</v>
      </c>
      <c r="BM439" s="24" t="s">
        <v>704</v>
      </c>
    </row>
    <row r="440" spans="2:47" s="1" customFormat="1" ht="168">
      <c r="B440" s="41"/>
      <c r="C440" s="63"/>
      <c r="D440" s="204" t="s">
        <v>177</v>
      </c>
      <c r="E440" s="63"/>
      <c r="F440" s="205" t="s">
        <v>696</v>
      </c>
      <c r="G440" s="63"/>
      <c r="H440" s="63"/>
      <c r="I440" s="163"/>
      <c r="J440" s="63"/>
      <c r="K440" s="63"/>
      <c r="L440" s="61"/>
      <c r="M440" s="206"/>
      <c r="N440" s="42"/>
      <c r="O440" s="42"/>
      <c r="P440" s="42"/>
      <c r="Q440" s="42"/>
      <c r="R440" s="42"/>
      <c r="S440" s="42"/>
      <c r="T440" s="78"/>
      <c r="AT440" s="24" t="s">
        <v>177</v>
      </c>
      <c r="AU440" s="24" t="s">
        <v>88</v>
      </c>
    </row>
    <row r="441" spans="2:51" s="11" customFormat="1" ht="13.5">
      <c r="B441" s="211"/>
      <c r="C441" s="212"/>
      <c r="D441" s="204" t="s">
        <v>180</v>
      </c>
      <c r="E441" s="213" t="s">
        <v>24</v>
      </c>
      <c r="F441" s="214" t="s">
        <v>705</v>
      </c>
      <c r="G441" s="212"/>
      <c r="H441" s="215">
        <v>0.6</v>
      </c>
      <c r="I441" s="216"/>
      <c r="J441" s="212"/>
      <c r="K441" s="212"/>
      <c r="L441" s="217"/>
      <c r="M441" s="218"/>
      <c r="N441" s="219"/>
      <c r="O441" s="219"/>
      <c r="P441" s="219"/>
      <c r="Q441" s="219"/>
      <c r="R441" s="219"/>
      <c r="S441" s="219"/>
      <c r="T441" s="220"/>
      <c r="AT441" s="221" t="s">
        <v>180</v>
      </c>
      <c r="AU441" s="221" t="s">
        <v>88</v>
      </c>
      <c r="AV441" s="11" t="s">
        <v>88</v>
      </c>
      <c r="AW441" s="11" t="s">
        <v>42</v>
      </c>
      <c r="AX441" s="11" t="s">
        <v>79</v>
      </c>
      <c r="AY441" s="221" t="s">
        <v>125</v>
      </c>
    </row>
    <row r="442" spans="2:51" s="13" customFormat="1" ht="13.5">
      <c r="B442" s="233"/>
      <c r="C442" s="234"/>
      <c r="D442" s="204" t="s">
        <v>180</v>
      </c>
      <c r="E442" s="235" t="s">
        <v>24</v>
      </c>
      <c r="F442" s="236" t="s">
        <v>698</v>
      </c>
      <c r="G442" s="234"/>
      <c r="H442" s="235" t="s">
        <v>24</v>
      </c>
      <c r="I442" s="237"/>
      <c r="J442" s="234"/>
      <c r="K442" s="234"/>
      <c r="L442" s="238"/>
      <c r="M442" s="239"/>
      <c r="N442" s="240"/>
      <c r="O442" s="240"/>
      <c r="P442" s="240"/>
      <c r="Q442" s="240"/>
      <c r="R442" s="240"/>
      <c r="S442" s="240"/>
      <c r="T442" s="241"/>
      <c r="AT442" s="242" t="s">
        <v>180</v>
      </c>
      <c r="AU442" s="242" t="s">
        <v>88</v>
      </c>
      <c r="AV442" s="13" t="s">
        <v>25</v>
      </c>
      <c r="AW442" s="13" t="s">
        <v>42</v>
      </c>
      <c r="AX442" s="13" t="s">
        <v>79</v>
      </c>
      <c r="AY442" s="242" t="s">
        <v>125</v>
      </c>
    </row>
    <row r="443" spans="2:51" s="11" customFormat="1" ht="13.5">
      <c r="B443" s="211"/>
      <c r="C443" s="212"/>
      <c r="D443" s="204" t="s">
        <v>180</v>
      </c>
      <c r="E443" s="213" t="s">
        <v>24</v>
      </c>
      <c r="F443" s="214" t="s">
        <v>706</v>
      </c>
      <c r="G443" s="212"/>
      <c r="H443" s="215">
        <v>0.528</v>
      </c>
      <c r="I443" s="216"/>
      <c r="J443" s="212"/>
      <c r="K443" s="212"/>
      <c r="L443" s="217"/>
      <c r="M443" s="218"/>
      <c r="N443" s="219"/>
      <c r="O443" s="219"/>
      <c r="P443" s="219"/>
      <c r="Q443" s="219"/>
      <c r="R443" s="219"/>
      <c r="S443" s="219"/>
      <c r="T443" s="220"/>
      <c r="AT443" s="221" t="s">
        <v>180</v>
      </c>
      <c r="AU443" s="221" t="s">
        <v>88</v>
      </c>
      <c r="AV443" s="11" t="s">
        <v>88</v>
      </c>
      <c r="AW443" s="11" t="s">
        <v>42</v>
      </c>
      <c r="AX443" s="11" t="s">
        <v>79</v>
      </c>
      <c r="AY443" s="221" t="s">
        <v>125</v>
      </c>
    </row>
    <row r="444" spans="2:51" s="13" customFormat="1" ht="13.5">
      <c r="B444" s="233"/>
      <c r="C444" s="234"/>
      <c r="D444" s="204" t="s">
        <v>180</v>
      </c>
      <c r="E444" s="235" t="s">
        <v>24</v>
      </c>
      <c r="F444" s="236" t="s">
        <v>700</v>
      </c>
      <c r="G444" s="234"/>
      <c r="H444" s="235" t="s">
        <v>24</v>
      </c>
      <c r="I444" s="237"/>
      <c r="J444" s="234"/>
      <c r="K444" s="234"/>
      <c r="L444" s="238"/>
      <c r="M444" s="239"/>
      <c r="N444" s="240"/>
      <c r="O444" s="240"/>
      <c r="P444" s="240"/>
      <c r="Q444" s="240"/>
      <c r="R444" s="240"/>
      <c r="S444" s="240"/>
      <c r="T444" s="241"/>
      <c r="AT444" s="242" t="s">
        <v>180</v>
      </c>
      <c r="AU444" s="242" t="s">
        <v>88</v>
      </c>
      <c r="AV444" s="13" t="s">
        <v>25</v>
      </c>
      <c r="AW444" s="13" t="s">
        <v>42</v>
      </c>
      <c r="AX444" s="13" t="s">
        <v>79</v>
      </c>
      <c r="AY444" s="242" t="s">
        <v>125</v>
      </c>
    </row>
    <row r="445" spans="2:51" s="12" customFormat="1" ht="13.5">
      <c r="B445" s="222"/>
      <c r="C445" s="223"/>
      <c r="D445" s="204" t="s">
        <v>180</v>
      </c>
      <c r="E445" s="224" t="s">
        <v>24</v>
      </c>
      <c r="F445" s="225" t="s">
        <v>186</v>
      </c>
      <c r="G445" s="223"/>
      <c r="H445" s="226">
        <v>1.128</v>
      </c>
      <c r="I445" s="227"/>
      <c r="J445" s="223"/>
      <c r="K445" s="223"/>
      <c r="L445" s="228"/>
      <c r="M445" s="229"/>
      <c r="N445" s="230"/>
      <c r="O445" s="230"/>
      <c r="P445" s="230"/>
      <c r="Q445" s="230"/>
      <c r="R445" s="230"/>
      <c r="S445" s="230"/>
      <c r="T445" s="231"/>
      <c r="AT445" s="232" t="s">
        <v>180</v>
      </c>
      <c r="AU445" s="232" t="s">
        <v>88</v>
      </c>
      <c r="AV445" s="12" t="s">
        <v>145</v>
      </c>
      <c r="AW445" s="12" t="s">
        <v>42</v>
      </c>
      <c r="AX445" s="12" t="s">
        <v>25</v>
      </c>
      <c r="AY445" s="232" t="s">
        <v>125</v>
      </c>
    </row>
    <row r="446" spans="2:65" s="1" customFormat="1" ht="38.25" customHeight="1">
      <c r="B446" s="41"/>
      <c r="C446" s="192" t="s">
        <v>707</v>
      </c>
      <c r="D446" s="192" t="s">
        <v>128</v>
      </c>
      <c r="E446" s="193" t="s">
        <v>708</v>
      </c>
      <c r="F446" s="194" t="s">
        <v>709</v>
      </c>
      <c r="G446" s="195" t="s">
        <v>403</v>
      </c>
      <c r="H446" s="196">
        <v>4.6</v>
      </c>
      <c r="I446" s="197"/>
      <c r="J446" s="198">
        <f>ROUND(I446*H446,2)</f>
        <v>0</v>
      </c>
      <c r="K446" s="194" t="s">
        <v>132</v>
      </c>
      <c r="L446" s="61"/>
      <c r="M446" s="199" t="s">
        <v>24</v>
      </c>
      <c r="N446" s="200" t="s">
        <v>50</v>
      </c>
      <c r="O446" s="42"/>
      <c r="P446" s="201">
        <f>O446*H446</f>
        <v>0</v>
      </c>
      <c r="Q446" s="201">
        <v>0</v>
      </c>
      <c r="R446" s="201">
        <f>Q446*H446</f>
        <v>0</v>
      </c>
      <c r="S446" s="201">
        <v>0.753</v>
      </c>
      <c r="T446" s="202">
        <f>S446*H446</f>
        <v>3.4637999999999995</v>
      </c>
      <c r="AR446" s="24" t="s">
        <v>145</v>
      </c>
      <c r="AT446" s="24" t="s">
        <v>128</v>
      </c>
      <c r="AU446" s="24" t="s">
        <v>88</v>
      </c>
      <c r="AY446" s="24" t="s">
        <v>125</v>
      </c>
      <c r="BE446" s="203">
        <f>IF(N446="základní",J446,0)</f>
        <v>0</v>
      </c>
      <c r="BF446" s="203">
        <f>IF(N446="snížená",J446,0)</f>
        <v>0</v>
      </c>
      <c r="BG446" s="203">
        <f>IF(N446="zákl. přenesená",J446,0)</f>
        <v>0</v>
      </c>
      <c r="BH446" s="203">
        <f>IF(N446="sníž. přenesená",J446,0)</f>
        <v>0</v>
      </c>
      <c r="BI446" s="203">
        <f>IF(N446="nulová",J446,0)</f>
        <v>0</v>
      </c>
      <c r="BJ446" s="24" t="s">
        <v>25</v>
      </c>
      <c r="BK446" s="203">
        <f>ROUND(I446*H446,2)</f>
        <v>0</v>
      </c>
      <c r="BL446" s="24" t="s">
        <v>145</v>
      </c>
      <c r="BM446" s="24" t="s">
        <v>710</v>
      </c>
    </row>
    <row r="447" spans="2:47" s="1" customFormat="1" ht="108">
      <c r="B447" s="41"/>
      <c r="C447" s="63"/>
      <c r="D447" s="204" t="s">
        <v>177</v>
      </c>
      <c r="E447" s="63"/>
      <c r="F447" s="205" t="s">
        <v>711</v>
      </c>
      <c r="G447" s="63"/>
      <c r="H447" s="63"/>
      <c r="I447" s="163"/>
      <c r="J447" s="63"/>
      <c r="K447" s="63"/>
      <c r="L447" s="61"/>
      <c r="M447" s="206"/>
      <c r="N447" s="42"/>
      <c r="O447" s="42"/>
      <c r="P447" s="42"/>
      <c r="Q447" s="42"/>
      <c r="R447" s="42"/>
      <c r="S447" s="42"/>
      <c r="T447" s="78"/>
      <c r="AT447" s="24" t="s">
        <v>177</v>
      </c>
      <c r="AU447" s="24" t="s">
        <v>88</v>
      </c>
    </row>
    <row r="448" spans="2:47" s="1" customFormat="1" ht="24">
      <c r="B448" s="41"/>
      <c r="C448" s="63"/>
      <c r="D448" s="204" t="s">
        <v>138</v>
      </c>
      <c r="E448" s="63"/>
      <c r="F448" s="205" t="s">
        <v>712</v>
      </c>
      <c r="G448" s="63"/>
      <c r="H448" s="63"/>
      <c r="I448" s="163"/>
      <c r="J448" s="63"/>
      <c r="K448" s="63"/>
      <c r="L448" s="61"/>
      <c r="M448" s="206"/>
      <c r="N448" s="42"/>
      <c r="O448" s="42"/>
      <c r="P448" s="42"/>
      <c r="Q448" s="42"/>
      <c r="R448" s="42"/>
      <c r="S448" s="42"/>
      <c r="T448" s="78"/>
      <c r="AT448" s="24" t="s">
        <v>138</v>
      </c>
      <c r="AU448" s="24" t="s">
        <v>88</v>
      </c>
    </row>
    <row r="449" spans="2:65" s="1" customFormat="1" ht="16.5" customHeight="1">
      <c r="B449" s="41"/>
      <c r="C449" s="192" t="s">
        <v>713</v>
      </c>
      <c r="D449" s="192" t="s">
        <v>128</v>
      </c>
      <c r="E449" s="193" t="s">
        <v>714</v>
      </c>
      <c r="F449" s="194" t="s">
        <v>715</v>
      </c>
      <c r="G449" s="195" t="s">
        <v>403</v>
      </c>
      <c r="H449" s="196">
        <v>1</v>
      </c>
      <c r="I449" s="197"/>
      <c r="J449" s="198">
        <f>ROUND(I449*H449,2)</f>
        <v>0</v>
      </c>
      <c r="K449" s="194" t="s">
        <v>132</v>
      </c>
      <c r="L449" s="61"/>
      <c r="M449" s="199" t="s">
        <v>24</v>
      </c>
      <c r="N449" s="200" t="s">
        <v>50</v>
      </c>
      <c r="O449" s="42"/>
      <c r="P449" s="201">
        <f>O449*H449</f>
        <v>0</v>
      </c>
      <c r="Q449" s="201">
        <v>0</v>
      </c>
      <c r="R449" s="201">
        <f>Q449*H449</f>
        <v>0</v>
      </c>
      <c r="S449" s="201">
        <v>0.093</v>
      </c>
      <c r="T449" s="202">
        <f>S449*H449</f>
        <v>0.093</v>
      </c>
      <c r="AR449" s="24" t="s">
        <v>145</v>
      </c>
      <c r="AT449" s="24" t="s">
        <v>128</v>
      </c>
      <c r="AU449" s="24" t="s">
        <v>88</v>
      </c>
      <c r="AY449" s="24" t="s">
        <v>125</v>
      </c>
      <c r="BE449" s="203">
        <f>IF(N449="základní",J449,0)</f>
        <v>0</v>
      </c>
      <c r="BF449" s="203">
        <f>IF(N449="snížená",J449,0)</f>
        <v>0</v>
      </c>
      <c r="BG449" s="203">
        <f>IF(N449="zákl. přenesená",J449,0)</f>
        <v>0</v>
      </c>
      <c r="BH449" s="203">
        <f>IF(N449="sníž. přenesená",J449,0)</f>
        <v>0</v>
      </c>
      <c r="BI449" s="203">
        <f>IF(N449="nulová",J449,0)</f>
        <v>0</v>
      </c>
      <c r="BJ449" s="24" t="s">
        <v>25</v>
      </c>
      <c r="BK449" s="203">
        <f>ROUND(I449*H449,2)</f>
        <v>0</v>
      </c>
      <c r="BL449" s="24" t="s">
        <v>145</v>
      </c>
      <c r="BM449" s="24" t="s">
        <v>716</v>
      </c>
    </row>
    <row r="450" spans="2:47" s="1" customFormat="1" ht="36">
      <c r="B450" s="41"/>
      <c r="C450" s="63"/>
      <c r="D450" s="204" t="s">
        <v>138</v>
      </c>
      <c r="E450" s="63"/>
      <c r="F450" s="205" t="s">
        <v>717</v>
      </c>
      <c r="G450" s="63"/>
      <c r="H450" s="63"/>
      <c r="I450" s="163"/>
      <c r="J450" s="63"/>
      <c r="K450" s="63"/>
      <c r="L450" s="61"/>
      <c r="M450" s="206"/>
      <c r="N450" s="42"/>
      <c r="O450" s="42"/>
      <c r="P450" s="42"/>
      <c r="Q450" s="42"/>
      <c r="R450" s="42"/>
      <c r="S450" s="42"/>
      <c r="T450" s="78"/>
      <c r="AT450" s="24" t="s">
        <v>138</v>
      </c>
      <c r="AU450" s="24" t="s">
        <v>88</v>
      </c>
    </row>
    <row r="451" spans="2:63" s="10" customFormat="1" ht="29.85" customHeight="1">
      <c r="B451" s="176"/>
      <c r="C451" s="177"/>
      <c r="D451" s="178" t="s">
        <v>78</v>
      </c>
      <c r="E451" s="190" t="s">
        <v>718</v>
      </c>
      <c r="F451" s="190" t="s">
        <v>719</v>
      </c>
      <c r="G451" s="177"/>
      <c r="H451" s="177"/>
      <c r="I451" s="180"/>
      <c r="J451" s="191">
        <f>BK451</f>
        <v>0</v>
      </c>
      <c r="K451" s="177"/>
      <c r="L451" s="182"/>
      <c r="M451" s="183"/>
      <c r="N451" s="184"/>
      <c r="O451" s="184"/>
      <c r="P451" s="185">
        <f>SUM(P452:P461)</f>
        <v>0</v>
      </c>
      <c r="Q451" s="184"/>
      <c r="R451" s="185">
        <f>SUM(R452:R461)</f>
        <v>0</v>
      </c>
      <c r="S451" s="184"/>
      <c r="T451" s="186">
        <f>SUM(T452:T461)</f>
        <v>0</v>
      </c>
      <c r="AR451" s="187" t="s">
        <v>25</v>
      </c>
      <c r="AT451" s="188" t="s">
        <v>78</v>
      </c>
      <c r="AU451" s="188" t="s">
        <v>25</v>
      </c>
      <c r="AY451" s="187" t="s">
        <v>125</v>
      </c>
      <c r="BK451" s="189">
        <f>SUM(BK452:BK461)</f>
        <v>0</v>
      </c>
    </row>
    <row r="452" spans="2:65" s="1" customFormat="1" ht="25.5" customHeight="1">
      <c r="B452" s="41"/>
      <c r="C452" s="192" t="s">
        <v>720</v>
      </c>
      <c r="D452" s="192" t="s">
        <v>128</v>
      </c>
      <c r="E452" s="193" t="s">
        <v>721</v>
      </c>
      <c r="F452" s="194" t="s">
        <v>722</v>
      </c>
      <c r="G452" s="195" t="s">
        <v>332</v>
      </c>
      <c r="H452" s="196">
        <v>15.03</v>
      </c>
      <c r="I452" s="197"/>
      <c r="J452" s="198">
        <f>ROUND(I452*H452,2)</f>
        <v>0</v>
      </c>
      <c r="K452" s="194" t="s">
        <v>132</v>
      </c>
      <c r="L452" s="61"/>
      <c r="M452" s="199" t="s">
        <v>24</v>
      </c>
      <c r="N452" s="200" t="s">
        <v>50</v>
      </c>
      <c r="O452" s="42"/>
      <c r="P452" s="201">
        <f>O452*H452</f>
        <v>0</v>
      </c>
      <c r="Q452" s="201">
        <v>0</v>
      </c>
      <c r="R452" s="201">
        <f>Q452*H452</f>
        <v>0</v>
      </c>
      <c r="S452" s="201">
        <v>0</v>
      </c>
      <c r="T452" s="202">
        <f>S452*H452</f>
        <v>0</v>
      </c>
      <c r="AR452" s="24" t="s">
        <v>145</v>
      </c>
      <c r="AT452" s="24" t="s">
        <v>128</v>
      </c>
      <c r="AU452" s="24" t="s">
        <v>88</v>
      </c>
      <c r="AY452" s="24" t="s">
        <v>125</v>
      </c>
      <c r="BE452" s="203">
        <f>IF(N452="základní",J452,0)</f>
        <v>0</v>
      </c>
      <c r="BF452" s="203">
        <f>IF(N452="snížená",J452,0)</f>
        <v>0</v>
      </c>
      <c r="BG452" s="203">
        <f>IF(N452="zákl. přenesená",J452,0)</f>
        <v>0</v>
      </c>
      <c r="BH452" s="203">
        <f>IF(N452="sníž. přenesená",J452,0)</f>
        <v>0</v>
      </c>
      <c r="BI452" s="203">
        <f>IF(N452="nulová",J452,0)</f>
        <v>0</v>
      </c>
      <c r="BJ452" s="24" t="s">
        <v>25</v>
      </c>
      <c r="BK452" s="203">
        <f>ROUND(I452*H452,2)</f>
        <v>0</v>
      </c>
      <c r="BL452" s="24" t="s">
        <v>145</v>
      </c>
      <c r="BM452" s="24" t="s">
        <v>723</v>
      </c>
    </row>
    <row r="453" spans="2:47" s="1" customFormat="1" ht="72">
      <c r="B453" s="41"/>
      <c r="C453" s="63"/>
      <c r="D453" s="204" t="s">
        <v>177</v>
      </c>
      <c r="E453" s="63"/>
      <c r="F453" s="205" t="s">
        <v>724</v>
      </c>
      <c r="G453" s="63"/>
      <c r="H453" s="63"/>
      <c r="I453" s="163"/>
      <c r="J453" s="63"/>
      <c r="K453" s="63"/>
      <c r="L453" s="61"/>
      <c r="M453" s="206"/>
      <c r="N453" s="42"/>
      <c r="O453" s="42"/>
      <c r="P453" s="42"/>
      <c r="Q453" s="42"/>
      <c r="R453" s="42"/>
      <c r="S453" s="42"/>
      <c r="T453" s="78"/>
      <c r="AT453" s="24" t="s">
        <v>177</v>
      </c>
      <c r="AU453" s="24" t="s">
        <v>88</v>
      </c>
    </row>
    <row r="454" spans="2:47" s="1" customFormat="1" ht="24">
      <c r="B454" s="41"/>
      <c r="C454" s="63"/>
      <c r="D454" s="204" t="s">
        <v>138</v>
      </c>
      <c r="E454" s="63"/>
      <c r="F454" s="205" t="s">
        <v>725</v>
      </c>
      <c r="G454" s="63"/>
      <c r="H454" s="63"/>
      <c r="I454" s="163"/>
      <c r="J454" s="63"/>
      <c r="K454" s="63"/>
      <c r="L454" s="61"/>
      <c r="M454" s="206"/>
      <c r="N454" s="42"/>
      <c r="O454" s="42"/>
      <c r="P454" s="42"/>
      <c r="Q454" s="42"/>
      <c r="R454" s="42"/>
      <c r="S454" s="42"/>
      <c r="T454" s="78"/>
      <c r="AT454" s="24" t="s">
        <v>138</v>
      </c>
      <c r="AU454" s="24" t="s">
        <v>88</v>
      </c>
    </row>
    <row r="455" spans="2:65" s="1" customFormat="1" ht="38.25" customHeight="1">
      <c r="B455" s="41"/>
      <c r="C455" s="192" t="s">
        <v>726</v>
      </c>
      <c r="D455" s="192" t="s">
        <v>128</v>
      </c>
      <c r="E455" s="193" t="s">
        <v>727</v>
      </c>
      <c r="F455" s="194" t="s">
        <v>728</v>
      </c>
      <c r="G455" s="195" t="s">
        <v>332</v>
      </c>
      <c r="H455" s="196">
        <v>21.898</v>
      </c>
      <c r="I455" s="197"/>
      <c r="J455" s="198">
        <f>ROUND(I455*H455,2)</f>
        <v>0</v>
      </c>
      <c r="K455" s="194" t="s">
        <v>132</v>
      </c>
      <c r="L455" s="61"/>
      <c r="M455" s="199" t="s">
        <v>24</v>
      </c>
      <c r="N455" s="200" t="s">
        <v>50</v>
      </c>
      <c r="O455" s="42"/>
      <c r="P455" s="201">
        <f>O455*H455</f>
        <v>0</v>
      </c>
      <c r="Q455" s="201">
        <v>0</v>
      </c>
      <c r="R455" s="201">
        <f>Q455*H455</f>
        <v>0</v>
      </c>
      <c r="S455" s="201">
        <v>0</v>
      </c>
      <c r="T455" s="202">
        <f>S455*H455</f>
        <v>0</v>
      </c>
      <c r="AR455" s="24" t="s">
        <v>145</v>
      </c>
      <c r="AT455" s="24" t="s">
        <v>128</v>
      </c>
      <c r="AU455" s="24" t="s">
        <v>88</v>
      </c>
      <c r="AY455" s="24" t="s">
        <v>125</v>
      </c>
      <c r="BE455" s="203">
        <f>IF(N455="základní",J455,0)</f>
        <v>0</v>
      </c>
      <c r="BF455" s="203">
        <f>IF(N455="snížená",J455,0)</f>
        <v>0</v>
      </c>
      <c r="BG455" s="203">
        <f>IF(N455="zákl. přenesená",J455,0)</f>
        <v>0</v>
      </c>
      <c r="BH455" s="203">
        <f>IF(N455="sníž. přenesená",J455,0)</f>
        <v>0</v>
      </c>
      <c r="BI455" s="203">
        <f>IF(N455="nulová",J455,0)</f>
        <v>0</v>
      </c>
      <c r="BJ455" s="24" t="s">
        <v>25</v>
      </c>
      <c r="BK455" s="203">
        <f>ROUND(I455*H455,2)</f>
        <v>0</v>
      </c>
      <c r="BL455" s="24" t="s">
        <v>145</v>
      </c>
      <c r="BM455" s="24" t="s">
        <v>729</v>
      </c>
    </row>
    <row r="456" spans="2:47" s="1" customFormat="1" ht="72">
      <c r="B456" s="41"/>
      <c r="C456" s="63"/>
      <c r="D456" s="204" t="s">
        <v>177</v>
      </c>
      <c r="E456" s="63"/>
      <c r="F456" s="205" t="s">
        <v>724</v>
      </c>
      <c r="G456" s="63"/>
      <c r="H456" s="63"/>
      <c r="I456" s="163"/>
      <c r="J456" s="63"/>
      <c r="K456" s="63"/>
      <c r="L456" s="61"/>
      <c r="M456" s="206"/>
      <c r="N456" s="42"/>
      <c r="O456" s="42"/>
      <c r="P456" s="42"/>
      <c r="Q456" s="42"/>
      <c r="R456" s="42"/>
      <c r="S456" s="42"/>
      <c r="T456" s="78"/>
      <c r="AT456" s="24" t="s">
        <v>177</v>
      </c>
      <c r="AU456" s="24" t="s">
        <v>88</v>
      </c>
    </row>
    <row r="457" spans="2:51" s="11" customFormat="1" ht="13.5">
      <c r="B457" s="211"/>
      <c r="C457" s="212"/>
      <c r="D457" s="204" t="s">
        <v>180</v>
      </c>
      <c r="E457" s="213" t="s">
        <v>24</v>
      </c>
      <c r="F457" s="214" t="s">
        <v>730</v>
      </c>
      <c r="G457" s="212"/>
      <c r="H457" s="215">
        <v>21.898</v>
      </c>
      <c r="I457" s="216"/>
      <c r="J457" s="212"/>
      <c r="K457" s="212"/>
      <c r="L457" s="217"/>
      <c r="M457" s="218"/>
      <c r="N457" s="219"/>
      <c r="O457" s="219"/>
      <c r="P457" s="219"/>
      <c r="Q457" s="219"/>
      <c r="R457" s="219"/>
      <c r="S457" s="219"/>
      <c r="T457" s="220"/>
      <c r="AT457" s="221" t="s">
        <v>180</v>
      </c>
      <c r="AU457" s="221" t="s">
        <v>88</v>
      </c>
      <c r="AV457" s="11" t="s">
        <v>88</v>
      </c>
      <c r="AW457" s="11" t="s">
        <v>42</v>
      </c>
      <c r="AX457" s="11" t="s">
        <v>25</v>
      </c>
      <c r="AY457" s="221" t="s">
        <v>125</v>
      </c>
    </row>
    <row r="458" spans="2:51" s="13" customFormat="1" ht="13.5">
      <c r="B458" s="233"/>
      <c r="C458" s="234"/>
      <c r="D458" s="204" t="s">
        <v>180</v>
      </c>
      <c r="E458" s="235" t="s">
        <v>24</v>
      </c>
      <c r="F458" s="236" t="s">
        <v>731</v>
      </c>
      <c r="G458" s="234"/>
      <c r="H458" s="235" t="s">
        <v>24</v>
      </c>
      <c r="I458" s="237"/>
      <c r="J458" s="234"/>
      <c r="K458" s="234"/>
      <c r="L458" s="238"/>
      <c r="M458" s="239"/>
      <c r="N458" s="240"/>
      <c r="O458" s="240"/>
      <c r="P458" s="240"/>
      <c r="Q458" s="240"/>
      <c r="R458" s="240"/>
      <c r="S458" s="240"/>
      <c r="T458" s="241"/>
      <c r="AT458" s="242" t="s">
        <v>180</v>
      </c>
      <c r="AU458" s="242" t="s">
        <v>88</v>
      </c>
      <c r="AV458" s="13" t="s">
        <v>25</v>
      </c>
      <c r="AW458" s="13" t="s">
        <v>42</v>
      </c>
      <c r="AX458" s="13" t="s">
        <v>79</v>
      </c>
      <c r="AY458" s="242" t="s">
        <v>125</v>
      </c>
    </row>
    <row r="459" spans="2:65" s="1" customFormat="1" ht="16.5" customHeight="1">
      <c r="B459" s="41"/>
      <c r="C459" s="192" t="s">
        <v>732</v>
      </c>
      <c r="D459" s="192" t="s">
        <v>128</v>
      </c>
      <c r="E459" s="193" t="s">
        <v>733</v>
      </c>
      <c r="F459" s="194" t="s">
        <v>734</v>
      </c>
      <c r="G459" s="195" t="s">
        <v>332</v>
      </c>
      <c r="H459" s="196">
        <v>15.03</v>
      </c>
      <c r="I459" s="197"/>
      <c r="J459" s="198">
        <f>ROUND(I459*H459,2)</f>
        <v>0</v>
      </c>
      <c r="K459" s="194" t="s">
        <v>132</v>
      </c>
      <c r="L459" s="61"/>
      <c r="M459" s="199" t="s">
        <v>24</v>
      </c>
      <c r="N459" s="200" t="s">
        <v>50</v>
      </c>
      <c r="O459" s="42"/>
      <c r="P459" s="201">
        <f>O459*H459</f>
        <v>0</v>
      </c>
      <c r="Q459" s="201">
        <v>0</v>
      </c>
      <c r="R459" s="201">
        <f>Q459*H459</f>
        <v>0</v>
      </c>
      <c r="S459" s="201">
        <v>0</v>
      </c>
      <c r="T459" s="202">
        <f>S459*H459</f>
        <v>0</v>
      </c>
      <c r="AR459" s="24" t="s">
        <v>145</v>
      </c>
      <c r="AT459" s="24" t="s">
        <v>128</v>
      </c>
      <c r="AU459" s="24" t="s">
        <v>88</v>
      </c>
      <c r="AY459" s="24" t="s">
        <v>125</v>
      </c>
      <c r="BE459" s="203">
        <f>IF(N459="základní",J459,0)</f>
        <v>0</v>
      </c>
      <c r="BF459" s="203">
        <f>IF(N459="snížená",J459,0)</f>
        <v>0</v>
      </c>
      <c r="BG459" s="203">
        <f>IF(N459="zákl. přenesená",J459,0)</f>
        <v>0</v>
      </c>
      <c r="BH459" s="203">
        <f>IF(N459="sníž. přenesená",J459,0)</f>
        <v>0</v>
      </c>
      <c r="BI459" s="203">
        <f>IF(N459="nulová",J459,0)</f>
        <v>0</v>
      </c>
      <c r="BJ459" s="24" t="s">
        <v>25</v>
      </c>
      <c r="BK459" s="203">
        <f>ROUND(I459*H459,2)</f>
        <v>0</v>
      </c>
      <c r="BL459" s="24" t="s">
        <v>145</v>
      </c>
      <c r="BM459" s="24" t="s">
        <v>735</v>
      </c>
    </row>
    <row r="460" spans="2:47" s="1" customFormat="1" ht="72">
      <c r="B460" s="41"/>
      <c r="C460" s="63"/>
      <c r="D460" s="204" t="s">
        <v>177</v>
      </c>
      <c r="E460" s="63"/>
      <c r="F460" s="205" t="s">
        <v>736</v>
      </c>
      <c r="G460" s="63"/>
      <c r="H460" s="63"/>
      <c r="I460" s="163"/>
      <c r="J460" s="63"/>
      <c r="K460" s="63"/>
      <c r="L460" s="61"/>
      <c r="M460" s="206"/>
      <c r="N460" s="42"/>
      <c r="O460" s="42"/>
      <c r="P460" s="42"/>
      <c r="Q460" s="42"/>
      <c r="R460" s="42"/>
      <c r="S460" s="42"/>
      <c r="T460" s="78"/>
      <c r="AT460" s="24" t="s">
        <v>177</v>
      </c>
      <c r="AU460" s="24" t="s">
        <v>88</v>
      </c>
    </row>
    <row r="461" spans="2:47" s="1" customFormat="1" ht="24">
      <c r="B461" s="41"/>
      <c r="C461" s="63"/>
      <c r="D461" s="204" t="s">
        <v>138</v>
      </c>
      <c r="E461" s="63"/>
      <c r="F461" s="205" t="s">
        <v>737</v>
      </c>
      <c r="G461" s="63"/>
      <c r="H461" s="63"/>
      <c r="I461" s="163"/>
      <c r="J461" s="63"/>
      <c r="K461" s="63"/>
      <c r="L461" s="61"/>
      <c r="M461" s="206"/>
      <c r="N461" s="42"/>
      <c r="O461" s="42"/>
      <c r="P461" s="42"/>
      <c r="Q461" s="42"/>
      <c r="R461" s="42"/>
      <c r="S461" s="42"/>
      <c r="T461" s="78"/>
      <c r="AT461" s="24" t="s">
        <v>138</v>
      </c>
      <c r="AU461" s="24" t="s">
        <v>88</v>
      </c>
    </row>
    <row r="462" spans="2:63" s="10" customFormat="1" ht="29.85" customHeight="1">
      <c r="B462" s="176"/>
      <c r="C462" s="177"/>
      <c r="D462" s="178" t="s">
        <v>78</v>
      </c>
      <c r="E462" s="190" t="s">
        <v>738</v>
      </c>
      <c r="F462" s="190" t="s">
        <v>739</v>
      </c>
      <c r="G462" s="177"/>
      <c r="H462" s="177"/>
      <c r="I462" s="180"/>
      <c r="J462" s="191">
        <f>BK462</f>
        <v>0</v>
      </c>
      <c r="K462" s="177"/>
      <c r="L462" s="182"/>
      <c r="M462" s="183"/>
      <c r="N462" s="184"/>
      <c r="O462" s="184"/>
      <c r="P462" s="185">
        <f>SUM(P463:P464)</f>
        <v>0</v>
      </c>
      <c r="Q462" s="184"/>
      <c r="R462" s="185">
        <f>SUM(R463:R464)</f>
        <v>0</v>
      </c>
      <c r="S462" s="184"/>
      <c r="T462" s="186">
        <f>SUM(T463:T464)</f>
        <v>0</v>
      </c>
      <c r="AR462" s="187" t="s">
        <v>25</v>
      </c>
      <c r="AT462" s="188" t="s">
        <v>78</v>
      </c>
      <c r="AU462" s="188" t="s">
        <v>25</v>
      </c>
      <c r="AY462" s="187" t="s">
        <v>125</v>
      </c>
      <c r="BK462" s="189">
        <f>SUM(BK463:BK464)</f>
        <v>0</v>
      </c>
    </row>
    <row r="463" spans="2:65" s="1" customFormat="1" ht="25.5" customHeight="1">
      <c r="B463" s="41"/>
      <c r="C463" s="192" t="s">
        <v>740</v>
      </c>
      <c r="D463" s="192" t="s">
        <v>128</v>
      </c>
      <c r="E463" s="193" t="s">
        <v>741</v>
      </c>
      <c r="F463" s="194" t="s">
        <v>742</v>
      </c>
      <c r="G463" s="195" t="s">
        <v>332</v>
      </c>
      <c r="H463" s="196">
        <v>594.685</v>
      </c>
      <c r="I463" s="197"/>
      <c r="J463" s="198">
        <f>ROUND(I463*H463,2)</f>
        <v>0</v>
      </c>
      <c r="K463" s="194" t="s">
        <v>132</v>
      </c>
      <c r="L463" s="61"/>
      <c r="M463" s="199" t="s">
        <v>24</v>
      </c>
      <c r="N463" s="200" t="s">
        <v>50</v>
      </c>
      <c r="O463" s="42"/>
      <c r="P463" s="201">
        <f>O463*H463</f>
        <v>0</v>
      </c>
      <c r="Q463" s="201">
        <v>0</v>
      </c>
      <c r="R463" s="201">
        <f>Q463*H463</f>
        <v>0</v>
      </c>
      <c r="S463" s="201">
        <v>0</v>
      </c>
      <c r="T463" s="202">
        <f>S463*H463</f>
        <v>0</v>
      </c>
      <c r="AR463" s="24" t="s">
        <v>145</v>
      </c>
      <c r="AT463" s="24" t="s">
        <v>128</v>
      </c>
      <c r="AU463" s="24" t="s">
        <v>88</v>
      </c>
      <c r="AY463" s="24" t="s">
        <v>125</v>
      </c>
      <c r="BE463" s="203">
        <f>IF(N463="základní",J463,0)</f>
        <v>0</v>
      </c>
      <c r="BF463" s="203">
        <f>IF(N463="snížená",J463,0)</f>
        <v>0</v>
      </c>
      <c r="BG463" s="203">
        <f>IF(N463="zákl. přenesená",J463,0)</f>
        <v>0</v>
      </c>
      <c r="BH463" s="203">
        <f>IF(N463="sníž. přenesená",J463,0)</f>
        <v>0</v>
      </c>
      <c r="BI463" s="203">
        <f>IF(N463="nulová",J463,0)</f>
        <v>0</v>
      </c>
      <c r="BJ463" s="24" t="s">
        <v>25</v>
      </c>
      <c r="BK463" s="203">
        <f>ROUND(I463*H463,2)</f>
        <v>0</v>
      </c>
      <c r="BL463" s="24" t="s">
        <v>145</v>
      </c>
      <c r="BM463" s="24" t="s">
        <v>743</v>
      </c>
    </row>
    <row r="464" spans="2:47" s="1" customFormat="1" ht="24">
      <c r="B464" s="41"/>
      <c r="C464" s="63"/>
      <c r="D464" s="204" t="s">
        <v>177</v>
      </c>
      <c r="E464" s="63"/>
      <c r="F464" s="205" t="s">
        <v>744</v>
      </c>
      <c r="G464" s="63"/>
      <c r="H464" s="63"/>
      <c r="I464" s="163"/>
      <c r="J464" s="63"/>
      <c r="K464" s="63"/>
      <c r="L464" s="61"/>
      <c r="M464" s="206"/>
      <c r="N464" s="42"/>
      <c r="O464" s="42"/>
      <c r="P464" s="42"/>
      <c r="Q464" s="42"/>
      <c r="R464" s="42"/>
      <c r="S464" s="42"/>
      <c r="T464" s="78"/>
      <c r="AT464" s="24" t="s">
        <v>177</v>
      </c>
      <c r="AU464" s="24" t="s">
        <v>88</v>
      </c>
    </row>
    <row r="465" spans="2:63" s="10" customFormat="1" ht="37.35" customHeight="1">
      <c r="B465" s="176"/>
      <c r="C465" s="177"/>
      <c r="D465" s="178" t="s">
        <v>78</v>
      </c>
      <c r="E465" s="179" t="s">
        <v>745</v>
      </c>
      <c r="F465" s="179" t="s">
        <v>746</v>
      </c>
      <c r="G465" s="177"/>
      <c r="H465" s="177"/>
      <c r="I465" s="180"/>
      <c r="J465" s="181">
        <f>BK465</f>
        <v>0</v>
      </c>
      <c r="K465" s="177"/>
      <c r="L465" s="182"/>
      <c r="M465" s="183"/>
      <c r="N465" s="184"/>
      <c r="O465" s="184"/>
      <c r="P465" s="185">
        <f>SUM(P466:P496)</f>
        <v>0</v>
      </c>
      <c r="Q465" s="184"/>
      <c r="R465" s="185">
        <f>SUM(R466:R496)</f>
        <v>179.057485</v>
      </c>
      <c r="S465" s="184"/>
      <c r="T465" s="186">
        <f>SUM(T466:T496)</f>
        <v>0</v>
      </c>
      <c r="AR465" s="187" t="s">
        <v>25</v>
      </c>
      <c r="AT465" s="188" t="s">
        <v>78</v>
      </c>
      <c r="AU465" s="188" t="s">
        <v>79</v>
      </c>
      <c r="AY465" s="187" t="s">
        <v>125</v>
      </c>
      <c r="BK465" s="189">
        <f>SUM(BK466:BK496)</f>
        <v>0</v>
      </c>
    </row>
    <row r="466" spans="2:65" s="1" customFormat="1" ht="25.5" customHeight="1">
      <c r="B466" s="41"/>
      <c r="C466" s="254" t="s">
        <v>747</v>
      </c>
      <c r="D466" s="254" t="s">
        <v>748</v>
      </c>
      <c r="E466" s="255" t="s">
        <v>749</v>
      </c>
      <c r="F466" s="256" t="s">
        <v>750</v>
      </c>
      <c r="G466" s="257" t="s">
        <v>332</v>
      </c>
      <c r="H466" s="258">
        <v>6.72</v>
      </c>
      <c r="I466" s="259"/>
      <c r="J466" s="260">
        <f>ROUND(I466*H466,2)</f>
        <v>0</v>
      </c>
      <c r="K466" s="256" t="s">
        <v>24</v>
      </c>
      <c r="L466" s="261"/>
      <c r="M466" s="262" t="s">
        <v>24</v>
      </c>
      <c r="N466" s="263" t="s">
        <v>50</v>
      </c>
      <c r="O466" s="42"/>
      <c r="P466" s="201">
        <f>O466*H466</f>
        <v>0</v>
      </c>
      <c r="Q466" s="201">
        <v>1</v>
      </c>
      <c r="R466" s="201">
        <f>Q466*H466</f>
        <v>6.72</v>
      </c>
      <c r="S466" s="201">
        <v>0</v>
      </c>
      <c r="T466" s="202">
        <f>S466*H466</f>
        <v>0</v>
      </c>
      <c r="AR466" s="24" t="s">
        <v>224</v>
      </c>
      <c r="AT466" s="24" t="s">
        <v>748</v>
      </c>
      <c r="AU466" s="24" t="s">
        <v>25</v>
      </c>
      <c r="AY466" s="24" t="s">
        <v>125</v>
      </c>
      <c r="BE466" s="203">
        <f>IF(N466="základní",J466,0)</f>
        <v>0</v>
      </c>
      <c r="BF466" s="203">
        <f>IF(N466="snížená",J466,0)</f>
        <v>0</v>
      </c>
      <c r="BG466" s="203">
        <f>IF(N466="zákl. přenesená",J466,0)</f>
        <v>0</v>
      </c>
      <c r="BH466" s="203">
        <f>IF(N466="sníž. přenesená",J466,0)</f>
        <v>0</v>
      </c>
      <c r="BI466" s="203">
        <f>IF(N466="nulová",J466,0)</f>
        <v>0</v>
      </c>
      <c r="BJ466" s="24" t="s">
        <v>25</v>
      </c>
      <c r="BK466" s="203">
        <f>ROUND(I466*H466,2)</f>
        <v>0</v>
      </c>
      <c r="BL466" s="24" t="s">
        <v>145</v>
      </c>
      <c r="BM466" s="24" t="s">
        <v>751</v>
      </c>
    </row>
    <row r="467" spans="2:51" s="13" customFormat="1" ht="13.5">
      <c r="B467" s="233"/>
      <c r="C467" s="234"/>
      <c r="D467" s="204" t="s">
        <v>180</v>
      </c>
      <c r="E467" s="235" t="s">
        <v>24</v>
      </c>
      <c r="F467" s="236" t="s">
        <v>752</v>
      </c>
      <c r="G467" s="234"/>
      <c r="H467" s="235" t="s">
        <v>24</v>
      </c>
      <c r="I467" s="237"/>
      <c r="J467" s="234"/>
      <c r="K467" s="234"/>
      <c r="L467" s="238"/>
      <c r="M467" s="239"/>
      <c r="N467" s="240"/>
      <c r="O467" s="240"/>
      <c r="P467" s="240"/>
      <c r="Q467" s="240"/>
      <c r="R467" s="240"/>
      <c r="S467" s="240"/>
      <c r="T467" s="241"/>
      <c r="AT467" s="242" t="s">
        <v>180</v>
      </c>
      <c r="AU467" s="242" t="s">
        <v>25</v>
      </c>
      <c r="AV467" s="13" t="s">
        <v>25</v>
      </c>
      <c r="AW467" s="13" t="s">
        <v>42</v>
      </c>
      <c r="AX467" s="13" t="s">
        <v>79</v>
      </c>
      <c r="AY467" s="242" t="s">
        <v>125</v>
      </c>
    </row>
    <row r="468" spans="2:51" s="11" customFormat="1" ht="13.5">
      <c r="B468" s="211"/>
      <c r="C468" s="212"/>
      <c r="D468" s="204" t="s">
        <v>180</v>
      </c>
      <c r="E468" s="213" t="s">
        <v>24</v>
      </c>
      <c r="F468" s="214" t="s">
        <v>753</v>
      </c>
      <c r="G468" s="212"/>
      <c r="H468" s="215">
        <v>6.72</v>
      </c>
      <c r="I468" s="216"/>
      <c r="J468" s="212"/>
      <c r="K468" s="212"/>
      <c r="L468" s="217"/>
      <c r="M468" s="218"/>
      <c r="N468" s="219"/>
      <c r="O468" s="219"/>
      <c r="P468" s="219"/>
      <c r="Q468" s="219"/>
      <c r="R468" s="219"/>
      <c r="S468" s="219"/>
      <c r="T468" s="220"/>
      <c r="AT468" s="221" t="s">
        <v>180</v>
      </c>
      <c r="AU468" s="221" t="s">
        <v>25</v>
      </c>
      <c r="AV468" s="11" t="s">
        <v>88</v>
      </c>
      <c r="AW468" s="11" t="s">
        <v>42</v>
      </c>
      <c r="AX468" s="11" t="s">
        <v>25</v>
      </c>
      <c r="AY468" s="221" t="s">
        <v>125</v>
      </c>
    </row>
    <row r="469" spans="2:65" s="1" customFormat="1" ht="38.25" customHeight="1">
      <c r="B469" s="41"/>
      <c r="C469" s="254" t="s">
        <v>754</v>
      </c>
      <c r="D469" s="254" t="s">
        <v>748</v>
      </c>
      <c r="E469" s="255" t="s">
        <v>755</v>
      </c>
      <c r="F469" s="256" t="s">
        <v>756</v>
      </c>
      <c r="G469" s="257" t="s">
        <v>332</v>
      </c>
      <c r="H469" s="258">
        <v>60.074</v>
      </c>
      <c r="I469" s="259"/>
      <c r="J469" s="260">
        <f>ROUND(I469*H469,2)</f>
        <v>0</v>
      </c>
      <c r="K469" s="256" t="s">
        <v>24</v>
      </c>
      <c r="L469" s="261"/>
      <c r="M469" s="262" t="s">
        <v>24</v>
      </c>
      <c r="N469" s="263" t="s">
        <v>50</v>
      </c>
      <c r="O469" s="42"/>
      <c r="P469" s="201">
        <f>O469*H469</f>
        <v>0</v>
      </c>
      <c r="Q469" s="201">
        <v>1</v>
      </c>
      <c r="R469" s="201">
        <f>Q469*H469</f>
        <v>60.074</v>
      </c>
      <c r="S469" s="201">
        <v>0</v>
      </c>
      <c r="T469" s="202">
        <f>S469*H469</f>
        <v>0</v>
      </c>
      <c r="AR469" s="24" t="s">
        <v>224</v>
      </c>
      <c r="AT469" s="24" t="s">
        <v>748</v>
      </c>
      <c r="AU469" s="24" t="s">
        <v>25</v>
      </c>
      <c r="AY469" s="24" t="s">
        <v>125</v>
      </c>
      <c r="BE469" s="203">
        <f>IF(N469="základní",J469,0)</f>
        <v>0</v>
      </c>
      <c r="BF469" s="203">
        <f>IF(N469="snížená",J469,0)</f>
        <v>0</v>
      </c>
      <c r="BG469" s="203">
        <f>IF(N469="zákl. přenesená",J469,0)</f>
        <v>0</v>
      </c>
      <c r="BH469" s="203">
        <f>IF(N469="sníž. přenesená",J469,0)</f>
        <v>0</v>
      </c>
      <c r="BI469" s="203">
        <f>IF(N469="nulová",J469,0)</f>
        <v>0</v>
      </c>
      <c r="BJ469" s="24" t="s">
        <v>25</v>
      </c>
      <c r="BK469" s="203">
        <f>ROUND(I469*H469,2)</f>
        <v>0</v>
      </c>
      <c r="BL469" s="24" t="s">
        <v>145</v>
      </c>
      <c r="BM469" s="24" t="s">
        <v>757</v>
      </c>
    </row>
    <row r="470" spans="2:47" s="1" customFormat="1" ht="24">
      <c r="B470" s="41"/>
      <c r="C470" s="63"/>
      <c r="D470" s="204" t="s">
        <v>138</v>
      </c>
      <c r="E470" s="63"/>
      <c r="F470" s="205" t="s">
        <v>758</v>
      </c>
      <c r="G470" s="63"/>
      <c r="H470" s="63"/>
      <c r="I470" s="163"/>
      <c r="J470" s="63"/>
      <c r="K470" s="63"/>
      <c r="L470" s="61"/>
      <c r="M470" s="206"/>
      <c r="N470" s="42"/>
      <c r="O470" s="42"/>
      <c r="P470" s="42"/>
      <c r="Q470" s="42"/>
      <c r="R470" s="42"/>
      <c r="S470" s="42"/>
      <c r="T470" s="78"/>
      <c r="AT470" s="24" t="s">
        <v>138</v>
      </c>
      <c r="AU470" s="24" t="s">
        <v>25</v>
      </c>
    </row>
    <row r="471" spans="2:51" s="11" customFormat="1" ht="13.5">
      <c r="B471" s="211"/>
      <c r="C471" s="212"/>
      <c r="D471" s="204" t="s">
        <v>180</v>
      </c>
      <c r="E471" s="213" t="s">
        <v>24</v>
      </c>
      <c r="F471" s="214" t="s">
        <v>759</v>
      </c>
      <c r="G471" s="212"/>
      <c r="H471" s="215">
        <v>1132.932</v>
      </c>
      <c r="I471" s="216"/>
      <c r="J471" s="212"/>
      <c r="K471" s="212"/>
      <c r="L471" s="217"/>
      <c r="M471" s="218"/>
      <c r="N471" s="219"/>
      <c r="O471" s="219"/>
      <c r="P471" s="219"/>
      <c r="Q471" s="219"/>
      <c r="R471" s="219"/>
      <c r="S471" s="219"/>
      <c r="T471" s="220"/>
      <c r="AT471" s="221" t="s">
        <v>180</v>
      </c>
      <c r="AU471" s="221" t="s">
        <v>25</v>
      </c>
      <c r="AV471" s="11" t="s">
        <v>88</v>
      </c>
      <c r="AW471" s="11" t="s">
        <v>42</v>
      </c>
      <c r="AX471" s="11" t="s">
        <v>79</v>
      </c>
      <c r="AY471" s="221" t="s">
        <v>125</v>
      </c>
    </row>
    <row r="472" spans="2:51" s="13" customFormat="1" ht="13.5">
      <c r="B472" s="233"/>
      <c r="C472" s="234"/>
      <c r="D472" s="204" t="s">
        <v>180</v>
      </c>
      <c r="E472" s="235" t="s">
        <v>24</v>
      </c>
      <c r="F472" s="236" t="s">
        <v>760</v>
      </c>
      <c r="G472" s="234"/>
      <c r="H472" s="235" t="s">
        <v>24</v>
      </c>
      <c r="I472" s="237"/>
      <c r="J472" s="234"/>
      <c r="K472" s="234"/>
      <c r="L472" s="238"/>
      <c r="M472" s="239"/>
      <c r="N472" s="240"/>
      <c r="O472" s="240"/>
      <c r="P472" s="240"/>
      <c r="Q472" s="240"/>
      <c r="R472" s="240"/>
      <c r="S472" s="240"/>
      <c r="T472" s="241"/>
      <c r="AT472" s="242" t="s">
        <v>180</v>
      </c>
      <c r="AU472" s="242" t="s">
        <v>25</v>
      </c>
      <c r="AV472" s="13" t="s">
        <v>25</v>
      </c>
      <c r="AW472" s="13" t="s">
        <v>42</v>
      </c>
      <c r="AX472" s="13" t="s">
        <v>79</v>
      </c>
      <c r="AY472" s="242" t="s">
        <v>125</v>
      </c>
    </row>
    <row r="473" spans="2:51" s="11" customFormat="1" ht="13.5">
      <c r="B473" s="211"/>
      <c r="C473" s="212"/>
      <c r="D473" s="204" t="s">
        <v>180</v>
      </c>
      <c r="E473" s="213" t="s">
        <v>24</v>
      </c>
      <c r="F473" s="214" t="s">
        <v>761</v>
      </c>
      <c r="G473" s="212"/>
      <c r="H473" s="215">
        <v>60.074</v>
      </c>
      <c r="I473" s="216"/>
      <c r="J473" s="212"/>
      <c r="K473" s="212"/>
      <c r="L473" s="217"/>
      <c r="M473" s="218"/>
      <c r="N473" s="219"/>
      <c r="O473" s="219"/>
      <c r="P473" s="219"/>
      <c r="Q473" s="219"/>
      <c r="R473" s="219"/>
      <c r="S473" s="219"/>
      <c r="T473" s="220"/>
      <c r="AT473" s="221" t="s">
        <v>180</v>
      </c>
      <c r="AU473" s="221" t="s">
        <v>25</v>
      </c>
      <c r="AV473" s="11" t="s">
        <v>88</v>
      </c>
      <c r="AW473" s="11" t="s">
        <v>42</v>
      </c>
      <c r="AX473" s="11" t="s">
        <v>25</v>
      </c>
      <c r="AY473" s="221" t="s">
        <v>125</v>
      </c>
    </row>
    <row r="474" spans="2:51" s="13" customFormat="1" ht="13.5">
      <c r="B474" s="233"/>
      <c r="C474" s="234"/>
      <c r="D474" s="204" t="s">
        <v>180</v>
      </c>
      <c r="E474" s="235" t="s">
        <v>24</v>
      </c>
      <c r="F474" s="236" t="s">
        <v>762</v>
      </c>
      <c r="G474" s="234"/>
      <c r="H474" s="235" t="s">
        <v>24</v>
      </c>
      <c r="I474" s="237"/>
      <c r="J474" s="234"/>
      <c r="K474" s="234"/>
      <c r="L474" s="238"/>
      <c r="M474" s="239"/>
      <c r="N474" s="240"/>
      <c r="O474" s="240"/>
      <c r="P474" s="240"/>
      <c r="Q474" s="240"/>
      <c r="R474" s="240"/>
      <c r="S474" s="240"/>
      <c r="T474" s="241"/>
      <c r="AT474" s="242" t="s">
        <v>180</v>
      </c>
      <c r="AU474" s="242" t="s">
        <v>25</v>
      </c>
      <c r="AV474" s="13" t="s">
        <v>25</v>
      </c>
      <c r="AW474" s="13" t="s">
        <v>42</v>
      </c>
      <c r="AX474" s="13" t="s">
        <v>79</v>
      </c>
      <c r="AY474" s="242" t="s">
        <v>125</v>
      </c>
    </row>
    <row r="475" spans="2:65" s="1" customFormat="1" ht="25.5" customHeight="1">
      <c r="B475" s="41"/>
      <c r="C475" s="254" t="s">
        <v>763</v>
      </c>
      <c r="D475" s="254" t="s">
        <v>748</v>
      </c>
      <c r="E475" s="255" t="s">
        <v>764</v>
      </c>
      <c r="F475" s="256" t="s">
        <v>765</v>
      </c>
      <c r="G475" s="257" t="s">
        <v>332</v>
      </c>
      <c r="H475" s="258">
        <v>54.72</v>
      </c>
      <c r="I475" s="259"/>
      <c r="J475" s="260">
        <f>ROUND(I475*H475,2)</f>
        <v>0</v>
      </c>
      <c r="K475" s="256" t="s">
        <v>24</v>
      </c>
      <c r="L475" s="261"/>
      <c r="M475" s="262" t="s">
        <v>24</v>
      </c>
      <c r="N475" s="263" t="s">
        <v>50</v>
      </c>
      <c r="O475" s="42"/>
      <c r="P475" s="201">
        <f>O475*H475</f>
        <v>0</v>
      </c>
      <c r="Q475" s="201">
        <v>1</v>
      </c>
      <c r="R475" s="201">
        <f>Q475*H475</f>
        <v>54.72</v>
      </c>
      <c r="S475" s="201">
        <v>0</v>
      </c>
      <c r="T475" s="202">
        <f>S475*H475</f>
        <v>0</v>
      </c>
      <c r="AR475" s="24" t="s">
        <v>224</v>
      </c>
      <c r="AT475" s="24" t="s">
        <v>748</v>
      </c>
      <c r="AU475" s="24" t="s">
        <v>25</v>
      </c>
      <c r="AY475" s="24" t="s">
        <v>125</v>
      </c>
      <c r="BE475" s="203">
        <f>IF(N475="základní",J475,0)</f>
        <v>0</v>
      </c>
      <c r="BF475" s="203">
        <f>IF(N475="snížená",J475,0)</f>
        <v>0</v>
      </c>
      <c r="BG475" s="203">
        <f>IF(N475="zákl. přenesená",J475,0)</f>
        <v>0</v>
      </c>
      <c r="BH475" s="203">
        <f>IF(N475="sníž. přenesená",J475,0)</f>
        <v>0</v>
      </c>
      <c r="BI475" s="203">
        <f>IF(N475="nulová",J475,0)</f>
        <v>0</v>
      </c>
      <c r="BJ475" s="24" t="s">
        <v>25</v>
      </c>
      <c r="BK475" s="203">
        <f>ROUND(I475*H475,2)</f>
        <v>0</v>
      </c>
      <c r="BL475" s="24" t="s">
        <v>145</v>
      </c>
      <c r="BM475" s="24" t="s">
        <v>766</v>
      </c>
    </row>
    <row r="476" spans="2:51" s="13" customFormat="1" ht="13.5">
      <c r="B476" s="233"/>
      <c r="C476" s="234"/>
      <c r="D476" s="204" t="s">
        <v>180</v>
      </c>
      <c r="E476" s="235" t="s">
        <v>24</v>
      </c>
      <c r="F476" s="236" t="s">
        <v>767</v>
      </c>
      <c r="G476" s="234"/>
      <c r="H476" s="235" t="s">
        <v>24</v>
      </c>
      <c r="I476" s="237"/>
      <c r="J476" s="234"/>
      <c r="K476" s="234"/>
      <c r="L476" s="238"/>
      <c r="M476" s="239"/>
      <c r="N476" s="240"/>
      <c r="O476" s="240"/>
      <c r="P476" s="240"/>
      <c r="Q476" s="240"/>
      <c r="R476" s="240"/>
      <c r="S476" s="240"/>
      <c r="T476" s="241"/>
      <c r="AT476" s="242" t="s">
        <v>180</v>
      </c>
      <c r="AU476" s="242" t="s">
        <v>25</v>
      </c>
      <c r="AV476" s="13" t="s">
        <v>25</v>
      </c>
      <c r="AW476" s="13" t="s">
        <v>42</v>
      </c>
      <c r="AX476" s="13" t="s">
        <v>79</v>
      </c>
      <c r="AY476" s="242" t="s">
        <v>125</v>
      </c>
    </row>
    <row r="477" spans="2:51" s="11" customFormat="1" ht="13.5">
      <c r="B477" s="211"/>
      <c r="C477" s="212"/>
      <c r="D477" s="204" t="s">
        <v>180</v>
      </c>
      <c r="E477" s="213" t="s">
        <v>24</v>
      </c>
      <c r="F477" s="214" t="s">
        <v>768</v>
      </c>
      <c r="G477" s="212"/>
      <c r="H477" s="215">
        <v>54.72</v>
      </c>
      <c r="I477" s="216"/>
      <c r="J477" s="212"/>
      <c r="K477" s="212"/>
      <c r="L477" s="217"/>
      <c r="M477" s="218"/>
      <c r="N477" s="219"/>
      <c r="O477" s="219"/>
      <c r="P477" s="219"/>
      <c r="Q477" s="219"/>
      <c r="R477" s="219"/>
      <c r="S477" s="219"/>
      <c r="T477" s="220"/>
      <c r="AT477" s="221" t="s">
        <v>180</v>
      </c>
      <c r="AU477" s="221" t="s">
        <v>25</v>
      </c>
      <c r="AV477" s="11" t="s">
        <v>88</v>
      </c>
      <c r="AW477" s="11" t="s">
        <v>42</v>
      </c>
      <c r="AX477" s="11" t="s">
        <v>25</v>
      </c>
      <c r="AY477" s="221" t="s">
        <v>125</v>
      </c>
    </row>
    <row r="478" spans="2:65" s="1" customFormat="1" ht="16.5" customHeight="1">
      <c r="B478" s="41"/>
      <c r="C478" s="254" t="s">
        <v>769</v>
      </c>
      <c r="D478" s="254" t="s">
        <v>748</v>
      </c>
      <c r="E478" s="255" t="s">
        <v>770</v>
      </c>
      <c r="F478" s="256" t="s">
        <v>771</v>
      </c>
      <c r="G478" s="257" t="s">
        <v>332</v>
      </c>
      <c r="H478" s="258">
        <v>55.062</v>
      </c>
      <c r="I478" s="259"/>
      <c r="J478" s="260">
        <f>ROUND(I478*H478,2)</f>
        <v>0</v>
      </c>
      <c r="K478" s="256" t="s">
        <v>24</v>
      </c>
      <c r="L478" s="261"/>
      <c r="M478" s="262" t="s">
        <v>24</v>
      </c>
      <c r="N478" s="263" t="s">
        <v>50</v>
      </c>
      <c r="O478" s="42"/>
      <c r="P478" s="201">
        <f>O478*H478</f>
        <v>0</v>
      </c>
      <c r="Q478" s="201">
        <v>1</v>
      </c>
      <c r="R478" s="201">
        <f>Q478*H478</f>
        <v>55.062</v>
      </c>
      <c r="S478" s="201">
        <v>0</v>
      </c>
      <c r="T478" s="202">
        <f>S478*H478</f>
        <v>0</v>
      </c>
      <c r="AR478" s="24" t="s">
        <v>224</v>
      </c>
      <c r="AT478" s="24" t="s">
        <v>748</v>
      </c>
      <c r="AU478" s="24" t="s">
        <v>25</v>
      </c>
      <c r="AY478" s="24" t="s">
        <v>125</v>
      </c>
      <c r="BE478" s="203">
        <f>IF(N478="základní",J478,0)</f>
        <v>0</v>
      </c>
      <c r="BF478" s="203">
        <f>IF(N478="snížená",J478,0)</f>
        <v>0</v>
      </c>
      <c r="BG478" s="203">
        <f>IF(N478="zákl. přenesená",J478,0)</f>
        <v>0</v>
      </c>
      <c r="BH478" s="203">
        <f>IF(N478="sníž. přenesená",J478,0)</f>
        <v>0</v>
      </c>
      <c r="BI478" s="203">
        <f>IF(N478="nulová",J478,0)</f>
        <v>0</v>
      </c>
      <c r="BJ478" s="24" t="s">
        <v>25</v>
      </c>
      <c r="BK478" s="203">
        <f>ROUND(I478*H478,2)</f>
        <v>0</v>
      </c>
      <c r="BL478" s="24" t="s">
        <v>145</v>
      </c>
      <c r="BM478" s="24" t="s">
        <v>772</v>
      </c>
    </row>
    <row r="479" spans="2:51" s="13" customFormat="1" ht="13.5">
      <c r="B479" s="233"/>
      <c r="C479" s="234"/>
      <c r="D479" s="204" t="s">
        <v>180</v>
      </c>
      <c r="E479" s="235" t="s">
        <v>24</v>
      </c>
      <c r="F479" s="236" t="s">
        <v>773</v>
      </c>
      <c r="G479" s="234"/>
      <c r="H479" s="235" t="s">
        <v>24</v>
      </c>
      <c r="I479" s="237"/>
      <c r="J479" s="234"/>
      <c r="K479" s="234"/>
      <c r="L479" s="238"/>
      <c r="M479" s="239"/>
      <c r="N479" s="240"/>
      <c r="O479" s="240"/>
      <c r="P479" s="240"/>
      <c r="Q479" s="240"/>
      <c r="R479" s="240"/>
      <c r="S479" s="240"/>
      <c r="T479" s="241"/>
      <c r="AT479" s="242" t="s">
        <v>180</v>
      </c>
      <c r="AU479" s="242" t="s">
        <v>25</v>
      </c>
      <c r="AV479" s="13" t="s">
        <v>25</v>
      </c>
      <c r="AW479" s="13" t="s">
        <v>42</v>
      </c>
      <c r="AX479" s="13" t="s">
        <v>79</v>
      </c>
      <c r="AY479" s="242" t="s">
        <v>125</v>
      </c>
    </row>
    <row r="480" spans="2:51" s="11" customFormat="1" ht="13.5">
      <c r="B480" s="211"/>
      <c r="C480" s="212"/>
      <c r="D480" s="204" t="s">
        <v>180</v>
      </c>
      <c r="E480" s="213" t="s">
        <v>24</v>
      </c>
      <c r="F480" s="214" t="s">
        <v>774</v>
      </c>
      <c r="G480" s="212"/>
      <c r="H480" s="215">
        <v>55.062</v>
      </c>
      <c r="I480" s="216"/>
      <c r="J480" s="212"/>
      <c r="K480" s="212"/>
      <c r="L480" s="217"/>
      <c r="M480" s="218"/>
      <c r="N480" s="219"/>
      <c r="O480" s="219"/>
      <c r="P480" s="219"/>
      <c r="Q480" s="219"/>
      <c r="R480" s="219"/>
      <c r="S480" s="219"/>
      <c r="T480" s="220"/>
      <c r="AT480" s="221" t="s">
        <v>180</v>
      </c>
      <c r="AU480" s="221" t="s">
        <v>25</v>
      </c>
      <c r="AV480" s="11" t="s">
        <v>88</v>
      </c>
      <c r="AW480" s="11" t="s">
        <v>42</v>
      </c>
      <c r="AX480" s="11" t="s">
        <v>25</v>
      </c>
      <c r="AY480" s="221" t="s">
        <v>125</v>
      </c>
    </row>
    <row r="481" spans="2:65" s="1" customFormat="1" ht="16.5" customHeight="1">
      <c r="B481" s="41"/>
      <c r="C481" s="254" t="s">
        <v>775</v>
      </c>
      <c r="D481" s="254" t="s">
        <v>748</v>
      </c>
      <c r="E481" s="255" t="s">
        <v>776</v>
      </c>
      <c r="F481" s="256" t="s">
        <v>777</v>
      </c>
      <c r="G481" s="257" t="s">
        <v>778</v>
      </c>
      <c r="H481" s="258">
        <v>52.185</v>
      </c>
      <c r="I481" s="259"/>
      <c r="J481" s="260">
        <f>ROUND(I481*H481,2)</f>
        <v>0</v>
      </c>
      <c r="K481" s="256" t="s">
        <v>132</v>
      </c>
      <c r="L481" s="261"/>
      <c r="M481" s="262" t="s">
        <v>24</v>
      </c>
      <c r="N481" s="263" t="s">
        <v>50</v>
      </c>
      <c r="O481" s="42"/>
      <c r="P481" s="201">
        <f>O481*H481</f>
        <v>0</v>
      </c>
      <c r="Q481" s="201">
        <v>0.001</v>
      </c>
      <c r="R481" s="201">
        <f>Q481*H481</f>
        <v>0.052185</v>
      </c>
      <c r="S481" s="201">
        <v>0</v>
      </c>
      <c r="T481" s="202">
        <f>S481*H481</f>
        <v>0</v>
      </c>
      <c r="AR481" s="24" t="s">
        <v>224</v>
      </c>
      <c r="AT481" s="24" t="s">
        <v>748</v>
      </c>
      <c r="AU481" s="24" t="s">
        <v>25</v>
      </c>
      <c r="AY481" s="24" t="s">
        <v>125</v>
      </c>
      <c r="BE481" s="203">
        <f>IF(N481="základní",J481,0)</f>
        <v>0</v>
      </c>
      <c r="BF481" s="203">
        <f>IF(N481="snížená",J481,0)</f>
        <v>0</v>
      </c>
      <c r="BG481" s="203">
        <f>IF(N481="zákl. přenesená",J481,0)</f>
        <v>0</v>
      </c>
      <c r="BH481" s="203">
        <f>IF(N481="sníž. přenesená",J481,0)</f>
        <v>0</v>
      </c>
      <c r="BI481" s="203">
        <f>IF(N481="nulová",J481,0)</f>
        <v>0</v>
      </c>
      <c r="BJ481" s="24" t="s">
        <v>25</v>
      </c>
      <c r="BK481" s="203">
        <f>ROUND(I481*H481,2)</f>
        <v>0</v>
      </c>
      <c r="BL481" s="24" t="s">
        <v>145</v>
      </c>
      <c r="BM481" s="24" t="s">
        <v>779</v>
      </c>
    </row>
    <row r="482" spans="2:51" s="11" customFormat="1" ht="13.5">
      <c r="B482" s="211"/>
      <c r="C482" s="212"/>
      <c r="D482" s="204" t="s">
        <v>180</v>
      </c>
      <c r="E482" s="212"/>
      <c r="F482" s="214" t="s">
        <v>780</v>
      </c>
      <c r="G482" s="212"/>
      <c r="H482" s="215">
        <v>52.185</v>
      </c>
      <c r="I482" s="216"/>
      <c r="J482" s="212"/>
      <c r="K482" s="212"/>
      <c r="L482" s="217"/>
      <c r="M482" s="218"/>
      <c r="N482" s="219"/>
      <c r="O482" s="219"/>
      <c r="P482" s="219"/>
      <c r="Q482" s="219"/>
      <c r="R482" s="219"/>
      <c r="S482" s="219"/>
      <c r="T482" s="220"/>
      <c r="AT482" s="221" t="s">
        <v>180</v>
      </c>
      <c r="AU482" s="221" t="s">
        <v>25</v>
      </c>
      <c r="AV482" s="11" t="s">
        <v>88</v>
      </c>
      <c r="AW482" s="11" t="s">
        <v>6</v>
      </c>
      <c r="AX482" s="11" t="s">
        <v>25</v>
      </c>
      <c r="AY482" s="221" t="s">
        <v>125</v>
      </c>
    </row>
    <row r="483" spans="2:65" s="1" customFormat="1" ht="38.25" customHeight="1">
      <c r="B483" s="41"/>
      <c r="C483" s="254" t="s">
        <v>781</v>
      </c>
      <c r="D483" s="254" t="s">
        <v>748</v>
      </c>
      <c r="E483" s="255" t="s">
        <v>782</v>
      </c>
      <c r="F483" s="256" t="s">
        <v>783</v>
      </c>
      <c r="G483" s="257" t="s">
        <v>575</v>
      </c>
      <c r="H483" s="258">
        <v>4</v>
      </c>
      <c r="I483" s="259"/>
      <c r="J483" s="260">
        <f>ROUND(I483*H483,2)</f>
        <v>0</v>
      </c>
      <c r="K483" s="256" t="s">
        <v>132</v>
      </c>
      <c r="L483" s="261"/>
      <c r="M483" s="262" t="s">
        <v>24</v>
      </c>
      <c r="N483" s="263" t="s">
        <v>50</v>
      </c>
      <c r="O483" s="42"/>
      <c r="P483" s="201">
        <f>O483*H483</f>
        <v>0</v>
      </c>
      <c r="Q483" s="201">
        <v>0.0022</v>
      </c>
      <c r="R483" s="201">
        <f>Q483*H483</f>
        <v>0.0088</v>
      </c>
      <c r="S483" s="201">
        <v>0</v>
      </c>
      <c r="T483" s="202">
        <f>S483*H483</f>
        <v>0</v>
      </c>
      <c r="AR483" s="24" t="s">
        <v>224</v>
      </c>
      <c r="AT483" s="24" t="s">
        <v>748</v>
      </c>
      <c r="AU483" s="24" t="s">
        <v>25</v>
      </c>
      <c r="AY483" s="24" t="s">
        <v>125</v>
      </c>
      <c r="BE483" s="203">
        <f>IF(N483="základní",J483,0)</f>
        <v>0</v>
      </c>
      <c r="BF483" s="203">
        <f>IF(N483="snížená",J483,0)</f>
        <v>0</v>
      </c>
      <c r="BG483" s="203">
        <f>IF(N483="zákl. přenesená",J483,0)</f>
        <v>0</v>
      </c>
      <c r="BH483" s="203">
        <f>IF(N483="sníž. přenesená",J483,0)</f>
        <v>0</v>
      </c>
      <c r="BI483" s="203">
        <f>IF(N483="nulová",J483,0)</f>
        <v>0</v>
      </c>
      <c r="BJ483" s="24" t="s">
        <v>25</v>
      </c>
      <c r="BK483" s="203">
        <f>ROUND(I483*H483,2)</f>
        <v>0</v>
      </c>
      <c r="BL483" s="24" t="s">
        <v>145</v>
      </c>
      <c r="BM483" s="24" t="s">
        <v>784</v>
      </c>
    </row>
    <row r="484" spans="2:47" s="1" customFormat="1" ht="24">
      <c r="B484" s="41"/>
      <c r="C484" s="63"/>
      <c r="D484" s="204" t="s">
        <v>138</v>
      </c>
      <c r="E484" s="63"/>
      <c r="F484" s="205" t="s">
        <v>785</v>
      </c>
      <c r="G484" s="63"/>
      <c r="H484" s="63"/>
      <c r="I484" s="163"/>
      <c r="J484" s="63"/>
      <c r="K484" s="63"/>
      <c r="L484" s="61"/>
      <c r="M484" s="206"/>
      <c r="N484" s="42"/>
      <c r="O484" s="42"/>
      <c r="P484" s="42"/>
      <c r="Q484" s="42"/>
      <c r="R484" s="42"/>
      <c r="S484" s="42"/>
      <c r="T484" s="78"/>
      <c r="AT484" s="24" t="s">
        <v>138</v>
      </c>
      <c r="AU484" s="24" t="s">
        <v>25</v>
      </c>
    </row>
    <row r="485" spans="2:65" s="1" customFormat="1" ht="51" customHeight="1">
      <c r="B485" s="41"/>
      <c r="C485" s="254" t="s">
        <v>786</v>
      </c>
      <c r="D485" s="254" t="s">
        <v>748</v>
      </c>
      <c r="E485" s="255" t="s">
        <v>787</v>
      </c>
      <c r="F485" s="256" t="s">
        <v>788</v>
      </c>
      <c r="G485" s="257" t="s">
        <v>575</v>
      </c>
      <c r="H485" s="258">
        <v>2</v>
      </c>
      <c r="I485" s="259"/>
      <c r="J485" s="260">
        <f>ROUND(I485*H485,2)</f>
        <v>0</v>
      </c>
      <c r="K485" s="256" t="s">
        <v>132</v>
      </c>
      <c r="L485" s="261"/>
      <c r="M485" s="262" t="s">
        <v>24</v>
      </c>
      <c r="N485" s="263" t="s">
        <v>50</v>
      </c>
      <c r="O485" s="42"/>
      <c r="P485" s="201">
        <f>O485*H485</f>
        <v>0</v>
      </c>
      <c r="Q485" s="201">
        <v>0.0014</v>
      </c>
      <c r="R485" s="201">
        <f>Q485*H485</f>
        <v>0.0028</v>
      </c>
      <c r="S485" s="201">
        <v>0</v>
      </c>
      <c r="T485" s="202">
        <f>S485*H485</f>
        <v>0</v>
      </c>
      <c r="AR485" s="24" t="s">
        <v>224</v>
      </c>
      <c r="AT485" s="24" t="s">
        <v>748</v>
      </c>
      <c r="AU485" s="24" t="s">
        <v>25</v>
      </c>
      <c r="AY485" s="24" t="s">
        <v>125</v>
      </c>
      <c r="BE485" s="203">
        <f>IF(N485="základní",J485,0)</f>
        <v>0</v>
      </c>
      <c r="BF485" s="203">
        <f>IF(N485="snížená",J485,0)</f>
        <v>0</v>
      </c>
      <c r="BG485" s="203">
        <f>IF(N485="zákl. přenesená",J485,0)</f>
        <v>0</v>
      </c>
      <c r="BH485" s="203">
        <f>IF(N485="sníž. přenesená",J485,0)</f>
        <v>0</v>
      </c>
      <c r="BI485" s="203">
        <f>IF(N485="nulová",J485,0)</f>
        <v>0</v>
      </c>
      <c r="BJ485" s="24" t="s">
        <v>25</v>
      </c>
      <c r="BK485" s="203">
        <f>ROUND(I485*H485,2)</f>
        <v>0</v>
      </c>
      <c r="BL485" s="24" t="s">
        <v>145</v>
      </c>
      <c r="BM485" s="24" t="s">
        <v>789</v>
      </c>
    </row>
    <row r="486" spans="2:47" s="1" customFormat="1" ht="24">
      <c r="B486" s="41"/>
      <c r="C486" s="63"/>
      <c r="D486" s="204" t="s">
        <v>138</v>
      </c>
      <c r="E486" s="63"/>
      <c r="F486" s="205" t="s">
        <v>790</v>
      </c>
      <c r="G486" s="63"/>
      <c r="H486" s="63"/>
      <c r="I486" s="163"/>
      <c r="J486" s="63"/>
      <c r="K486" s="63"/>
      <c r="L486" s="61"/>
      <c r="M486" s="206"/>
      <c r="N486" s="42"/>
      <c r="O486" s="42"/>
      <c r="P486" s="42"/>
      <c r="Q486" s="42"/>
      <c r="R486" s="42"/>
      <c r="S486" s="42"/>
      <c r="T486" s="78"/>
      <c r="AT486" s="24" t="s">
        <v>138</v>
      </c>
      <c r="AU486" s="24" t="s">
        <v>25</v>
      </c>
    </row>
    <row r="487" spans="2:65" s="1" customFormat="1" ht="51" customHeight="1">
      <c r="B487" s="41"/>
      <c r="C487" s="254" t="s">
        <v>791</v>
      </c>
      <c r="D487" s="254" t="s">
        <v>748</v>
      </c>
      <c r="E487" s="255" t="s">
        <v>792</v>
      </c>
      <c r="F487" s="256" t="s">
        <v>793</v>
      </c>
      <c r="G487" s="257" t="s">
        <v>575</v>
      </c>
      <c r="H487" s="258">
        <v>4</v>
      </c>
      <c r="I487" s="259"/>
      <c r="J487" s="260">
        <f>ROUND(I487*H487,2)</f>
        <v>0</v>
      </c>
      <c r="K487" s="256" t="s">
        <v>132</v>
      </c>
      <c r="L487" s="261"/>
      <c r="M487" s="262" t="s">
        <v>24</v>
      </c>
      <c r="N487" s="263" t="s">
        <v>50</v>
      </c>
      <c r="O487" s="42"/>
      <c r="P487" s="201">
        <f>O487*H487</f>
        <v>0</v>
      </c>
      <c r="Q487" s="201">
        <v>0.0021</v>
      </c>
      <c r="R487" s="201">
        <f>Q487*H487</f>
        <v>0.0084</v>
      </c>
      <c r="S487" s="201">
        <v>0</v>
      </c>
      <c r="T487" s="202">
        <f>S487*H487</f>
        <v>0</v>
      </c>
      <c r="AR487" s="24" t="s">
        <v>224</v>
      </c>
      <c r="AT487" s="24" t="s">
        <v>748</v>
      </c>
      <c r="AU487" s="24" t="s">
        <v>25</v>
      </c>
      <c r="AY487" s="24" t="s">
        <v>125</v>
      </c>
      <c r="BE487" s="203">
        <f>IF(N487="základní",J487,0)</f>
        <v>0</v>
      </c>
      <c r="BF487" s="203">
        <f>IF(N487="snížená",J487,0)</f>
        <v>0</v>
      </c>
      <c r="BG487" s="203">
        <f>IF(N487="zákl. přenesená",J487,0)</f>
        <v>0</v>
      </c>
      <c r="BH487" s="203">
        <f>IF(N487="sníž. přenesená",J487,0)</f>
        <v>0</v>
      </c>
      <c r="BI487" s="203">
        <f>IF(N487="nulová",J487,0)</f>
        <v>0</v>
      </c>
      <c r="BJ487" s="24" t="s">
        <v>25</v>
      </c>
      <c r="BK487" s="203">
        <f>ROUND(I487*H487,2)</f>
        <v>0</v>
      </c>
      <c r="BL487" s="24" t="s">
        <v>145</v>
      </c>
      <c r="BM487" s="24" t="s">
        <v>794</v>
      </c>
    </row>
    <row r="488" spans="2:47" s="1" customFormat="1" ht="24">
      <c r="B488" s="41"/>
      <c r="C488" s="63"/>
      <c r="D488" s="204" t="s">
        <v>138</v>
      </c>
      <c r="E488" s="63"/>
      <c r="F488" s="205" t="s">
        <v>795</v>
      </c>
      <c r="G488" s="63"/>
      <c r="H488" s="63"/>
      <c r="I488" s="163"/>
      <c r="J488" s="63"/>
      <c r="K488" s="63"/>
      <c r="L488" s="61"/>
      <c r="M488" s="206"/>
      <c r="N488" s="42"/>
      <c r="O488" s="42"/>
      <c r="P488" s="42"/>
      <c r="Q488" s="42"/>
      <c r="R488" s="42"/>
      <c r="S488" s="42"/>
      <c r="T488" s="78"/>
      <c r="AT488" s="24" t="s">
        <v>138</v>
      </c>
      <c r="AU488" s="24" t="s">
        <v>25</v>
      </c>
    </row>
    <row r="489" spans="2:65" s="1" customFormat="1" ht="51" customHeight="1">
      <c r="B489" s="41"/>
      <c r="C489" s="254" t="s">
        <v>796</v>
      </c>
      <c r="D489" s="254" t="s">
        <v>748</v>
      </c>
      <c r="E489" s="255" t="s">
        <v>797</v>
      </c>
      <c r="F489" s="256" t="s">
        <v>798</v>
      </c>
      <c r="G489" s="257" t="s">
        <v>575</v>
      </c>
      <c r="H489" s="258">
        <v>2</v>
      </c>
      <c r="I489" s="259"/>
      <c r="J489" s="260">
        <f>ROUND(I489*H489,2)</f>
        <v>0</v>
      </c>
      <c r="K489" s="256" t="s">
        <v>132</v>
      </c>
      <c r="L489" s="261"/>
      <c r="M489" s="262" t="s">
        <v>24</v>
      </c>
      <c r="N489" s="263" t="s">
        <v>50</v>
      </c>
      <c r="O489" s="42"/>
      <c r="P489" s="201">
        <f>O489*H489</f>
        <v>0</v>
      </c>
      <c r="Q489" s="201">
        <v>0.0031</v>
      </c>
      <c r="R489" s="201">
        <f>Q489*H489</f>
        <v>0.0062</v>
      </c>
      <c r="S489" s="201">
        <v>0</v>
      </c>
      <c r="T489" s="202">
        <f>S489*H489</f>
        <v>0</v>
      </c>
      <c r="AR489" s="24" t="s">
        <v>224</v>
      </c>
      <c r="AT489" s="24" t="s">
        <v>748</v>
      </c>
      <c r="AU489" s="24" t="s">
        <v>25</v>
      </c>
      <c r="AY489" s="24" t="s">
        <v>125</v>
      </c>
      <c r="BE489" s="203">
        <f>IF(N489="základní",J489,0)</f>
        <v>0</v>
      </c>
      <c r="BF489" s="203">
        <f>IF(N489="snížená",J489,0)</f>
        <v>0</v>
      </c>
      <c r="BG489" s="203">
        <f>IF(N489="zákl. přenesená",J489,0)</f>
        <v>0</v>
      </c>
      <c r="BH489" s="203">
        <f>IF(N489="sníž. přenesená",J489,0)</f>
        <v>0</v>
      </c>
      <c r="BI489" s="203">
        <f>IF(N489="nulová",J489,0)</f>
        <v>0</v>
      </c>
      <c r="BJ489" s="24" t="s">
        <v>25</v>
      </c>
      <c r="BK489" s="203">
        <f>ROUND(I489*H489,2)</f>
        <v>0</v>
      </c>
      <c r="BL489" s="24" t="s">
        <v>145</v>
      </c>
      <c r="BM489" s="24" t="s">
        <v>799</v>
      </c>
    </row>
    <row r="490" spans="2:47" s="1" customFormat="1" ht="24">
      <c r="B490" s="41"/>
      <c r="C490" s="63"/>
      <c r="D490" s="204" t="s">
        <v>138</v>
      </c>
      <c r="E490" s="63"/>
      <c r="F490" s="205" t="s">
        <v>800</v>
      </c>
      <c r="G490" s="63"/>
      <c r="H490" s="63"/>
      <c r="I490" s="163"/>
      <c r="J490" s="63"/>
      <c r="K490" s="63"/>
      <c r="L490" s="61"/>
      <c r="M490" s="206"/>
      <c r="N490" s="42"/>
      <c r="O490" s="42"/>
      <c r="P490" s="42"/>
      <c r="Q490" s="42"/>
      <c r="R490" s="42"/>
      <c r="S490" s="42"/>
      <c r="T490" s="78"/>
      <c r="AT490" s="24" t="s">
        <v>138</v>
      </c>
      <c r="AU490" s="24" t="s">
        <v>25</v>
      </c>
    </row>
    <row r="491" spans="2:65" s="1" customFormat="1" ht="51" customHeight="1">
      <c r="B491" s="41"/>
      <c r="C491" s="254" t="s">
        <v>31</v>
      </c>
      <c r="D491" s="254" t="s">
        <v>748</v>
      </c>
      <c r="E491" s="255" t="s">
        <v>801</v>
      </c>
      <c r="F491" s="256" t="s">
        <v>802</v>
      </c>
      <c r="G491" s="257" t="s">
        <v>575</v>
      </c>
      <c r="H491" s="258">
        <v>3</v>
      </c>
      <c r="I491" s="259"/>
      <c r="J491" s="260">
        <f>ROUND(I491*H491,2)</f>
        <v>0</v>
      </c>
      <c r="K491" s="256" t="s">
        <v>132</v>
      </c>
      <c r="L491" s="261"/>
      <c r="M491" s="262" t="s">
        <v>24</v>
      </c>
      <c r="N491" s="263" t="s">
        <v>50</v>
      </c>
      <c r="O491" s="42"/>
      <c r="P491" s="201">
        <f>O491*H491</f>
        <v>0</v>
      </c>
      <c r="Q491" s="201">
        <v>0.0031</v>
      </c>
      <c r="R491" s="201">
        <f>Q491*H491</f>
        <v>0.0093</v>
      </c>
      <c r="S491" s="201">
        <v>0</v>
      </c>
      <c r="T491" s="202">
        <f>S491*H491</f>
        <v>0</v>
      </c>
      <c r="AR491" s="24" t="s">
        <v>224</v>
      </c>
      <c r="AT491" s="24" t="s">
        <v>748</v>
      </c>
      <c r="AU491" s="24" t="s">
        <v>25</v>
      </c>
      <c r="AY491" s="24" t="s">
        <v>125</v>
      </c>
      <c r="BE491" s="203">
        <f>IF(N491="základní",J491,0)</f>
        <v>0</v>
      </c>
      <c r="BF491" s="203">
        <f>IF(N491="snížená",J491,0)</f>
        <v>0</v>
      </c>
      <c r="BG491" s="203">
        <f>IF(N491="zákl. přenesená",J491,0)</f>
        <v>0</v>
      </c>
      <c r="BH491" s="203">
        <f>IF(N491="sníž. přenesená",J491,0)</f>
        <v>0</v>
      </c>
      <c r="BI491" s="203">
        <f>IF(N491="nulová",J491,0)</f>
        <v>0</v>
      </c>
      <c r="BJ491" s="24" t="s">
        <v>25</v>
      </c>
      <c r="BK491" s="203">
        <f>ROUND(I491*H491,2)</f>
        <v>0</v>
      </c>
      <c r="BL491" s="24" t="s">
        <v>145</v>
      </c>
      <c r="BM491" s="24" t="s">
        <v>803</v>
      </c>
    </row>
    <row r="492" spans="2:47" s="1" customFormat="1" ht="24">
      <c r="B492" s="41"/>
      <c r="C492" s="63"/>
      <c r="D492" s="204" t="s">
        <v>138</v>
      </c>
      <c r="E492" s="63"/>
      <c r="F492" s="205" t="s">
        <v>804</v>
      </c>
      <c r="G492" s="63"/>
      <c r="H492" s="63"/>
      <c r="I492" s="163"/>
      <c r="J492" s="63"/>
      <c r="K492" s="63"/>
      <c r="L492" s="61"/>
      <c r="M492" s="206"/>
      <c r="N492" s="42"/>
      <c r="O492" s="42"/>
      <c r="P492" s="42"/>
      <c r="Q492" s="42"/>
      <c r="R492" s="42"/>
      <c r="S492" s="42"/>
      <c r="T492" s="78"/>
      <c r="AT492" s="24" t="s">
        <v>138</v>
      </c>
      <c r="AU492" s="24" t="s">
        <v>25</v>
      </c>
    </row>
    <row r="493" spans="2:65" s="1" customFormat="1" ht="25.5" customHeight="1">
      <c r="B493" s="41"/>
      <c r="C493" s="254" t="s">
        <v>805</v>
      </c>
      <c r="D493" s="254" t="s">
        <v>748</v>
      </c>
      <c r="E493" s="255" t="s">
        <v>806</v>
      </c>
      <c r="F493" s="256" t="s">
        <v>807</v>
      </c>
      <c r="G493" s="257" t="s">
        <v>575</v>
      </c>
      <c r="H493" s="258">
        <v>8</v>
      </c>
      <c r="I493" s="259"/>
      <c r="J493" s="260">
        <f>ROUND(I493*H493,2)</f>
        <v>0</v>
      </c>
      <c r="K493" s="256" t="s">
        <v>132</v>
      </c>
      <c r="L493" s="261"/>
      <c r="M493" s="262" t="s">
        <v>24</v>
      </c>
      <c r="N493" s="263" t="s">
        <v>50</v>
      </c>
      <c r="O493" s="42"/>
      <c r="P493" s="201">
        <f>O493*H493</f>
        <v>0</v>
      </c>
      <c r="Q493" s="201">
        <v>0.0061</v>
      </c>
      <c r="R493" s="201">
        <f>Q493*H493</f>
        <v>0.0488</v>
      </c>
      <c r="S493" s="201">
        <v>0</v>
      </c>
      <c r="T493" s="202">
        <f>S493*H493</f>
        <v>0</v>
      </c>
      <c r="AR493" s="24" t="s">
        <v>224</v>
      </c>
      <c r="AT493" s="24" t="s">
        <v>748</v>
      </c>
      <c r="AU493" s="24" t="s">
        <v>25</v>
      </c>
      <c r="AY493" s="24" t="s">
        <v>125</v>
      </c>
      <c r="BE493" s="203">
        <f>IF(N493="základní",J493,0)</f>
        <v>0</v>
      </c>
      <c r="BF493" s="203">
        <f>IF(N493="snížená",J493,0)</f>
        <v>0</v>
      </c>
      <c r="BG493" s="203">
        <f>IF(N493="zákl. přenesená",J493,0)</f>
        <v>0</v>
      </c>
      <c r="BH493" s="203">
        <f>IF(N493="sníž. přenesená",J493,0)</f>
        <v>0</v>
      </c>
      <c r="BI493" s="203">
        <f>IF(N493="nulová",J493,0)</f>
        <v>0</v>
      </c>
      <c r="BJ493" s="24" t="s">
        <v>25</v>
      </c>
      <c r="BK493" s="203">
        <f>ROUND(I493*H493,2)</f>
        <v>0</v>
      </c>
      <c r="BL493" s="24" t="s">
        <v>145</v>
      </c>
      <c r="BM493" s="24" t="s">
        <v>808</v>
      </c>
    </row>
    <row r="494" spans="2:47" s="1" customFormat="1" ht="24">
      <c r="B494" s="41"/>
      <c r="C494" s="63"/>
      <c r="D494" s="204" t="s">
        <v>138</v>
      </c>
      <c r="E494" s="63"/>
      <c r="F494" s="205" t="s">
        <v>809</v>
      </c>
      <c r="G494" s="63"/>
      <c r="H494" s="63"/>
      <c r="I494" s="163"/>
      <c r="J494" s="63"/>
      <c r="K494" s="63"/>
      <c r="L494" s="61"/>
      <c r="M494" s="206"/>
      <c r="N494" s="42"/>
      <c r="O494" s="42"/>
      <c r="P494" s="42"/>
      <c r="Q494" s="42"/>
      <c r="R494" s="42"/>
      <c r="S494" s="42"/>
      <c r="T494" s="78"/>
      <c r="AT494" s="24" t="s">
        <v>138</v>
      </c>
      <c r="AU494" s="24" t="s">
        <v>25</v>
      </c>
    </row>
    <row r="495" spans="2:65" s="1" customFormat="1" ht="25.5" customHeight="1">
      <c r="B495" s="41"/>
      <c r="C495" s="254" t="s">
        <v>810</v>
      </c>
      <c r="D495" s="254" t="s">
        <v>748</v>
      </c>
      <c r="E495" s="255" t="s">
        <v>811</v>
      </c>
      <c r="F495" s="256" t="s">
        <v>812</v>
      </c>
      <c r="G495" s="257" t="s">
        <v>575</v>
      </c>
      <c r="H495" s="258">
        <v>7</v>
      </c>
      <c r="I495" s="259"/>
      <c r="J495" s="260">
        <f>ROUND(I495*H495,2)</f>
        <v>0</v>
      </c>
      <c r="K495" s="256" t="s">
        <v>24</v>
      </c>
      <c r="L495" s="261"/>
      <c r="M495" s="262" t="s">
        <v>24</v>
      </c>
      <c r="N495" s="263" t="s">
        <v>50</v>
      </c>
      <c r="O495" s="42"/>
      <c r="P495" s="201">
        <f>O495*H495</f>
        <v>0</v>
      </c>
      <c r="Q495" s="201">
        <v>0.335</v>
      </c>
      <c r="R495" s="201">
        <f>Q495*H495</f>
        <v>2.345</v>
      </c>
      <c r="S495" s="201">
        <v>0</v>
      </c>
      <c r="T495" s="202">
        <f>S495*H495</f>
        <v>0</v>
      </c>
      <c r="AR495" s="24" t="s">
        <v>224</v>
      </c>
      <c r="AT495" s="24" t="s">
        <v>748</v>
      </c>
      <c r="AU495" s="24" t="s">
        <v>25</v>
      </c>
      <c r="AY495" s="24" t="s">
        <v>125</v>
      </c>
      <c r="BE495" s="203">
        <f>IF(N495="základní",J495,0)</f>
        <v>0</v>
      </c>
      <c r="BF495" s="203">
        <f>IF(N495="snížená",J495,0)</f>
        <v>0</v>
      </c>
      <c r="BG495" s="203">
        <f>IF(N495="zákl. přenesená",J495,0)</f>
        <v>0</v>
      </c>
      <c r="BH495" s="203">
        <f>IF(N495="sníž. přenesená",J495,0)</f>
        <v>0</v>
      </c>
      <c r="BI495" s="203">
        <f>IF(N495="nulová",J495,0)</f>
        <v>0</v>
      </c>
      <c r="BJ495" s="24" t="s">
        <v>25</v>
      </c>
      <c r="BK495" s="203">
        <f>ROUND(I495*H495,2)</f>
        <v>0</v>
      </c>
      <c r="BL495" s="24" t="s">
        <v>145</v>
      </c>
      <c r="BM495" s="24" t="s">
        <v>813</v>
      </c>
    </row>
    <row r="496" spans="2:47" s="1" customFormat="1" ht="24">
      <c r="B496" s="41"/>
      <c r="C496" s="63"/>
      <c r="D496" s="204" t="s">
        <v>138</v>
      </c>
      <c r="E496" s="63"/>
      <c r="F496" s="205" t="s">
        <v>814</v>
      </c>
      <c r="G496" s="63"/>
      <c r="H496" s="63"/>
      <c r="I496" s="163"/>
      <c r="J496" s="63"/>
      <c r="K496" s="63"/>
      <c r="L496" s="61"/>
      <c r="M496" s="206"/>
      <c r="N496" s="42"/>
      <c r="O496" s="42"/>
      <c r="P496" s="42"/>
      <c r="Q496" s="42"/>
      <c r="R496" s="42"/>
      <c r="S496" s="42"/>
      <c r="T496" s="78"/>
      <c r="AT496" s="24" t="s">
        <v>138</v>
      </c>
      <c r="AU496" s="24" t="s">
        <v>25</v>
      </c>
    </row>
    <row r="497" spans="2:63" s="10" customFormat="1" ht="37.35" customHeight="1">
      <c r="B497" s="176"/>
      <c r="C497" s="177"/>
      <c r="D497" s="178" t="s">
        <v>78</v>
      </c>
      <c r="E497" s="179" t="s">
        <v>815</v>
      </c>
      <c r="F497" s="179" t="s">
        <v>816</v>
      </c>
      <c r="G497" s="177"/>
      <c r="H497" s="177"/>
      <c r="I497" s="180"/>
      <c r="J497" s="181">
        <f>BK497</f>
        <v>0</v>
      </c>
      <c r="K497" s="177"/>
      <c r="L497" s="182"/>
      <c r="M497" s="183"/>
      <c r="N497" s="184"/>
      <c r="O497" s="184"/>
      <c r="P497" s="185">
        <f>P498</f>
        <v>0</v>
      </c>
      <c r="Q497" s="184"/>
      <c r="R497" s="185">
        <f>R498</f>
        <v>0.00026700000000000004</v>
      </c>
      <c r="S497" s="184"/>
      <c r="T497" s="186">
        <f>T498</f>
        <v>0</v>
      </c>
      <c r="AR497" s="187" t="s">
        <v>88</v>
      </c>
      <c r="AT497" s="188" t="s">
        <v>78</v>
      </c>
      <c r="AU497" s="188" t="s">
        <v>79</v>
      </c>
      <c r="AY497" s="187" t="s">
        <v>125</v>
      </c>
      <c r="BK497" s="189">
        <f>BK498</f>
        <v>0</v>
      </c>
    </row>
    <row r="498" spans="2:63" s="10" customFormat="1" ht="19.95" customHeight="1">
      <c r="B498" s="176"/>
      <c r="C498" s="177"/>
      <c r="D498" s="178" t="s">
        <v>78</v>
      </c>
      <c r="E498" s="190" t="s">
        <v>817</v>
      </c>
      <c r="F498" s="190" t="s">
        <v>818</v>
      </c>
      <c r="G498" s="177"/>
      <c r="H498" s="177"/>
      <c r="I498" s="180"/>
      <c r="J498" s="191">
        <f>BK498</f>
        <v>0</v>
      </c>
      <c r="K498" s="177"/>
      <c r="L498" s="182"/>
      <c r="M498" s="183"/>
      <c r="N498" s="184"/>
      <c r="O498" s="184"/>
      <c r="P498" s="185">
        <f>SUM(P499:P504)</f>
        <v>0</v>
      </c>
      <c r="Q498" s="184"/>
      <c r="R498" s="185">
        <f>SUM(R499:R504)</f>
        <v>0.00026700000000000004</v>
      </c>
      <c r="S498" s="184"/>
      <c r="T498" s="186">
        <f>SUM(T499:T504)</f>
        <v>0</v>
      </c>
      <c r="AR498" s="187" t="s">
        <v>88</v>
      </c>
      <c r="AT498" s="188" t="s">
        <v>78</v>
      </c>
      <c r="AU498" s="188" t="s">
        <v>25</v>
      </c>
      <c r="AY498" s="187" t="s">
        <v>125</v>
      </c>
      <c r="BK498" s="189">
        <f>SUM(BK499:BK504)</f>
        <v>0</v>
      </c>
    </row>
    <row r="499" spans="2:65" s="1" customFormat="1" ht="38.25" customHeight="1">
      <c r="B499" s="41"/>
      <c r="C499" s="192" t="s">
        <v>819</v>
      </c>
      <c r="D499" s="192" t="s">
        <v>128</v>
      </c>
      <c r="E499" s="193" t="s">
        <v>820</v>
      </c>
      <c r="F499" s="194" t="s">
        <v>821</v>
      </c>
      <c r="G499" s="195" t="s">
        <v>403</v>
      </c>
      <c r="H499" s="196">
        <v>3.45</v>
      </c>
      <c r="I499" s="197"/>
      <c r="J499" s="198">
        <f>ROUND(I499*H499,2)</f>
        <v>0</v>
      </c>
      <c r="K499" s="194" t="s">
        <v>24</v>
      </c>
      <c r="L499" s="61"/>
      <c r="M499" s="199" t="s">
        <v>24</v>
      </c>
      <c r="N499" s="200" t="s">
        <v>50</v>
      </c>
      <c r="O499" s="42"/>
      <c r="P499" s="201">
        <f>O499*H499</f>
        <v>0</v>
      </c>
      <c r="Q499" s="201">
        <v>6E-05</v>
      </c>
      <c r="R499" s="201">
        <f>Q499*H499</f>
        <v>0.00020700000000000002</v>
      </c>
      <c r="S499" s="201">
        <v>0</v>
      </c>
      <c r="T499" s="202">
        <f>S499*H499</f>
        <v>0</v>
      </c>
      <c r="AR499" s="24" t="s">
        <v>276</v>
      </c>
      <c r="AT499" s="24" t="s">
        <v>128</v>
      </c>
      <c r="AU499" s="24" t="s">
        <v>88</v>
      </c>
      <c r="AY499" s="24" t="s">
        <v>125</v>
      </c>
      <c r="BE499" s="203">
        <f>IF(N499="základní",J499,0)</f>
        <v>0</v>
      </c>
      <c r="BF499" s="203">
        <f>IF(N499="snížená",J499,0)</f>
        <v>0</v>
      </c>
      <c r="BG499" s="203">
        <f>IF(N499="zákl. přenesená",J499,0)</f>
        <v>0</v>
      </c>
      <c r="BH499" s="203">
        <f>IF(N499="sníž. přenesená",J499,0)</f>
        <v>0</v>
      </c>
      <c r="BI499" s="203">
        <f>IF(N499="nulová",J499,0)</f>
        <v>0</v>
      </c>
      <c r="BJ499" s="24" t="s">
        <v>25</v>
      </c>
      <c r="BK499" s="203">
        <f>ROUND(I499*H499,2)</f>
        <v>0</v>
      </c>
      <c r="BL499" s="24" t="s">
        <v>276</v>
      </c>
      <c r="BM499" s="24" t="s">
        <v>822</v>
      </c>
    </row>
    <row r="500" spans="2:47" s="1" customFormat="1" ht="108">
      <c r="B500" s="41"/>
      <c r="C500" s="63"/>
      <c r="D500" s="204" t="s">
        <v>177</v>
      </c>
      <c r="E500" s="63"/>
      <c r="F500" s="205" t="s">
        <v>823</v>
      </c>
      <c r="G500" s="63"/>
      <c r="H500" s="63"/>
      <c r="I500" s="163"/>
      <c r="J500" s="63"/>
      <c r="K500" s="63"/>
      <c r="L500" s="61"/>
      <c r="M500" s="206"/>
      <c r="N500" s="42"/>
      <c r="O500" s="42"/>
      <c r="P500" s="42"/>
      <c r="Q500" s="42"/>
      <c r="R500" s="42"/>
      <c r="S500" s="42"/>
      <c r="T500" s="78"/>
      <c r="AT500" s="24" t="s">
        <v>177</v>
      </c>
      <c r="AU500" s="24" t="s">
        <v>88</v>
      </c>
    </row>
    <row r="501" spans="2:47" s="1" customFormat="1" ht="24">
      <c r="B501" s="41"/>
      <c r="C501" s="63"/>
      <c r="D501" s="204" t="s">
        <v>138</v>
      </c>
      <c r="E501" s="63"/>
      <c r="F501" s="205" t="s">
        <v>824</v>
      </c>
      <c r="G501" s="63"/>
      <c r="H501" s="63"/>
      <c r="I501" s="163"/>
      <c r="J501" s="63"/>
      <c r="K501" s="63"/>
      <c r="L501" s="61"/>
      <c r="M501" s="206"/>
      <c r="N501" s="42"/>
      <c r="O501" s="42"/>
      <c r="P501" s="42"/>
      <c r="Q501" s="42"/>
      <c r="R501" s="42"/>
      <c r="S501" s="42"/>
      <c r="T501" s="78"/>
      <c r="AT501" s="24" t="s">
        <v>138</v>
      </c>
      <c r="AU501" s="24" t="s">
        <v>88</v>
      </c>
    </row>
    <row r="502" spans="2:65" s="1" customFormat="1" ht="38.25" customHeight="1">
      <c r="B502" s="41"/>
      <c r="C502" s="192" t="s">
        <v>825</v>
      </c>
      <c r="D502" s="192" t="s">
        <v>128</v>
      </c>
      <c r="E502" s="193" t="s">
        <v>826</v>
      </c>
      <c r="F502" s="194" t="s">
        <v>827</v>
      </c>
      <c r="G502" s="195" t="s">
        <v>392</v>
      </c>
      <c r="H502" s="196">
        <v>1</v>
      </c>
      <c r="I502" s="197"/>
      <c r="J502" s="198">
        <f>ROUND(I502*H502,2)</f>
        <v>0</v>
      </c>
      <c r="K502" s="194" t="s">
        <v>24</v>
      </c>
      <c r="L502" s="61"/>
      <c r="M502" s="199" t="s">
        <v>24</v>
      </c>
      <c r="N502" s="200" t="s">
        <v>50</v>
      </c>
      <c r="O502" s="42"/>
      <c r="P502" s="201">
        <f>O502*H502</f>
        <v>0</v>
      </c>
      <c r="Q502" s="201">
        <v>6E-05</v>
      </c>
      <c r="R502" s="201">
        <f>Q502*H502</f>
        <v>6E-05</v>
      </c>
      <c r="S502" s="201">
        <v>0</v>
      </c>
      <c r="T502" s="202">
        <f>S502*H502</f>
        <v>0</v>
      </c>
      <c r="AR502" s="24" t="s">
        <v>276</v>
      </c>
      <c r="AT502" s="24" t="s">
        <v>128</v>
      </c>
      <c r="AU502" s="24" t="s">
        <v>88</v>
      </c>
      <c r="AY502" s="24" t="s">
        <v>125</v>
      </c>
      <c r="BE502" s="203">
        <f>IF(N502="základní",J502,0)</f>
        <v>0</v>
      </c>
      <c r="BF502" s="203">
        <f>IF(N502="snížená",J502,0)</f>
        <v>0</v>
      </c>
      <c r="BG502" s="203">
        <f>IF(N502="zákl. přenesená",J502,0)</f>
        <v>0</v>
      </c>
      <c r="BH502" s="203">
        <f>IF(N502="sníž. přenesená",J502,0)</f>
        <v>0</v>
      </c>
      <c r="BI502" s="203">
        <f>IF(N502="nulová",J502,0)</f>
        <v>0</v>
      </c>
      <c r="BJ502" s="24" t="s">
        <v>25</v>
      </c>
      <c r="BK502" s="203">
        <f>ROUND(I502*H502,2)</f>
        <v>0</v>
      </c>
      <c r="BL502" s="24" t="s">
        <v>276</v>
      </c>
      <c r="BM502" s="24" t="s">
        <v>828</v>
      </c>
    </row>
    <row r="503" spans="2:47" s="1" customFormat="1" ht="24">
      <c r="B503" s="41"/>
      <c r="C503" s="63"/>
      <c r="D503" s="204" t="s">
        <v>177</v>
      </c>
      <c r="E503" s="63"/>
      <c r="F503" s="205" t="s">
        <v>829</v>
      </c>
      <c r="G503" s="63"/>
      <c r="H503" s="63"/>
      <c r="I503" s="163"/>
      <c r="J503" s="63"/>
      <c r="K503" s="63"/>
      <c r="L503" s="61"/>
      <c r="M503" s="206"/>
      <c r="N503" s="42"/>
      <c r="O503" s="42"/>
      <c r="P503" s="42"/>
      <c r="Q503" s="42"/>
      <c r="R503" s="42"/>
      <c r="S503" s="42"/>
      <c r="T503" s="78"/>
      <c r="AT503" s="24" t="s">
        <v>177</v>
      </c>
      <c r="AU503" s="24" t="s">
        <v>88</v>
      </c>
    </row>
    <row r="504" spans="2:47" s="1" customFormat="1" ht="36">
      <c r="B504" s="41"/>
      <c r="C504" s="63"/>
      <c r="D504" s="204" t="s">
        <v>138</v>
      </c>
      <c r="E504" s="63"/>
      <c r="F504" s="205" t="s">
        <v>830</v>
      </c>
      <c r="G504" s="63"/>
      <c r="H504" s="63"/>
      <c r="I504" s="163"/>
      <c r="J504" s="63"/>
      <c r="K504" s="63"/>
      <c r="L504" s="61"/>
      <c r="M504" s="264"/>
      <c r="N504" s="208"/>
      <c r="O504" s="208"/>
      <c r="P504" s="208"/>
      <c r="Q504" s="208"/>
      <c r="R504" s="208"/>
      <c r="S504" s="208"/>
      <c r="T504" s="265"/>
      <c r="AT504" s="24" t="s">
        <v>138</v>
      </c>
      <c r="AU504" s="24" t="s">
        <v>88</v>
      </c>
    </row>
    <row r="505" spans="2:12" s="1" customFormat="1" ht="6.9" customHeight="1">
      <c r="B505" s="56"/>
      <c r="C505" s="57"/>
      <c r="D505" s="57"/>
      <c r="E505" s="57"/>
      <c r="F505" s="57"/>
      <c r="G505" s="57"/>
      <c r="H505" s="57"/>
      <c r="I505" s="139"/>
      <c r="J505" s="57"/>
      <c r="K505" s="57"/>
      <c r="L505" s="61"/>
    </row>
  </sheetData>
  <sheetProtection algorithmName="SHA-512" hashValue="i1uZxJIVvfnnwClTJ71rl+0sXhf66qJwSMzgifDVRHEC6lLt3uTR23ZPOMWr2BuyejlFcwib9vhDPWwnZQBlCQ==" saltValue="pKjv3MxMKcfg2MXbiy9WvsFUX4XB/UASHZfD7s30ZOhjcY8gD3pszBz0BrjxGJXiwg1aoVfrSrR8gnn5P5sbNg==" spinCount="100000" sheet="1" objects="1" scenarios="1" formatColumns="0" formatRows="0" autoFilter="0"/>
  <autoFilter ref="C88:K504"/>
  <mergeCells count="10">
    <mergeCell ref="J51:J52"/>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06"/>
  </sheetViews>
  <sheetFormatPr defaultColWidth="9.33203125" defaultRowHeight="13.5"/>
  <cols>
    <col min="1" max="1" width="8.33203125" style="266" customWidth="1"/>
    <col min="2" max="2" width="1.66796875" style="266" customWidth="1"/>
    <col min="3" max="4" width="5" style="266" customWidth="1"/>
    <col min="5" max="5" width="11.66015625" style="266" customWidth="1"/>
    <col min="6" max="6" width="9.16015625" style="266" customWidth="1"/>
    <col min="7" max="7" width="5" style="266" customWidth="1"/>
    <col min="8" max="8" width="77.83203125" style="266" customWidth="1"/>
    <col min="9" max="10" width="20" style="266" customWidth="1"/>
    <col min="11" max="11" width="1.66796875" style="266" customWidth="1"/>
  </cols>
  <sheetData>
    <row r="1" ht="37.5" customHeight="1"/>
    <row r="2" spans="2:11" ht="7.5" customHeight="1">
      <c r="B2" s="267"/>
      <c r="C2" s="268"/>
      <c r="D2" s="268"/>
      <c r="E2" s="268"/>
      <c r="F2" s="268"/>
      <c r="G2" s="268"/>
      <c r="H2" s="268"/>
      <c r="I2" s="268"/>
      <c r="J2" s="268"/>
      <c r="K2" s="269"/>
    </row>
    <row r="3" spans="2:11" s="15" customFormat="1" ht="45" customHeight="1">
      <c r="B3" s="270"/>
      <c r="C3" s="392" t="s">
        <v>831</v>
      </c>
      <c r="D3" s="392"/>
      <c r="E3" s="392"/>
      <c r="F3" s="392"/>
      <c r="G3" s="392"/>
      <c r="H3" s="392"/>
      <c r="I3" s="392"/>
      <c r="J3" s="392"/>
      <c r="K3" s="271"/>
    </row>
    <row r="4" spans="2:11" ht="25.5" customHeight="1">
      <c r="B4" s="272"/>
      <c r="C4" s="393" t="s">
        <v>832</v>
      </c>
      <c r="D4" s="393"/>
      <c r="E4" s="393"/>
      <c r="F4" s="393"/>
      <c r="G4" s="393"/>
      <c r="H4" s="393"/>
      <c r="I4" s="393"/>
      <c r="J4" s="393"/>
      <c r="K4" s="273"/>
    </row>
    <row r="5" spans="2:11" ht="5.25" customHeight="1">
      <c r="B5" s="272"/>
      <c r="C5" s="274"/>
      <c r="D5" s="274"/>
      <c r="E5" s="274"/>
      <c r="F5" s="274"/>
      <c r="G5" s="274"/>
      <c r="H5" s="274"/>
      <c r="I5" s="274"/>
      <c r="J5" s="274"/>
      <c r="K5" s="273"/>
    </row>
    <row r="6" spans="2:11" ht="15" customHeight="1">
      <c r="B6" s="272"/>
      <c r="C6" s="391" t="s">
        <v>833</v>
      </c>
      <c r="D6" s="391"/>
      <c r="E6" s="391"/>
      <c r="F6" s="391"/>
      <c r="G6" s="391"/>
      <c r="H6" s="391"/>
      <c r="I6" s="391"/>
      <c r="J6" s="391"/>
      <c r="K6" s="273"/>
    </row>
    <row r="7" spans="2:11" ht="15" customHeight="1">
      <c r="B7" s="276"/>
      <c r="C7" s="391" t="s">
        <v>834</v>
      </c>
      <c r="D7" s="391"/>
      <c r="E7" s="391"/>
      <c r="F7" s="391"/>
      <c r="G7" s="391"/>
      <c r="H7" s="391"/>
      <c r="I7" s="391"/>
      <c r="J7" s="391"/>
      <c r="K7" s="273"/>
    </row>
    <row r="8" spans="2:11" ht="12.75" customHeight="1">
      <c r="B8" s="276"/>
      <c r="C8" s="275"/>
      <c r="D8" s="275"/>
      <c r="E8" s="275"/>
      <c r="F8" s="275"/>
      <c r="G8" s="275"/>
      <c r="H8" s="275"/>
      <c r="I8" s="275"/>
      <c r="J8" s="275"/>
      <c r="K8" s="273"/>
    </row>
    <row r="9" spans="2:11" ht="15" customHeight="1">
      <c r="B9" s="276"/>
      <c r="C9" s="391" t="s">
        <v>835</v>
      </c>
      <c r="D9" s="391"/>
      <c r="E9" s="391"/>
      <c r="F9" s="391"/>
      <c r="G9" s="391"/>
      <c r="H9" s="391"/>
      <c r="I9" s="391"/>
      <c r="J9" s="391"/>
      <c r="K9" s="273"/>
    </row>
    <row r="10" spans="2:11" ht="15" customHeight="1">
      <c r="B10" s="276"/>
      <c r="C10" s="275"/>
      <c r="D10" s="391" t="s">
        <v>836</v>
      </c>
      <c r="E10" s="391"/>
      <c r="F10" s="391"/>
      <c r="G10" s="391"/>
      <c r="H10" s="391"/>
      <c r="I10" s="391"/>
      <c r="J10" s="391"/>
      <c r="K10" s="273"/>
    </row>
    <row r="11" spans="2:11" ht="15" customHeight="1">
      <c r="B11" s="276"/>
      <c r="C11" s="277"/>
      <c r="D11" s="391" t="s">
        <v>837</v>
      </c>
      <c r="E11" s="391"/>
      <c r="F11" s="391"/>
      <c r="G11" s="391"/>
      <c r="H11" s="391"/>
      <c r="I11" s="391"/>
      <c r="J11" s="391"/>
      <c r="K11" s="273"/>
    </row>
    <row r="12" spans="2:11" ht="12.75" customHeight="1">
      <c r="B12" s="276"/>
      <c r="C12" s="277"/>
      <c r="D12" s="277"/>
      <c r="E12" s="277"/>
      <c r="F12" s="277"/>
      <c r="G12" s="277"/>
      <c r="H12" s="277"/>
      <c r="I12" s="277"/>
      <c r="J12" s="277"/>
      <c r="K12" s="273"/>
    </row>
    <row r="13" spans="2:11" ht="15" customHeight="1">
      <c r="B13" s="276"/>
      <c r="C13" s="277"/>
      <c r="D13" s="391" t="s">
        <v>838</v>
      </c>
      <c r="E13" s="391"/>
      <c r="F13" s="391"/>
      <c r="G13" s="391"/>
      <c r="H13" s="391"/>
      <c r="I13" s="391"/>
      <c r="J13" s="391"/>
      <c r="K13" s="273"/>
    </row>
    <row r="14" spans="2:11" ht="15" customHeight="1">
      <c r="B14" s="276"/>
      <c r="C14" s="277"/>
      <c r="D14" s="391" t="s">
        <v>839</v>
      </c>
      <c r="E14" s="391"/>
      <c r="F14" s="391"/>
      <c r="G14" s="391"/>
      <c r="H14" s="391"/>
      <c r="I14" s="391"/>
      <c r="J14" s="391"/>
      <c r="K14" s="273"/>
    </row>
    <row r="15" spans="2:11" ht="15" customHeight="1">
      <c r="B15" s="276"/>
      <c r="C15" s="277"/>
      <c r="D15" s="391" t="s">
        <v>840</v>
      </c>
      <c r="E15" s="391"/>
      <c r="F15" s="391"/>
      <c r="G15" s="391"/>
      <c r="H15" s="391"/>
      <c r="I15" s="391"/>
      <c r="J15" s="391"/>
      <c r="K15" s="273"/>
    </row>
    <row r="16" spans="2:11" ht="15" customHeight="1">
      <c r="B16" s="276"/>
      <c r="C16" s="277"/>
      <c r="D16" s="277"/>
      <c r="E16" s="278" t="s">
        <v>86</v>
      </c>
      <c r="F16" s="391" t="s">
        <v>841</v>
      </c>
      <c r="G16" s="391"/>
      <c r="H16" s="391"/>
      <c r="I16" s="391"/>
      <c r="J16" s="391"/>
      <c r="K16" s="273"/>
    </row>
    <row r="17" spans="2:11" ht="15" customHeight="1">
      <c r="B17" s="276"/>
      <c r="C17" s="277"/>
      <c r="D17" s="277"/>
      <c r="E17" s="278" t="s">
        <v>842</v>
      </c>
      <c r="F17" s="391" t="s">
        <v>843</v>
      </c>
      <c r="G17" s="391"/>
      <c r="H17" s="391"/>
      <c r="I17" s="391"/>
      <c r="J17" s="391"/>
      <c r="K17" s="273"/>
    </row>
    <row r="18" spans="2:11" ht="15" customHeight="1">
      <c r="B18" s="276"/>
      <c r="C18" s="277"/>
      <c r="D18" s="277"/>
      <c r="E18" s="278" t="s">
        <v>844</v>
      </c>
      <c r="F18" s="391" t="s">
        <v>845</v>
      </c>
      <c r="G18" s="391"/>
      <c r="H18" s="391"/>
      <c r="I18" s="391"/>
      <c r="J18" s="391"/>
      <c r="K18" s="273"/>
    </row>
    <row r="19" spans="2:11" ht="15" customHeight="1">
      <c r="B19" s="276"/>
      <c r="C19" s="277"/>
      <c r="D19" s="277"/>
      <c r="E19" s="278" t="s">
        <v>846</v>
      </c>
      <c r="F19" s="391" t="s">
        <v>85</v>
      </c>
      <c r="G19" s="391"/>
      <c r="H19" s="391"/>
      <c r="I19" s="391"/>
      <c r="J19" s="391"/>
      <c r="K19" s="273"/>
    </row>
    <row r="20" spans="2:11" ht="15" customHeight="1">
      <c r="B20" s="276"/>
      <c r="C20" s="277"/>
      <c r="D20" s="277"/>
      <c r="E20" s="278" t="s">
        <v>847</v>
      </c>
      <c r="F20" s="391" t="s">
        <v>848</v>
      </c>
      <c r="G20" s="391"/>
      <c r="H20" s="391"/>
      <c r="I20" s="391"/>
      <c r="J20" s="391"/>
      <c r="K20" s="273"/>
    </row>
    <row r="21" spans="2:11" ht="15" customHeight="1">
      <c r="B21" s="276"/>
      <c r="C21" s="277"/>
      <c r="D21" s="277"/>
      <c r="E21" s="278" t="s">
        <v>849</v>
      </c>
      <c r="F21" s="391" t="s">
        <v>850</v>
      </c>
      <c r="G21" s="391"/>
      <c r="H21" s="391"/>
      <c r="I21" s="391"/>
      <c r="J21" s="391"/>
      <c r="K21" s="273"/>
    </row>
    <row r="22" spans="2:11" ht="12.75" customHeight="1">
      <c r="B22" s="276"/>
      <c r="C22" s="277"/>
      <c r="D22" s="277"/>
      <c r="E22" s="277"/>
      <c r="F22" s="277"/>
      <c r="G22" s="277"/>
      <c r="H22" s="277"/>
      <c r="I22" s="277"/>
      <c r="J22" s="277"/>
      <c r="K22" s="273"/>
    </row>
    <row r="23" spans="2:11" ht="15" customHeight="1">
      <c r="B23" s="276"/>
      <c r="C23" s="391" t="s">
        <v>851</v>
      </c>
      <c r="D23" s="391"/>
      <c r="E23" s="391"/>
      <c r="F23" s="391"/>
      <c r="G23" s="391"/>
      <c r="H23" s="391"/>
      <c r="I23" s="391"/>
      <c r="J23" s="391"/>
      <c r="K23" s="273"/>
    </row>
    <row r="24" spans="2:11" ht="15" customHeight="1">
      <c r="B24" s="276"/>
      <c r="C24" s="391" t="s">
        <v>852</v>
      </c>
      <c r="D24" s="391"/>
      <c r="E24" s="391"/>
      <c r="F24" s="391"/>
      <c r="G24" s="391"/>
      <c r="H24" s="391"/>
      <c r="I24" s="391"/>
      <c r="J24" s="391"/>
      <c r="K24" s="273"/>
    </row>
    <row r="25" spans="2:11" ht="15" customHeight="1">
      <c r="B25" s="276"/>
      <c r="C25" s="275"/>
      <c r="D25" s="391" t="s">
        <v>853</v>
      </c>
      <c r="E25" s="391"/>
      <c r="F25" s="391"/>
      <c r="G25" s="391"/>
      <c r="H25" s="391"/>
      <c r="I25" s="391"/>
      <c r="J25" s="391"/>
      <c r="K25" s="273"/>
    </row>
    <row r="26" spans="2:11" ht="15" customHeight="1">
      <c r="B26" s="276"/>
      <c r="C26" s="277"/>
      <c r="D26" s="391" t="s">
        <v>854</v>
      </c>
      <c r="E26" s="391"/>
      <c r="F26" s="391"/>
      <c r="G26" s="391"/>
      <c r="H26" s="391"/>
      <c r="I26" s="391"/>
      <c r="J26" s="391"/>
      <c r="K26" s="273"/>
    </row>
    <row r="27" spans="2:11" ht="12.75" customHeight="1">
      <c r="B27" s="276"/>
      <c r="C27" s="277"/>
      <c r="D27" s="277"/>
      <c r="E27" s="277"/>
      <c r="F27" s="277"/>
      <c r="G27" s="277"/>
      <c r="H27" s="277"/>
      <c r="I27" s="277"/>
      <c r="J27" s="277"/>
      <c r="K27" s="273"/>
    </row>
    <row r="28" spans="2:11" ht="15" customHeight="1">
      <c r="B28" s="276"/>
      <c r="C28" s="277"/>
      <c r="D28" s="391" t="s">
        <v>855</v>
      </c>
      <c r="E28" s="391"/>
      <c r="F28" s="391"/>
      <c r="G28" s="391"/>
      <c r="H28" s="391"/>
      <c r="I28" s="391"/>
      <c r="J28" s="391"/>
      <c r="K28" s="273"/>
    </row>
    <row r="29" spans="2:11" ht="15" customHeight="1">
      <c r="B29" s="276"/>
      <c r="C29" s="277"/>
      <c r="D29" s="391" t="s">
        <v>856</v>
      </c>
      <c r="E29" s="391"/>
      <c r="F29" s="391"/>
      <c r="G29" s="391"/>
      <c r="H29" s="391"/>
      <c r="I29" s="391"/>
      <c r="J29" s="391"/>
      <c r="K29" s="273"/>
    </row>
    <row r="30" spans="2:11" ht="12.75" customHeight="1">
      <c r="B30" s="276"/>
      <c r="C30" s="277"/>
      <c r="D30" s="277"/>
      <c r="E30" s="277"/>
      <c r="F30" s="277"/>
      <c r="G30" s="277"/>
      <c r="H30" s="277"/>
      <c r="I30" s="277"/>
      <c r="J30" s="277"/>
      <c r="K30" s="273"/>
    </row>
    <row r="31" spans="2:11" ht="15" customHeight="1">
      <c r="B31" s="276"/>
      <c r="C31" s="277"/>
      <c r="D31" s="391" t="s">
        <v>857</v>
      </c>
      <c r="E31" s="391"/>
      <c r="F31" s="391"/>
      <c r="G31" s="391"/>
      <c r="H31" s="391"/>
      <c r="I31" s="391"/>
      <c r="J31" s="391"/>
      <c r="K31" s="273"/>
    </row>
    <row r="32" spans="2:11" ht="15" customHeight="1">
      <c r="B32" s="276"/>
      <c r="C32" s="277"/>
      <c r="D32" s="391" t="s">
        <v>858</v>
      </c>
      <c r="E32" s="391"/>
      <c r="F32" s="391"/>
      <c r="G32" s="391"/>
      <c r="H32" s="391"/>
      <c r="I32" s="391"/>
      <c r="J32" s="391"/>
      <c r="K32" s="273"/>
    </row>
    <row r="33" spans="2:11" ht="15" customHeight="1">
      <c r="B33" s="276"/>
      <c r="C33" s="277"/>
      <c r="D33" s="391" t="s">
        <v>859</v>
      </c>
      <c r="E33" s="391"/>
      <c r="F33" s="391"/>
      <c r="G33" s="391"/>
      <c r="H33" s="391"/>
      <c r="I33" s="391"/>
      <c r="J33" s="391"/>
      <c r="K33" s="273"/>
    </row>
    <row r="34" spans="2:11" ht="15" customHeight="1">
      <c r="B34" s="276"/>
      <c r="C34" s="277"/>
      <c r="D34" s="275"/>
      <c r="E34" s="279" t="s">
        <v>109</v>
      </c>
      <c r="F34" s="275"/>
      <c r="G34" s="391" t="s">
        <v>860</v>
      </c>
      <c r="H34" s="391"/>
      <c r="I34" s="391"/>
      <c r="J34" s="391"/>
      <c r="K34" s="273"/>
    </row>
    <row r="35" spans="2:11" ht="30.75" customHeight="1">
      <c r="B35" s="276"/>
      <c r="C35" s="277"/>
      <c r="D35" s="275"/>
      <c r="E35" s="279" t="s">
        <v>861</v>
      </c>
      <c r="F35" s="275"/>
      <c r="G35" s="391" t="s">
        <v>862</v>
      </c>
      <c r="H35" s="391"/>
      <c r="I35" s="391"/>
      <c r="J35" s="391"/>
      <c r="K35" s="273"/>
    </row>
    <row r="36" spans="2:11" ht="15" customHeight="1">
      <c r="B36" s="276"/>
      <c r="C36" s="277"/>
      <c r="D36" s="275"/>
      <c r="E36" s="279" t="s">
        <v>60</v>
      </c>
      <c r="F36" s="275"/>
      <c r="G36" s="391" t="s">
        <v>863</v>
      </c>
      <c r="H36" s="391"/>
      <c r="I36" s="391"/>
      <c r="J36" s="391"/>
      <c r="K36" s="273"/>
    </row>
    <row r="37" spans="2:11" ht="15" customHeight="1">
      <c r="B37" s="276"/>
      <c r="C37" s="277"/>
      <c r="D37" s="275"/>
      <c r="E37" s="279" t="s">
        <v>110</v>
      </c>
      <c r="F37" s="275"/>
      <c r="G37" s="391" t="s">
        <v>864</v>
      </c>
      <c r="H37" s="391"/>
      <c r="I37" s="391"/>
      <c r="J37" s="391"/>
      <c r="K37" s="273"/>
    </row>
    <row r="38" spans="2:11" ht="15" customHeight="1">
      <c r="B38" s="276"/>
      <c r="C38" s="277"/>
      <c r="D38" s="275"/>
      <c r="E38" s="279" t="s">
        <v>111</v>
      </c>
      <c r="F38" s="275"/>
      <c r="G38" s="391" t="s">
        <v>865</v>
      </c>
      <c r="H38" s="391"/>
      <c r="I38" s="391"/>
      <c r="J38" s="391"/>
      <c r="K38" s="273"/>
    </row>
    <row r="39" spans="2:11" ht="15" customHeight="1">
      <c r="B39" s="276"/>
      <c r="C39" s="277"/>
      <c r="D39" s="275"/>
      <c r="E39" s="279" t="s">
        <v>112</v>
      </c>
      <c r="F39" s="275"/>
      <c r="G39" s="391" t="s">
        <v>866</v>
      </c>
      <c r="H39" s="391"/>
      <c r="I39" s="391"/>
      <c r="J39" s="391"/>
      <c r="K39" s="273"/>
    </row>
    <row r="40" spans="2:11" ht="15" customHeight="1">
      <c r="B40" s="276"/>
      <c r="C40" s="277"/>
      <c r="D40" s="275"/>
      <c r="E40" s="279" t="s">
        <v>867</v>
      </c>
      <c r="F40" s="275"/>
      <c r="G40" s="391" t="s">
        <v>868</v>
      </c>
      <c r="H40" s="391"/>
      <c r="I40" s="391"/>
      <c r="J40" s="391"/>
      <c r="K40" s="273"/>
    </row>
    <row r="41" spans="2:11" ht="15" customHeight="1">
      <c r="B41" s="276"/>
      <c r="C41" s="277"/>
      <c r="D41" s="275"/>
      <c r="E41" s="279"/>
      <c r="F41" s="275"/>
      <c r="G41" s="391" t="s">
        <v>869</v>
      </c>
      <c r="H41" s="391"/>
      <c r="I41" s="391"/>
      <c r="J41" s="391"/>
      <c r="K41" s="273"/>
    </row>
    <row r="42" spans="2:11" ht="15" customHeight="1">
      <c r="B42" s="276"/>
      <c r="C42" s="277"/>
      <c r="D42" s="275"/>
      <c r="E42" s="279" t="s">
        <v>870</v>
      </c>
      <c r="F42" s="275"/>
      <c r="G42" s="391" t="s">
        <v>871</v>
      </c>
      <c r="H42" s="391"/>
      <c r="I42" s="391"/>
      <c r="J42" s="391"/>
      <c r="K42" s="273"/>
    </row>
    <row r="43" spans="2:11" ht="15" customHeight="1">
      <c r="B43" s="276"/>
      <c r="C43" s="277"/>
      <c r="D43" s="275"/>
      <c r="E43" s="279" t="s">
        <v>114</v>
      </c>
      <c r="F43" s="275"/>
      <c r="G43" s="391" t="s">
        <v>872</v>
      </c>
      <c r="H43" s="391"/>
      <c r="I43" s="391"/>
      <c r="J43" s="391"/>
      <c r="K43" s="273"/>
    </row>
    <row r="44" spans="2:11" ht="12.75" customHeight="1">
      <c r="B44" s="276"/>
      <c r="C44" s="277"/>
      <c r="D44" s="275"/>
      <c r="E44" s="275"/>
      <c r="F44" s="275"/>
      <c r="G44" s="275"/>
      <c r="H44" s="275"/>
      <c r="I44" s="275"/>
      <c r="J44" s="275"/>
      <c r="K44" s="273"/>
    </row>
    <row r="45" spans="2:11" ht="15" customHeight="1">
      <c r="B45" s="276"/>
      <c r="C45" s="277"/>
      <c r="D45" s="391" t="s">
        <v>873</v>
      </c>
      <c r="E45" s="391"/>
      <c r="F45" s="391"/>
      <c r="G45" s="391"/>
      <c r="H45" s="391"/>
      <c r="I45" s="391"/>
      <c r="J45" s="391"/>
      <c r="K45" s="273"/>
    </row>
    <row r="46" spans="2:11" ht="15" customHeight="1">
      <c r="B46" s="276"/>
      <c r="C46" s="277"/>
      <c r="D46" s="277"/>
      <c r="E46" s="391" t="s">
        <v>874</v>
      </c>
      <c r="F46" s="391"/>
      <c r="G46" s="391"/>
      <c r="H46" s="391"/>
      <c r="I46" s="391"/>
      <c r="J46" s="391"/>
      <c r="K46" s="273"/>
    </row>
    <row r="47" spans="2:11" ht="15" customHeight="1">
      <c r="B47" s="276"/>
      <c r="C47" s="277"/>
      <c r="D47" s="277"/>
      <c r="E47" s="391" t="s">
        <v>875</v>
      </c>
      <c r="F47" s="391"/>
      <c r="G47" s="391"/>
      <c r="H47" s="391"/>
      <c r="I47" s="391"/>
      <c r="J47" s="391"/>
      <c r="K47" s="273"/>
    </row>
    <row r="48" spans="2:11" ht="15" customHeight="1">
      <c r="B48" s="276"/>
      <c r="C48" s="277"/>
      <c r="D48" s="277"/>
      <c r="E48" s="391" t="s">
        <v>876</v>
      </c>
      <c r="F48" s="391"/>
      <c r="G48" s="391"/>
      <c r="H48" s="391"/>
      <c r="I48" s="391"/>
      <c r="J48" s="391"/>
      <c r="K48" s="273"/>
    </row>
    <row r="49" spans="2:11" ht="15" customHeight="1">
      <c r="B49" s="276"/>
      <c r="C49" s="277"/>
      <c r="D49" s="391" t="s">
        <v>877</v>
      </c>
      <c r="E49" s="391"/>
      <c r="F49" s="391"/>
      <c r="G49" s="391"/>
      <c r="H49" s="391"/>
      <c r="I49" s="391"/>
      <c r="J49" s="391"/>
      <c r="K49" s="273"/>
    </row>
    <row r="50" spans="2:11" ht="25.5" customHeight="1">
      <c r="B50" s="272"/>
      <c r="C50" s="393" t="s">
        <v>878</v>
      </c>
      <c r="D50" s="393"/>
      <c r="E50" s="393"/>
      <c r="F50" s="393"/>
      <c r="G50" s="393"/>
      <c r="H50" s="393"/>
      <c r="I50" s="393"/>
      <c r="J50" s="393"/>
      <c r="K50" s="273"/>
    </row>
    <row r="51" spans="2:11" ht="5.25" customHeight="1">
      <c r="B51" s="272"/>
      <c r="C51" s="274"/>
      <c r="D51" s="274"/>
      <c r="E51" s="274"/>
      <c r="F51" s="274"/>
      <c r="G51" s="274"/>
      <c r="H51" s="274"/>
      <c r="I51" s="274"/>
      <c r="J51" s="274"/>
      <c r="K51" s="273"/>
    </row>
    <row r="52" spans="2:11" ht="15" customHeight="1">
      <c r="B52" s="272"/>
      <c r="C52" s="391" t="s">
        <v>879</v>
      </c>
      <c r="D52" s="391"/>
      <c r="E52" s="391"/>
      <c r="F52" s="391"/>
      <c r="G52" s="391"/>
      <c r="H52" s="391"/>
      <c r="I52" s="391"/>
      <c r="J52" s="391"/>
      <c r="K52" s="273"/>
    </row>
    <row r="53" spans="2:11" ht="15" customHeight="1">
      <c r="B53" s="272"/>
      <c r="C53" s="391" t="s">
        <v>880</v>
      </c>
      <c r="D53" s="391"/>
      <c r="E53" s="391"/>
      <c r="F53" s="391"/>
      <c r="G53" s="391"/>
      <c r="H53" s="391"/>
      <c r="I53" s="391"/>
      <c r="J53" s="391"/>
      <c r="K53" s="273"/>
    </row>
    <row r="54" spans="2:11" ht="12.75" customHeight="1">
      <c r="B54" s="272"/>
      <c r="C54" s="275"/>
      <c r="D54" s="275"/>
      <c r="E54" s="275"/>
      <c r="F54" s="275"/>
      <c r="G54" s="275"/>
      <c r="H54" s="275"/>
      <c r="I54" s="275"/>
      <c r="J54" s="275"/>
      <c r="K54" s="273"/>
    </row>
    <row r="55" spans="2:11" ht="15" customHeight="1">
      <c r="B55" s="272"/>
      <c r="C55" s="391" t="s">
        <v>881</v>
      </c>
      <c r="D55" s="391"/>
      <c r="E55" s="391"/>
      <c r="F55" s="391"/>
      <c r="G55" s="391"/>
      <c r="H55" s="391"/>
      <c r="I55" s="391"/>
      <c r="J55" s="391"/>
      <c r="K55" s="273"/>
    </row>
    <row r="56" spans="2:11" ht="15" customHeight="1">
      <c r="B56" s="272"/>
      <c r="C56" s="277"/>
      <c r="D56" s="391" t="s">
        <v>882</v>
      </c>
      <c r="E56" s="391"/>
      <c r="F56" s="391"/>
      <c r="G56" s="391"/>
      <c r="H56" s="391"/>
      <c r="I56" s="391"/>
      <c r="J56" s="391"/>
      <c r="K56" s="273"/>
    </row>
    <row r="57" spans="2:11" ht="15" customHeight="1">
      <c r="B57" s="272"/>
      <c r="C57" s="277"/>
      <c r="D57" s="391" t="s">
        <v>883</v>
      </c>
      <c r="E57" s="391"/>
      <c r="F57" s="391"/>
      <c r="G57" s="391"/>
      <c r="H57" s="391"/>
      <c r="I57" s="391"/>
      <c r="J57" s="391"/>
      <c r="K57" s="273"/>
    </row>
    <row r="58" spans="2:11" ht="15" customHeight="1">
      <c r="B58" s="272"/>
      <c r="C58" s="277"/>
      <c r="D58" s="391" t="s">
        <v>884</v>
      </c>
      <c r="E58" s="391"/>
      <c r="F58" s="391"/>
      <c r="G58" s="391"/>
      <c r="H58" s="391"/>
      <c r="I58" s="391"/>
      <c r="J58" s="391"/>
      <c r="K58" s="273"/>
    </row>
    <row r="59" spans="2:11" ht="15" customHeight="1">
      <c r="B59" s="272"/>
      <c r="C59" s="277"/>
      <c r="D59" s="391" t="s">
        <v>885</v>
      </c>
      <c r="E59" s="391"/>
      <c r="F59" s="391"/>
      <c r="G59" s="391"/>
      <c r="H59" s="391"/>
      <c r="I59" s="391"/>
      <c r="J59" s="391"/>
      <c r="K59" s="273"/>
    </row>
    <row r="60" spans="2:11" ht="15" customHeight="1">
      <c r="B60" s="272"/>
      <c r="C60" s="277"/>
      <c r="D60" s="395" t="s">
        <v>886</v>
      </c>
      <c r="E60" s="395"/>
      <c r="F60" s="395"/>
      <c r="G60" s="395"/>
      <c r="H60" s="395"/>
      <c r="I60" s="395"/>
      <c r="J60" s="395"/>
      <c r="K60" s="273"/>
    </row>
    <row r="61" spans="2:11" ht="15" customHeight="1">
      <c r="B61" s="272"/>
      <c r="C61" s="277"/>
      <c r="D61" s="391" t="s">
        <v>887</v>
      </c>
      <c r="E61" s="391"/>
      <c r="F61" s="391"/>
      <c r="G61" s="391"/>
      <c r="H61" s="391"/>
      <c r="I61" s="391"/>
      <c r="J61" s="391"/>
      <c r="K61" s="273"/>
    </row>
    <row r="62" spans="2:11" ht="12.75" customHeight="1">
      <c r="B62" s="272"/>
      <c r="C62" s="277"/>
      <c r="D62" s="277"/>
      <c r="E62" s="280"/>
      <c r="F62" s="277"/>
      <c r="G62" s="277"/>
      <c r="H62" s="277"/>
      <c r="I62" s="277"/>
      <c r="J62" s="277"/>
      <c r="K62" s="273"/>
    </row>
    <row r="63" spans="2:11" ht="15" customHeight="1">
      <c r="B63" s="272"/>
      <c r="C63" s="277"/>
      <c r="D63" s="391" t="s">
        <v>888</v>
      </c>
      <c r="E63" s="391"/>
      <c r="F63" s="391"/>
      <c r="G63" s="391"/>
      <c r="H63" s="391"/>
      <c r="I63" s="391"/>
      <c r="J63" s="391"/>
      <c r="K63" s="273"/>
    </row>
    <row r="64" spans="2:11" ht="15" customHeight="1">
      <c r="B64" s="272"/>
      <c r="C64" s="277"/>
      <c r="D64" s="395" t="s">
        <v>889</v>
      </c>
      <c r="E64" s="395"/>
      <c r="F64" s="395"/>
      <c r="G64" s="395"/>
      <c r="H64" s="395"/>
      <c r="I64" s="395"/>
      <c r="J64" s="395"/>
      <c r="K64" s="273"/>
    </row>
    <row r="65" spans="2:11" ht="15" customHeight="1">
      <c r="B65" s="272"/>
      <c r="C65" s="277"/>
      <c r="D65" s="391" t="s">
        <v>890</v>
      </c>
      <c r="E65" s="391"/>
      <c r="F65" s="391"/>
      <c r="G65" s="391"/>
      <c r="H65" s="391"/>
      <c r="I65" s="391"/>
      <c r="J65" s="391"/>
      <c r="K65" s="273"/>
    </row>
    <row r="66" spans="2:11" ht="15" customHeight="1">
      <c r="B66" s="272"/>
      <c r="C66" s="277"/>
      <c r="D66" s="391" t="s">
        <v>891</v>
      </c>
      <c r="E66" s="391"/>
      <c r="F66" s="391"/>
      <c r="G66" s="391"/>
      <c r="H66" s="391"/>
      <c r="I66" s="391"/>
      <c r="J66" s="391"/>
      <c r="K66" s="273"/>
    </row>
    <row r="67" spans="2:11" ht="15" customHeight="1">
      <c r="B67" s="272"/>
      <c r="C67" s="277"/>
      <c r="D67" s="391" t="s">
        <v>892</v>
      </c>
      <c r="E67" s="391"/>
      <c r="F67" s="391"/>
      <c r="G67" s="391"/>
      <c r="H67" s="391"/>
      <c r="I67" s="391"/>
      <c r="J67" s="391"/>
      <c r="K67" s="273"/>
    </row>
    <row r="68" spans="2:11" ht="15" customHeight="1">
      <c r="B68" s="272"/>
      <c r="C68" s="277"/>
      <c r="D68" s="391" t="s">
        <v>893</v>
      </c>
      <c r="E68" s="391"/>
      <c r="F68" s="391"/>
      <c r="G68" s="391"/>
      <c r="H68" s="391"/>
      <c r="I68" s="391"/>
      <c r="J68" s="391"/>
      <c r="K68" s="273"/>
    </row>
    <row r="69" spans="2:11" ht="12.75" customHeight="1">
      <c r="B69" s="281"/>
      <c r="C69" s="282"/>
      <c r="D69" s="282"/>
      <c r="E69" s="282"/>
      <c r="F69" s="282"/>
      <c r="G69" s="282"/>
      <c r="H69" s="282"/>
      <c r="I69" s="282"/>
      <c r="J69" s="282"/>
      <c r="K69" s="283"/>
    </row>
    <row r="70" spans="2:11" ht="18.75" customHeight="1">
      <c r="B70" s="284"/>
      <c r="C70" s="284"/>
      <c r="D70" s="284"/>
      <c r="E70" s="284"/>
      <c r="F70" s="284"/>
      <c r="G70" s="284"/>
      <c r="H70" s="284"/>
      <c r="I70" s="284"/>
      <c r="J70" s="284"/>
      <c r="K70" s="285"/>
    </row>
    <row r="71" spans="2:11" ht="18.75" customHeight="1">
      <c r="B71" s="285"/>
      <c r="C71" s="285"/>
      <c r="D71" s="285"/>
      <c r="E71" s="285"/>
      <c r="F71" s="285"/>
      <c r="G71" s="285"/>
      <c r="H71" s="285"/>
      <c r="I71" s="285"/>
      <c r="J71" s="285"/>
      <c r="K71" s="285"/>
    </row>
    <row r="72" spans="2:11" ht="7.5" customHeight="1">
      <c r="B72" s="286"/>
      <c r="C72" s="287"/>
      <c r="D72" s="287"/>
      <c r="E72" s="287"/>
      <c r="F72" s="287"/>
      <c r="G72" s="287"/>
      <c r="H72" s="287"/>
      <c r="I72" s="287"/>
      <c r="J72" s="287"/>
      <c r="K72" s="288"/>
    </row>
    <row r="73" spans="2:11" ht="45" customHeight="1">
      <c r="B73" s="289"/>
      <c r="C73" s="396" t="s">
        <v>96</v>
      </c>
      <c r="D73" s="396"/>
      <c r="E73" s="396"/>
      <c r="F73" s="396"/>
      <c r="G73" s="396"/>
      <c r="H73" s="396"/>
      <c r="I73" s="396"/>
      <c r="J73" s="396"/>
      <c r="K73" s="290"/>
    </row>
    <row r="74" spans="2:11" ht="17.25" customHeight="1">
      <c r="B74" s="289"/>
      <c r="C74" s="291" t="s">
        <v>894</v>
      </c>
      <c r="D74" s="291"/>
      <c r="E74" s="291"/>
      <c r="F74" s="291" t="s">
        <v>895</v>
      </c>
      <c r="G74" s="292"/>
      <c r="H74" s="291" t="s">
        <v>110</v>
      </c>
      <c r="I74" s="291" t="s">
        <v>64</v>
      </c>
      <c r="J74" s="291" t="s">
        <v>896</v>
      </c>
      <c r="K74" s="290"/>
    </row>
    <row r="75" spans="2:11" ht="17.25" customHeight="1">
      <c r="B75" s="289"/>
      <c r="C75" s="293" t="s">
        <v>897</v>
      </c>
      <c r="D75" s="293"/>
      <c r="E75" s="293"/>
      <c r="F75" s="294" t="s">
        <v>898</v>
      </c>
      <c r="G75" s="295"/>
      <c r="H75" s="293"/>
      <c r="I75" s="293"/>
      <c r="J75" s="293" t="s">
        <v>899</v>
      </c>
      <c r="K75" s="290"/>
    </row>
    <row r="76" spans="2:11" ht="5.25" customHeight="1">
      <c r="B76" s="289"/>
      <c r="C76" s="296"/>
      <c r="D76" s="296"/>
      <c r="E76" s="296"/>
      <c r="F76" s="296"/>
      <c r="G76" s="297"/>
      <c r="H76" s="296"/>
      <c r="I76" s="296"/>
      <c r="J76" s="296"/>
      <c r="K76" s="290"/>
    </row>
    <row r="77" spans="2:11" ht="15" customHeight="1">
      <c r="B77" s="289"/>
      <c r="C77" s="279" t="s">
        <v>60</v>
      </c>
      <c r="D77" s="296"/>
      <c r="E77" s="296"/>
      <c r="F77" s="298" t="s">
        <v>900</v>
      </c>
      <c r="G77" s="297"/>
      <c r="H77" s="279" t="s">
        <v>901</v>
      </c>
      <c r="I77" s="279" t="s">
        <v>902</v>
      </c>
      <c r="J77" s="279">
        <v>20</v>
      </c>
      <c r="K77" s="290"/>
    </row>
    <row r="78" spans="2:11" ht="15" customHeight="1">
      <c r="B78" s="289"/>
      <c r="C78" s="279" t="s">
        <v>903</v>
      </c>
      <c r="D78" s="279"/>
      <c r="E78" s="279"/>
      <c r="F78" s="298" t="s">
        <v>900</v>
      </c>
      <c r="G78" s="297"/>
      <c r="H78" s="279" t="s">
        <v>904</v>
      </c>
      <c r="I78" s="279" t="s">
        <v>902</v>
      </c>
      <c r="J78" s="279">
        <v>120</v>
      </c>
      <c r="K78" s="290"/>
    </row>
    <row r="79" spans="2:11" ht="15" customHeight="1">
      <c r="B79" s="299"/>
      <c r="C79" s="279" t="s">
        <v>905</v>
      </c>
      <c r="D79" s="279"/>
      <c r="E79" s="279"/>
      <c r="F79" s="298" t="s">
        <v>906</v>
      </c>
      <c r="G79" s="297"/>
      <c r="H79" s="279" t="s">
        <v>907</v>
      </c>
      <c r="I79" s="279" t="s">
        <v>902</v>
      </c>
      <c r="J79" s="279">
        <v>50</v>
      </c>
      <c r="K79" s="290"/>
    </row>
    <row r="80" spans="2:11" ht="15" customHeight="1">
      <c r="B80" s="299"/>
      <c r="C80" s="279" t="s">
        <v>908</v>
      </c>
      <c r="D80" s="279"/>
      <c r="E80" s="279"/>
      <c r="F80" s="298" t="s">
        <v>900</v>
      </c>
      <c r="G80" s="297"/>
      <c r="H80" s="279" t="s">
        <v>909</v>
      </c>
      <c r="I80" s="279" t="s">
        <v>910</v>
      </c>
      <c r="J80" s="279"/>
      <c r="K80" s="290"/>
    </row>
    <row r="81" spans="2:11" ht="15" customHeight="1">
      <c r="B81" s="299"/>
      <c r="C81" s="300" t="s">
        <v>911</v>
      </c>
      <c r="D81" s="300"/>
      <c r="E81" s="300"/>
      <c r="F81" s="301" t="s">
        <v>906</v>
      </c>
      <c r="G81" s="300"/>
      <c r="H81" s="300" t="s">
        <v>912</v>
      </c>
      <c r="I81" s="300" t="s">
        <v>902</v>
      </c>
      <c r="J81" s="300">
        <v>15</v>
      </c>
      <c r="K81" s="290"/>
    </row>
    <row r="82" spans="2:11" ht="15" customHeight="1">
      <c r="B82" s="299"/>
      <c r="C82" s="300" t="s">
        <v>913</v>
      </c>
      <c r="D82" s="300"/>
      <c r="E82" s="300"/>
      <c r="F82" s="301" t="s">
        <v>906</v>
      </c>
      <c r="G82" s="300"/>
      <c r="H82" s="300" t="s">
        <v>914</v>
      </c>
      <c r="I82" s="300" t="s">
        <v>902</v>
      </c>
      <c r="J82" s="300">
        <v>15</v>
      </c>
      <c r="K82" s="290"/>
    </row>
    <row r="83" spans="2:11" ht="15" customHeight="1">
      <c r="B83" s="299"/>
      <c r="C83" s="300" t="s">
        <v>915</v>
      </c>
      <c r="D83" s="300"/>
      <c r="E83" s="300"/>
      <c r="F83" s="301" t="s">
        <v>906</v>
      </c>
      <c r="G83" s="300"/>
      <c r="H83" s="300" t="s">
        <v>916</v>
      </c>
      <c r="I83" s="300" t="s">
        <v>902</v>
      </c>
      <c r="J83" s="300">
        <v>20</v>
      </c>
      <c r="K83" s="290"/>
    </row>
    <row r="84" spans="2:11" ht="15" customHeight="1">
      <c r="B84" s="299"/>
      <c r="C84" s="300" t="s">
        <v>917</v>
      </c>
      <c r="D84" s="300"/>
      <c r="E84" s="300"/>
      <c r="F84" s="301" t="s">
        <v>906</v>
      </c>
      <c r="G84" s="300"/>
      <c r="H84" s="300" t="s">
        <v>918</v>
      </c>
      <c r="I84" s="300" t="s">
        <v>902</v>
      </c>
      <c r="J84" s="300">
        <v>20</v>
      </c>
      <c r="K84" s="290"/>
    </row>
    <row r="85" spans="2:11" ht="15" customHeight="1">
      <c r="B85" s="299"/>
      <c r="C85" s="279" t="s">
        <v>919</v>
      </c>
      <c r="D85" s="279"/>
      <c r="E85" s="279"/>
      <c r="F85" s="298" t="s">
        <v>906</v>
      </c>
      <c r="G85" s="297"/>
      <c r="H85" s="279" t="s">
        <v>920</v>
      </c>
      <c r="I85" s="279" t="s">
        <v>902</v>
      </c>
      <c r="J85" s="279">
        <v>50</v>
      </c>
      <c r="K85" s="290"/>
    </row>
    <row r="86" spans="2:11" ht="15" customHeight="1">
      <c r="B86" s="299"/>
      <c r="C86" s="279" t="s">
        <v>921</v>
      </c>
      <c r="D86" s="279"/>
      <c r="E86" s="279"/>
      <c r="F86" s="298" t="s">
        <v>906</v>
      </c>
      <c r="G86" s="297"/>
      <c r="H86" s="279" t="s">
        <v>922</v>
      </c>
      <c r="I86" s="279" t="s">
        <v>902</v>
      </c>
      <c r="J86" s="279">
        <v>20</v>
      </c>
      <c r="K86" s="290"/>
    </row>
    <row r="87" spans="2:11" ht="15" customHeight="1">
      <c r="B87" s="299"/>
      <c r="C87" s="279" t="s">
        <v>923</v>
      </c>
      <c r="D87" s="279"/>
      <c r="E87" s="279"/>
      <c r="F87" s="298" t="s">
        <v>906</v>
      </c>
      <c r="G87" s="297"/>
      <c r="H87" s="279" t="s">
        <v>924</v>
      </c>
      <c r="I87" s="279" t="s">
        <v>902</v>
      </c>
      <c r="J87" s="279">
        <v>20</v>
      </c>
      <c r="K87" s="290"/>
    </row>
    <row r="88" spans="2:11" ht="15" customHeight="1">
      <c r="B88" s="299"/>
      <c r="C88" s="279" t="s">
        <v>925</v>
      </c>
      <c r="D88" s="279"/>
      <c r="E88" s="279"/>
      <c r="F88" s="298" t="s">
        <v>906</v>
      </c>
      <c r="G88" s="297"/>
      <c r="H88" s="279" t="s">
        <v>926</v>
      </c>
      <c r="I88" s="279" t="s">
        <v>902</v>
      </c>
      <c r="J88" s="279">
        <v>50</v>
      </c>
      <c r="K88" s="290"/>
    </row>
    <row r="89" spans="2:11" ht="15" customHeight="1">
      <c r="B89" s="299"/>
      <c r="C89" s="279" t="s">
        <v>927</v>
      </c>
      <c r="D89" s="279"/>
      <c r="E89" s="279"/>
      <c r="F89" s="298" t="s">
        <v>906</v>
      </c>
      <c r="G89" s="297"/>
      <c r="H89" s="279" t="s">
        <v>927</v>
      </c>
      <c r="I89" s="279" t="s">
        <v>902</v>
      </c>
      <c r="J89" s="279">
        <v>50</v>
      </c>
      <c r="K89" s="290"/>
    </row>
    <row r="90" spans="2:11" ht="15" customHeight="1">
      <c r="B90" s="299"/>
      <c r="C90" s="279" t="s">
        <v>115</v>
      </c>
      <c r="D90" s="279"/>
      <c r="E90" s="279"/>
      <c r="F90" s="298" t="s">
        <v>906</v>
      </c>
      <c r="G90" s="297"/>
      <c r="H90" s="279" t="s">
        <v>928</v>
      </c>
      <c r="I90" s="279" t="s">
        <v>902</v>
      </c>
      <c r="J90" s="279">
        <v>255</v>
      </c>
      <c r="K90" s="290"/>
    </row>
    <row r="91" spans="2:11" ht="15" customHeight="1">
      <c r="B91" s="299"/>
      <c r="C91" s="279" t="s">
        <v>929</v>
      </c>
      <c r="D91" s="279"/>
      <c r="E91" s="279"/>
      <c r="F91" s="298" t="s">
        <v>900</v>
      </c>
      <c r="G91" s="297"/>
      <c r="H91" s="279" t="s">
        <v>930</v>
      </c>
      <c r="I91" s="279" t="s">
        <v>931</v>
      </c>
      <c r="J91" s="279"/>
      <c r="K91" s="290"/>
    </row>
    <row r="92" spans="2:11" ht="15" customHeight="1">
      <c r="B92" s="299"/>
      <c r="C92" s="279" t="s">
        <v>932</v>
      </c>
      <c r="D92" s="279"/>
      <c r="E92" s="279"/>
      <c r="F92" s="298" t="s">
        <v>900</v>
      </c>
      <c r="G92" s="297"/>
      <c r="H92" s="279" t="s">
        <v>933</v>
      </c>
      <c r="I92" s="279" t="s">
        <v>934</v>
      </c>
      <c r="J92" s="279"/>
      <c r="K92" s="290"/>
    </row>
    <row r="93" spans="2:11" ht="15" customHeight="1">
      <c r="B93" s="299"/>
      <c r="C93" s="279" t="s">
        <v>935</v>
      </c>
      <c r="D93" s="279"/>
      <c r="E93" s="279"/>
      <c r="F93" s="298" t="s">
        <v>900</v>
      </c>
      <c r="G93" s="297"/>
      <c r="H93" s="279" t="s">
        <v>935</v>
      </c>
      <c r="I93" s="279" t="s">
        <v>934</v>
      </c>
      <c r="J93" s="279"/>
      <c r="K93" s="290"/>
    </row>
    <row r="94" spans="2:11" ht="15" customHeight="1">
      <c r="B94" s="299"/>
      <c r="C94" s="279" t="s">
        <v>45</v>
      </c>
      <c r="D94" s="279"/>
      <c r="E94" s="279"/>
      <c r="F94" s="298" t="s">
        <v>900</v>
      </c>
      <c r="G94" s="297"/>
      <c r="H94" s="279" t="s">
        <v>936</v>
      </c>
      <c r="I94" s="279" t="s">
        <v>934</v>
      </c>
      <c r="J94" s="279"/>
      <c r="K94" s="290"/>
    </row>
    <row r="95" spans="2:11" ht="15" customHeight="1">
      <c r="B95" s="299"/>
      <c r="C95" s="279" t="s">
        <v>55</v>
      </c>
      <c r="D95" s="279"/>
      <c r="E95" s="279"/>
      <c r="F95" s="298" t="s">
        <v>900</v>
      </c>
      <c r="G95" s="297"/>
      <c r="H95" s="279" t="s">
        <v>937</v>
      </c>
      <c r="I95" s="279" t="s">
        <v>934</v>
      </c>
      <c r="J95" s="279"/>
      <c r="K95" s="290"/>
    </row>
    <row r="96" spans="2:11" ht="15" customHeight="1">
      <c r="B96" s="302"/>
      <c r="C96" s="303"/>
      <c r="D96" s="303"/>
      <c r="E96" s="303"/>
      <c r="F96" s="303"/>
      <c r="G96" s="303"/>
      <c r="H96" s="303"/>
      <c r="I96" s="303"/>
      <c r="J96" s="303"/>
      <c r="K96" s="304"/>
    </row>
    <row r="97" spans="2:11" ht="18.75" customHeight="1">
      <c r="B97" s="305"/>
      <c r="C97" s="306"/>
      <c r="D97" s="306"/>
      <c r="E97" s="306"/>
      <c r="F97" s="306"/>
      <c r="G97" s="306"/>
      <c r="H97" s="306"/>
      <c r="I97" s="306"/>
      <c r="J97" s="306"/>
      <c r="K97" s="305"/>
    </row>
    <row r="98" spans="2:11" ht="18.75" customHeight="1">
      <c r="B98" s="285"/>
      <c r="C98" s="285"/>
      <c r="D98" s="285"/>
      <c r="E98" s="285"/>
      <c r="F98" s="285"/>
      <c r="G98" s="285"/>
      <c r="H98" s="285"/>
      <c r="I98" s="285"/>
      <c r="J98" s="285"/>
      <c r="K98" s="285"/>
    </row>
    <row r="99" spans="2:11" ht="7.5" customHeight="1">
      <c r="B99" s="286"/>
      <c r="C99" s="287"/>
      <c r="D99" s="287"/>
      <c r="E99" s="287"/>
      <c r="F99" s="287"/>
      <c r="G99" s="287"/>
      <c r="H99" s="287"/>
      <c r="I99" s="287"/>
      <c r="J99" s="287"/>
      <c r="K99" s="288"/>
    </row>
    <row r="100" spans="2:11" ht="45" customHeight="1">
      <c r="B100" s="289"/>
      <c r="C100" s="396" t="s">
        <v>938</v>
      </c>
      <c r="D100" s="396"/>
      <c r="E100" s="396"/>
      <c r="F100" s="396"/>
      <c r="G100" s="396"/>
      <c r="H100" s="396"/>
      <c r="I100" s="396"/>
      <c r="J100" s="396"/>
      <c r="K100" s="290"/>
    </row>
    <row r="101" spans="2:11" ht="17.25" customHeight="1">
      <c r="B101" s="289"/>
      <c r="C101" s="291" t="s">
        <v>894</v>
      </c>
      <c r="D101" s="291"/>
      <c r="E101" s="291"/>
      <c r="F101" s="291" t="s">
        <v>895</v>
      </c>
      <c r="G101" s="292"/>
      <c r="H101" s="291" t="s">
        <v>110</v>
      </c>
      <c r="I101" s="291" t="s">
        <v>64</v>
      </c>
      <c r="J101" s="291" t="s">
        <v>896</v>
      </c>
      <c r="K101" s="290"/>
    </row>
    <row r="102" spans="2:11" ht="17.25" customHeight="1">
      <c r="B102" s="289"/>
      <c r="C102" s="293" t="s">
        <v>897</v>
      </c>
      <c r="D102" s="293"/>
      <c r="E102" s="293"/>
      <c r="F102" s="294" t="s">
        <v>898</v>
      </c>
      <c r="G102" s="295"/>
      <c r="H102" s="293"/>
      <c r="I102" s="293"/>
      <c r="J102" s="293" t="s">
        <v>899</v>
      </c>
      <c r="K102" s="290"/>
    </row>
    <row r="103" spans="2:11" ht="5.25" customHeight="1">
      <c r="B103" s="289"/>
      <c r="C103" s="291"/>
      <c r="D103" s="291"/>
      <c r="E103" s="291"/>
      <c r="F103" s="291"/>
      <c r="G103" s="307"/>
      <c r="H103" s="291"/>
      <c r="I103" s="291"/>
      <c r="J103" s="291"/>
      <c r="K103" s="290"/>
    </row>
    <row r="104" spans="2:11" ht="15" customHeight="1">
      <c r="B104" s="289"/>
      <c r="C104" s="279" t="s">
        <v>60</v>
      </c>
      <c r="D104" s="296"/>
      <c r="E104" s="296"/>
      <c r="F104" s="298" t="s">
        <v>900</v>
      </c>
      <c r="G104" s="307"/>
      <c r="H104" s="279" t="s">
        <v>939</v>
      </c>
      <c r="I104" s="279" t="s">
        <v>902</v>
      </c>
      <c r="J104" s="279">
        <v>20</v>
      </c>
      <c r="K104" s="290"/>
    </row>
    <row r="105" spans="2:11" ht="15" customHeight="1">
      <c r="B105" s="289"/>
      <c r="C105" s="279" t="s">
        <v>903</v>
      </c>
      <c r="D105" s="279"/>
      <c r="E105" s="279"/>
      <c r="F105" s="298" t="s">
        <v>900</v>
      </c>
      <c r="G105" s="279"/>
      <c r="H105" s="279" t="s">
        <v>939</v>
      </c>
      <c r="I105" s="279" t="s">
        <v>902</v>
      </c>
      <c r="J105" s="279">
        <v>120</v>
      </c>
      <c r="K105" s="290"/>
    </row>
    <row r="106" spans="2:11" ht="15" customHeight="1">
      <c r="B106" s="299"/>
      <c r="C106" s="279" t="s">
        <v>905</v>
      </c>
      <c r="D106" s="279"/>
      <c r="E106" s="279"/>
      <c r="F106" s="298" t="s">
        <v>906</v>
      </c>
      <c r="G106" s="279"/>
      <c r="H106" s="279" t="s">
        <v>939</v>
      </c>
      <c r="I106" s="279" t="s">
        <v>902</v>
      </c>
      <c r="J106" s="279">
        <v>50</v>
      </c>
      <c r="K106" s="290"/>
    </row>
    <row r="107" spans="2:11" ht="15" customHeight="1">
      <c r="B107" s="299"/>
      <c r="C107" s="279" t="s">
        <v>908</v>
      </c>
      <c r="D107" s="279"/>
      <c r="E107" s="279"/>
      <c r="F107" s="298" t="s">
        <v>900</v>
      </c>
      <c r="G107" s="279"/>
      <c r="H107" s="279" t="s">
        <v>939</v>
      </c>
      <c r="I107" s="279" t="s">
        <v>910</v>
      </c>
      <c r="J107" s="279"/>
      <c r="K107" s="290"/>
    </row>
    <row r="108" spans="2:11" ht="15" customHeight="1">
      <c r="B108" s="299"/>
      <c r="C108" s="279" t="s">
        <v>919</v>
      </c>
      <c r="D108" s="279"/>
      <c r="E108" s="279"/>
      <c r="F108" s="298" t="s">
        <v>906</v>
      </c>
      <c r="G108" s="279"/>
      <c r="H108" s="279" t="s">
        <v>939</v>
      </c>
      <c r="I108" s="279" t="s">
        <v>902</v>
      </c>
      <c r="J108" s="279">
        <v>50</v>
      </c>
      <c r="K108" s="290"/>
    </row>
    <row r="109" spans="2:11" ht="15" customHeight="1">
      <c r="B109" s="299"/>
      <c r="C109" s="279" t="s">
        <v>927</v>
      </c>
      <c r="D109" s="279"/>
      <c r="E109" s="279"/>
      <c r="F109" s="298" t="s">
        <v>906</v>
      </c>
      <c r="G109" s="279"/>
      <c r="H109" s="279" t="s">
        <v>939</v>
      </c>
      <c r="I109" s="279" t="s">
        <v>902</v>
      </c>
      <c r="J109" s="279">
        <v>50</v>
      </c>
      <c r="K109" s="290"/>
    </row>
    <row r="110" spans="2:11" ht="15" customHeight="1">
      <c r="B110" s="299"/>
      <c r="C110" s="279" t="s">
        <v>925</v>
      </c>
      <c r="D110" s="279"/>
      <c r="E110" s="279"/>
      <c r="F110" s="298" t="s">
        <v>906</v>
      </c>
      <c r="G110" s="279"/>
      <c r="H110" s="279" t="s">
        <v>939</v>
      </c>
      <c r="I110" s="279" t="s">
        <v>902</v>
      </c>
      <c r="J110" s="279">
        <v>50</v>
      </c>
      <c r="K110" s="290"/>
    </row>
    <row r="111" spans="2:11" ht="15" customHeight="1">
      <c r="B111" s="299"/>
      <c r="C111" s="279" t="s">
        <v>60</v>
      </c>
      <c r="D111" s="279"/>
      <c r="E111" s="279"/>
      <c r="F111" s="298" t="s">
        <v>900</v>
      </c>
      <c r="G111" s="279"/>
      <c r="H111" s="279" t="s">
        <v>940</v>
      </c>
      <c r="I111" s="279" t="s">
        <v>902</v>
      </c>
      <c r="J111" s="279">
        <v>20</v>
      </c>
      <c r="K111" s="290"/>
    </row>
    <row r="112" spans="2:11" ht="15" customHeight="1">
      <c r="B112" s="299"/>
      <c r="C112" s="279" t="s">
        <v>941</v>
      </c>
      <c r="D112" s="279"/>
      <c r="E112" s="279"/>
      <c r="F112" s="298" t="s">
        <v>900</v>
      </c>
      <c r="G112" s="279"/>
      <c r="H112" s="279" t="s">
        <v>942</v>
      </c>
      <c r="I112" s="279" t="s">
        <v>902</v>
      </c>
      <c r="J112" s="279">
        <v>120</v>
      </c>
      <c r="K112" s="290"/>
    </row>
    <row r="113" spans="2:11" ht="15" customHeight="1">
      <c r="B113" s="299"/>
      <c r="C113" s="279" t="s">
        <v>45</v>
      </c>
      <c r="D113" s="279"/>
      <c r="E113" s="279"/>
      <c r="F113" s="298" t="s">
        <v>900</v>
      </c>
      <c r="G113" s="279"/>
      <c r="H113" s="279" t="s">
        <v>943</v>
      </c>
      <c r="I113" s="279" t="s">
        <v>934</v>
      </c>
      <c r="J113" s="279"/>
      <c r="K113" s="290"/>
    </row>
    <row r="114" spans="2:11" ht="15" customHeight="1">
      <c r="B114" s="299"/>
      <c r="C114" s="279" t="s">
        <v>55</v>
      </c>
      <c r="D114" s="279"/>
      <c r="E114" s="279"/>
      <c r="F114" s="298" t="s">
        <v>900</v>
      </c>
      <c r="G114" s="279"/>
      <c r="H114" s="279" t="s">
        <v>944</v>
      </c>
      <c r="I114" s="279" t="s">
        <v>934</v>
      </c>
      <c r="J114" s="279"/>
      <c r="K114" s="290"/>
    </row>
    <row r="115" spans="2:11" ht="15" customHeight="1">
      <c r="B115" s="299"/>
      <c r="C115" s="279" t="s">
        <v>64</v>
      </c>
      <c r="D115" s="279"/>
      <c r="E115" s="279"/>
      <c r="F115" s="298" t="s">
        <v>900</v>
      </c>
      <c r="G115" s="279"/>
      <c r="H115" s="279" t="s">
        <v>945</v>
      </c>
      <c r="I115" s="279" t="s">
        <v>946</v>
      </c>
      <c r="J115" s="279"/>
      <c r="K115" s="290"/>
    </row>
    <row r="116" spans="2:11" ht="15" customHeight="1">
      <c r="B116" s="302"/>
      <c r="C116" s="308"/>
      <c r="D116" s="308"/>
      <c r="E116" s="308"/>
      <c r="F116" s="308"/>
      <c r="G116" s="308"/>
      <c r="H116" s="308"/>
      <c r="I116" s="308"/>
      <c r="J116" s="308"/>
      <c r="K116" s="304"/>
    </row>
    <row r="117" spans="2:11" ht="18.75" customHeight="1">
      <c r="B117" s="309"/>
      <c r="C117" s="275"/>
      <c r="D117" s="275"/>
      <c r="E117" s="275"/>
      <c r="F117" s="310"/>
      <c r="G117" s="275"/>
      <c r="H117" s="275"/>
      <c r="I117" s="275"/>
      <c r="J117" s="275"/>
      <c r="K117" s="309"/>
    </row>
    <row r="118" spans="2:11" ht="18.75" customHeight="1">
      <c r="B118" s="285"/>
      <c r="C118" s="285"/>
      <c r="D118" s="285"/>
      <c r="E118" s="285"/>
      <c r="F118" s="285"/>
      <c r="G118" s="285"/>
      <c r="H118" s="285"/>
      <c r="I118" s="285"/>
      <c r="J118" s="285"/>
      <c r="K118" s="285"/>
    </row>
    <row r="119" spans="2:11" ht="7.5" customHeight="1">
      <c r="B119" s="311"/>
      <c r="C119" s="312"/>
      <c r="D119" s="312"/>
      <c r="E119" s="312"/>
      <c r="F119" s="312"/>
      <c r="G119" s="312"/>
      <c r="H119" s="312"/>
      <c r="I119" s="312"/>
      <c r="J119" s="312"/>
      <c r="K119" s="313"/>
    </row>
    <row r="120" spans="2:11" ht="45" customHeight="1">
      <c r="B120" s="314"/>
      <c r="C120" s="392" t="s">
        <v>947</v>
      </c>
      <c r="D120" s="392"/>
      <c r="E120" s="392"/>
      <c r="F120" s="392"/>
      <c r="G120" s="392"/>
      <c r="H120" s="392"/>
      <c r="I120" s="392"/>
      <c r="J120" s="392"/>
      <c r="K120" s="315"/>
    </row>
    <row r="121" spans="2:11" ht="17.25" customHeight="1">
      <c r="B121" s="316"/>
      <c r="C121" s="291" t="s">
        <v>894</v>
      </c>
      <c r="D121" s="291"/>
      <c r="E121" s="291"/>
      <c r="F121" s="291" t="s">
        <v>895</v>
      </c>
      <c r="G121" s="292"/>
      <c r="H121" s="291" t="s">
        <v>110</v>
      </c>
      <c r="I121" s="291" t="s">
        <v>64</v>
      </c>
      <c r="J121" s="291" t="s">
        <v>896</v>
      </c>
      <c r="K121" s="317"/>
    </row>
    <row r="122" spans="2:11" ht="17.25" customHeight="1">
      <c r="B122" s="316"/>
      <c r="C122" s="293" t="s">
        <v>897</v>
      </c>
      <c r="D122" s="293"/>
      <c r="E122" s="293"/>
      <c r="F122" s="294" t="s">
        <v>898</v>
      </c>
      <c r="G122" s="295"/>
      <c r="H122" s="293"/>
      <c r="I122" s="293"/>
      <c r="J122" s="293" t="s">
        <v>899</v>
      </c>
      <c r="K122" s="317"/>
    </row>
    <row r="123" spans="2:11" ht="5.25" customHeight="1">
      <c r="B123" s="318"/>
      <c r="C123" s="296"/>
      <c r="D123" s="296"/>
      <c r="E123" s="296"/>
      <c r="F123" s="296"/>
      <c r="G123" s="279"/>
      <c r="H123" s="296"/>
      <c r="I123" s="296"/>
      <c r="J123" s="296"/>
      <c r="K123" s="319"/>
    </row>
    <row r="124" spans="2:11" ht="15" customHeight="1">
      <c r="B124" s="318"/>
      <c r="C124" s="279" t="s">
        <v>903</v>
      </c>
      <c r="D124" s="296"/>
      <c r="E124" s="296"/>
      <c r="F124" s="298" t="s">
        <v>900</v>
      </c>
      <c r="G124" s="279"/>
      <c r="H124" s="279" t="s">
        <v>939</v>
      </c>
      <c r="I124" s="279" t="s">
        <v>902</v>
      </c>
      <c r="J124" s="279">
        <v>120</v>
      </c>
      <c r="K124" s="320"/>
    </row>
    <row r="125" spans="2:11" ht="15" customHeight="1">
      <c r="B125" s="318"/>
      <c r="C125" s="279" t="s">
        <v>948</v>
      </c>
      <c r="D125" s="279"/>
      <c r="E125" s="279"/>
      <c r="F125" s="298" t="s">
        <v>900</v>
      </c>
      <c r="G125" s="279"/>
      <c r="H125" s="279" t="s">
        <v>949</v>
      </c>
      <c r="I125" s="279" t="s">
        <v>902</v>
      </c>
      <c r="J125" s="279" t="s">
        <v>950</v>
      </c>
      <c r="K125" s="320"/>
    </row>
    <row r="126" spans="2:11" ht="15" customHeight="1">
      <c r="B126" s="318"/>
      <c r="C126" s="279" t="s">
        <v>849</v>
      </c>
      <c r="D126" s="279"/>
      <c r="E126" s="279"/>
      <c r="F126" s="298" t="s">
        <v>900</v>
      </c>
      <c r="G126" s="279"/>
      <c r="H126" s="279" t="s">
        <v>951</v>
      </c>
      <c r="I126" s="279" t="s">
        <v>902</v>
      </c>
      <c r="J126" s="279" t="s">
        <v>950</v>
      </c>
      <c r="K126" s="320"/>
    </row>
    <row r="127" spans="2:11" ht="15" customHeight="1">
      <c r="B127" s="318"/>
      <c r="C127" s="279" t="s">
        <v>911</v>
      </c>
      <c r="D127" s="279"/>
      <c r="E127" s="279"/>
      <c r="F127" s="298" t="s">
        <v>906</v>
      </c>
      <c r="G127" s="279"/>
      <c r="H127" s="279" t="s">
        <v>912</v>
      </c>
      <c r="I127" s="279" t="s">
        <v>902</v>
      </c>
      <c r="J127" s="279">
        <v>15</v>
      </c>
      <c r="K127" s="320"/>
    </row>
    <row r="128" spans="2:11" ht="15" customHeight="1">
      <c r="B128" s="318"/>
      <c r="C128" s="300" t="s">
        <v>913</v>
      </c>
      <c r="D128" s="300"/>
      <c r="E128" s="300"/>
      <c r="F128" s="301" t="s">
        <v>906</v>
      </c>
      <c r="G128" s="300"/>
      <c r="H128" s="300" t="s">
        <v>914</v>
      </c>
      <c r="I128" s="300" t="s">
        <v>902</v>
      </c>
      <c r="J128" s="300">
        <v>15</v>
      </c>
      <c r="K128" s="320"/>
    </row>
    <row r="129" spans="2:11" ht="15" customHeight="1">
      <c r="B129" s="318"/>
      <c r="C129" s="300" t="s">
        <v>915</v>
      </c>
      <c r="D129" s="300"/>
      <c r="E129" s="300"/>
      <c r="F129" s="301" t="s">
        <v>906</v>
      </c>
      <c r="G129" s="300"/>
      <c r="H129" s="300" t="s">
        <v>916</v>
      </c>
      <c r="I129" s="300" t="s">
        <v>902</v>
      </c>
      <c r="J129" s="300">
        <v>20</v>
      </c>
      <c r="K129" s="320"/>
    </row>
    <row r="130" spans="2:11" ht="15" customHeight="1">
      <c r="B130" s="318"/>
      <c r="C130" s="300" t="s">
        <v>917</v>
      </c>
      <c r="D130" s="300"/>
      <c r="E130" s="300"/>
      <c r="F130" s="301" t="s">
        <v>906</v>
      </c>
      <c r="G130" s="300"/>
      <c r="H130" s="300" t="s">
        <v>918</v>
      </c>
      <c r="I130" s="300" t="s">
        <v>902</v>
      </c>
      <c r="J130" s="300">
        <v>20</v>
      </c>
      <c r="K130" s="320"/>
    </row>
    <row r="131" spans="2:11" ht="15" customHeight="1">
      <c r="B131" s="318"/>
      <c r="C131" s="279" t="s">
        <v>905</v>
      </c>
      <c r="D131" s="279"/>
      <c r="E131" s="279"/>
      <c r="F131" s="298" t="s">
        <v>906</v>
      </c>
      <c r="G131" s="279"/>
      <c r="H131" s="279" t="s">
        <v>939</v>
      </c>
      <c r="I131" s="279" t="s">
        <v>902</v>
      </c>
      <c r="J131" s="279">
        <v>50</v>
      </c>
      <c r="K131" s="320"/>
    </row>
    <row r="132" spans="2:11" ht="15" customHeight="1">
      <c r="B132" s="318"/>
      <c r="C132" s="279" t="s">
        <v>919</v>
      </c>
      <c r="D132" s="279"/>
      <c r="E132" s="279"/>
      <c r="F132" s="298" t="s">
        <v>906</v>
      </c>
      <c r="G132" s="279"/>
      <c r="H132" s="279" t="s">
        <v>939</v>
      </c>
      <c r="I132" s="279" t="s">
        <v>902</v>
      </c>
      <c r="J132" s="279">
        <v>50</v>
      </c>
      <c r="K132" s="320"/>
    </row>
    <row r="133" spans="2:11" ht="15" customHeight="1">
      <c r="B133" s="318"/>
      <c r="C133" s="279" t="s">
        <v>925</v>
      </c>
      <c r="D133" s="279"/>
      <c r="E133" s="279"/>
      <c r="F133" s="298" t="s">
        <v>906</v>
      </c>
      <c r="G133" s="279"/>
      <c r="H133" s="279" t="s">
        <v>939</v>
      </c>
      <c r="I133" s="279" t="s">
        <v>902</v>
      </c>
      <c r="J133" s="279">
        <v>50</v>
      </c>
      <c r="K133" s="320"/>
    </row>
    <row r="134" spans="2:11" ht="15" customHeight="1">
      <c r="B134" s="318"/>
      <c r="C134" s="279" t="s">
        <v>927</v>
      </c>
      <c r="D134" s="279"/>
      <c r="E134" s="279"/>
      <c r="F134" s="298" t="s">
        <v>906</v>
      </c>
      <c r="G134" s="279"/>
      <c r="H134" s="279" t="s">
        <v>939</v>
      </c>
      <c r="I134" s="279" t="s">
        <v>902</v>
      </c>
      <c r="J134" s="279">
        <v>50</v>
      </c>
      <c r="K134" s="320"/>
    </row>
    <row r="135" spans="2:11" ht="15" customHeight="1">
      <c r="B135" s="318"/>
      <c r="C135" s="279" t="s">
        <v>115</v>
      </c>
      <c r="D135" s="279"/>
      <c r="E135" s="279"/>
      <c r="F135" s="298" t="s">
        <v>906</v>
      </c>
      <c r="G135" s="279"/>
      <c r="H135" s="279" t="s">
        <v>952</v>
      </c>
      <c r="I135" s="279" t="s">
        <v>902</v>
      </c>
      <c r="J135" s="279">
        <v>255</v>
      </c>
      <c r="K135" s="320"/>
    </row>
    <row r="136" spans="2:11" ht="15" customHeight="1">
      <c r="B136" s="318"/>
      <c r="C136" s="279" t="s">
        <v>929</v>
      </c>
      <c r="D136" s="279"/>
      <c r="E136" s="279"/>
      <c r="F136" s="298" t="s">
        <v>900</v>
      </c>
      <c r="G136" s="279"/>
      <c r="H136" s="279" t="s">
        <v>953</v>
      </c>
      <c r="I136" s="279" t="s">
        <v>931</v>
      </c>
      <c r="J136" s="279"/>
      <c r="K136" s="320"/>
    </row>
    <row r="137" spans="2:11" ht="15" customHeight="1">
      <c r="B137" s="318"/>
      <c r="C137" s="279" t="s">
        <v>932</v>
      </c>
      <c r="D137" s="279"/>
      <c r="E137" s="279"/>
      <c r="F137" s="298" t="s">
        <v>900</v>
      </c>
      <c r="G137" s="279"/>
      <c r="H137" s="279" t="s">
        <v>954</v>
      </c>
      <c r="I137" s="279" t="s">
        <v>934</v>
      </c>
      <c r="J137" s="279"/>
      <c r="K137" s="320"/>
    </row>
    <row r="138" spans="2:11" ht="15" customHeight="1">
      <c r="B138" s="318"/>
      <c r="C138" s="279" t="s">
        <v>935</v>
      </c>
      <c r="D138" s="279"/>
      <c r="E138" s="279"/>
      <c r="F138" s="298" t="s">
        <v>900</v>
      </c>
      <c r="G138" s="279"/>
      <c r="H138" s="279" t="s">
        <v>935</v>
      </c>
      <c r="I138" s="279" t="s">
        <v>934</v>
      </c>
      <c r="J138" s="279"/>
      <c r="K138" s="320"/>
    </row>
    <row r="139" spans="2:11" ht="15" customHeight="1">
      <c r="B139" s="318"/>
      <c r="C139" s="279" t="s">
        <v>45</v>
      </c>
      <c r="D139" s="279"/>
      <c r="E139" s="279"/>
      <c r="F139" s="298" t="s">
        <v>900</v>
      </c>
      <c r="G139" s="279"/>
      <c r="H139" s="279" t="s">
        <v>955</v>
      </c>
      <c r="I139" s="279" t="s">
        <v>934</v>
      </c>
      <c r="J139" s="279"/>
      <c r="K139" s="320"/>
    </row>
    <row r="140" spans="2:11" ht="15" customHeight="1">
      <c r="B140" s="318"/>
      <c r="C140" s="279" t="s">
        <v>956</v>
      </c>
      <c r="D140" s="279"/>
      <c r="E140" s="279"/>
      <c r="F140" s="298" t="s">
        <v>900</v>
      </c>
      <c r="G140" s="279"/>
      <c r="H140" s="279" t="s">
        <v>957</v>
      </c>
      <c r="I140" s="279" t="s">
        <v>934</v>
      </c>
      <c r="J140" s="279"/>
      <c r="K140" s="320"/>
    </row>
    <row r="141" spans="2:11" ht="15" customHeight="1">
      <c r="B141" s="321"/>
      <c r="C141" s="322"/>
      <c r="D141" s="322"/>
      <c r="E141" s="322"/>
      <c r="F141" s="322"/>
      <c r="G141" s="322"/>
      <c r="H141" s="322"/>
      <c r="I141" s="322"/>
      <c r="J141" s="322"/>
      <c r="K141" s="323"/>
    </row>
    <row r="142" spans="2:11" ht="18.75" customHeight="1">
      <c r="B142" s="275"/>
      <c r="C142" s="275"/>
      <c r="D142" s="275"/>
      <c r="E142" s="275"/>
      <c r="F142" s="310"/>
      <c r="G142" s="275"/>
      <c r="H142" s="275"/>
      <c r="I142" s="275"/>
      <c r="J142" s="275"/>
      <c r="K142" s="275"/>
    </row>
    <row r="143" spans="2:11" ht="18.75" customHeight="1">
      <c r="B143" s="285"/>
      <c r="C143" s="285"/>
      <c r="D143" s="285"/>
      <c r="E143" s="285"/>
      <c r="F143" s="285"/>
      <c r="G143" s="285"/>
      <c r="H143" s="285"/>
      <c r="I143" s="285"/>
      <c r="J143" s="285"/>
      <c r="K143" s="285"/>
    </row>
    <row r="144" spans="2:11" ht="7.5" customHeight="1">
      <c r="B144" s="286"/>
      <c r="C144" s="287"/>
      <c r="D144" s="287"/>
      <c r="E144" s="287"/>
      <c r="F144" s="287"/>
      <c r="G144" s="287"/>
      <c r="H144" s="287"/>
      <c r="I144" s="287"/>
      <c r="J144" s="287"/>
      <c r="K144" s="288"/>
    </row>
    <row r="145" spans="2:11" ht="45" customHeight="1">
      <c r="B145" s="289"/>
      <c r="C145" s="396" t="s">
        <v>958</v>
      </c>
      <c r="D145" s="396"/>
      <c r="E145" s="396"/>
      <c r="F145" s="396"/>
      <c r="G145" s="396"/>
      <c r="H145" s="396"/>
      <c r="I145" s="396"/>
      <c r="J145" s="396"/>
      <c r="K145" s="290"/>
    </row>
    <row r="146" spans="2:11" ht="17.25" customHeight="1">
      <c r="B146" s="289"/>
      <c r="C146" s="291" t="s">
        <v>894</v>
      </c>
      <c r="D146" s="291"/>
      <c r="E146" s="291"/>
      <c r="F146" s="291" t="s">
        <v>895</v>
      </c>
      <c r="G146" s="292"/>
      <c r="H146" s="291" t="s">
        <v>110</v>
      </c>
      <c r="I146" s="291" t="s">
        <v>64</v>
      </c>
      <c r="J146" s="291" t="s">
        <v>896</v>
      </c>
      <c r="K146" s="290"/>
    </row>
    <row r="147" spans="2:11" ht="17.25" customHeight="1">
      <c r="B147" s="289"/>
      <c r="C147" s="293" t="s">
        <v>897</v>
      </c>
      <c r="D147" s="293"/>
      <c r="E147" s="293"/>
      <c r="F147" s="294" t="s">
        <v>898</v>
      </c>
      <c r="G147" s="295"/>
      <c r="H147" s="293"/>
      <c r="I147" s="293"/>
      <c r="J147" s="293" t="s">
        <v>899</v>
      </c>
      <c r="K147" s="290"/>
    </row>
    <row r="148" spans="2:11" ht="5.25" customHeight="1">
      <c r="B148" s="299"/>
      <c r="C148" s="296"/>
      <c r="D148" s="296"/>
      <c r="E148" s="296"/>
      <c r="F148" s="296"/>
      <c r="G148" s="297"/>
      <c r="H148" s="296"/>
      <c r="I148" s="296"/>
      <c r="J148" s="296"/>
      <c r="K148" s="320"/>
    </row>
    <row r="149" spans="2:11" ht="15" customHeight="1">
      <c r="B149" s="299"/>
      <c r="C149" s="324" t="s">
        <v>903</v>
      </c>
      <c r="D149" s="279"/>
      <c r="E149" s="279"/>
      <c r="F149" s="325" t="s">
        <v>900</v>
      </c>
      <c r="G149" s="279"/>
      <c r="H149" s="324" t="s">
        <v>939</v>
      </c>
      <c r="I149" s="324" t="s">
        <v>902</v>
      </c>
      <c r="J149" s="324">
        <v>120</v>
      </c>
      <c r="K149" s="320"/>
    </row>
    <row r="150" spans="2:11" ht="15" customHeight="1">
      <c r="B150" s="299"/>
      <c r="C150" s="324" t="s">
        <v>948</v>
      </c>
      <c r="D150" s="279"/>
      <c r="E150" s="279"/>
      <c r="F150" s="325" t="s">
        <v>900</v>
      </c>
      <c r="G150" s="279"/>
      <c r="H150" s="324" t="s">
        <v>959</v>
      </c>
      <c r="I150" s="324" t="s">
        <v>902</v>
      </c>
      <c r="J150" s="324" t="s">
        <v>950</v>
      </c>
      <c r="K150" s="320"/>
    </row>
    <row r="151" spans="2:11" ht="15" customHeight="1">
      <c r="B151" s="299"/>
      <c r="C151" s="324" t="s">
        <v>849</v>
      </c>
      <c r="D151" s="279"/>
      <c r="E151" s="279"/>
      <c r="F151" s="325" t="s">
        <v>900</v>
      </c>
      <c r="G151" s="279"/>
      <c r="H151" s="324" t="s">
        <v>960</v>
      </c>
      <c r="I151" s="324" t="s">
        <v>902</v>
      </c>
      <c r="J151" s="324" t="s">
        <v>950</v>
      </c>
      <c r="K151" s="320"/>
    </row>
    <row r="152" spans="2:11" ht="15" customHeight="1">
      <c r="B152" s="299"/>
      <c r="C152" s="324" t="s">
        <v>905</v>
      </c>
      <c r="D152" s="279"/>
      <c r="E152" s="279"/>
      <c r="F152" s="325" t="s">
        <v>906</v>
      </c>
      <c r="G152" s="279"/>
      <c r="H152" s="324" t="s">
        <v>939</v>
      </c>
      <c r="I152" s="324" t="s">
        <v>902</v>
      </c>
      <c r="J152" s="324">
        <v>50</v>
      </c>
      <c r="K152" s="320"/>
    </row>
    <row r="153" spans="2:11" ht="15" customHeight="1">
      <c r="B153" s="299"/>
      <c r="C153" s="324" t="s">
        <v>908</v>
      </c>
      <c r="D153" s="279"/>
      <c r="E153" s="279"/>
      <c r="F153" s="325" t="s">
        <v>900</v>
      </c>
      <c r="G153" s="279"/>
      <c r="H153" s="324" t="s">
        <v>939</v>
      </c>
      <c r="I153" s="324" t="s">
        <v>910</v>
      </c>
      <c r="J153" s="324"/>
      <c r="K153" s="320"/>
    </row>
    <row r="154" spans="2:11" ht="15" customHeight="1">
      <c r="B154" s="299"/>
      <c r="C154" s="324" t="s">
        <v>919</v>
      </c>
      <c r="D154" s="279"/>
      <c r="E154" s="279"/>
      <c r="F154" s="325" t="s">
        <v>906</v>
      </c>
      <c r="G154" s="279"/>
      <c r="H154" s="324" t="s">
        <v>939</v>
      </c>
      <c r="I154" s="324" t="s">
        <v>902</v>
      </c>
      <c r="J154" s="324">
        <v>50</v>
      </c>
      <c r="K154" s="320"/>
    </row>
    <row r="155" spans="2:11" ht="15" customHeight="1">
      <c r="B155" s="299"/>
      <c r="C155" s="324" t="s">
        <v>927</v>
      </c>
      <c r="D155" s="279"/>
      <c r="E155" s="279"/>
      <c r="F155" s="325" t="s">
        <v>906</v>
      </c>
      <c r="G155" s="279"/>
      <c r="H155" s="324" t="s">
        <v>939</v>
      </c>
      <c r="I155" s="324" t="s">
        <v>902</v>
      </c>
      <c r="J155" s="324">
        <v>50</v>
      </c>
      <c r="K155" s="320"/>
    </row>
    <row r="156" spans="2:11" ht="15" customHeight="1">
      <c r="B156" s="299"/>
      <c r="C156" s="324" t="s">
        <v>925</v>
      </c>
      <c r="D156" s="279"/>
      <c r="E156" s="279"/>
      <c r="F156" s="325" t="s">
        <v>906</v>
      </c>
      <c r="G156" s="279"/>
      <c r="H156" s="324" t="s">
        <v>939</v>
      </c>
      <c r="I156" s="324" t="s">
        <v>902</v>
      </c>
      <c r="J156" s="324">
        <v>50</v>
      </c>
      <c r="K156" s="320"/>
    </row>
    <row r="157" spans="2:11" ht="15" customHeight="1">
      <c r="B157" s="299"/>
      <c r="C157" s="324" t="s">
        <v>101</v>
      </c>
      <c r="D157" s="279"/>
      <c r="E157" s="279"/>
      <c r="F157" s="325" t="s">
        <v>900</v>
      </c>
      <c r="G157" s="279"/>
      <c r="H157" s="324" t="s">
        <v>961</v>
      </c>
      <c r="I157" s="324" t="s">
        <v>902</v>
      </c>
      <c r="J157" s="324" t="s">
        <v>962</v>
      </c>
      <c r="K157" s="320"/>
    </row>
    <row r="158" spans="2:11" ht="15" customHeight="1">
      <c r="B158" s="299"/>
      <c r="C158" s="324" t="s">
        <v>963</v>
      </c>
      <c r="D158" s="279"/>
      <c r="E158" s="279"/>
      <c r="F158" s="325" t="s">
        <v>900</v>
      </c>
      <c r="G158" s="279"/>
      <c r="H158" s="324" t="s">
        <v>964</v>
      </c>
      <c r="I158" s="324" t="s">
        <v>934</v>
      </c>
      <c r="J158" s="324"/>
      <c r="K158" s="320"/>
    </row>
    <row r="159" spans="2:11" ht="15" customHeight="1">
      <c r="B159" s="326"/>
      <c r="C159" s="308"/>
      <c r="D159" s="308"/>
      <c r="E159" s="308"/>
      <c r="F159" s="308"/>
      <c r="G159" s="308"/>
      <c r="H159" s="308"/>
      <c r="I159" s="308"/>
      <c r="J159" s="308"/>
      <c r="K159" s="327"/>
    </row>
    <row r="160" spans="2:11" ht="18.75" customHeight="1">
      <c r="B160" s="275"/>
      <c r="C160" s="279"/>
      <c r="D160" s="279"/>
      <c r="E160" s="279"/>
      <c r="F160" s="298"/>
      <c r="G160" s="279"/>
      <c r="H160" s="279"/>
      <c r="I160" s="279"/>
      <c r="J160" s="279"/>
      <c r="K160" s="275"/>
    </row>
    <row r="161" spans="2:11" ht="18.75" customHeight="1">
      <c r="B161" s="285"/>
      <c r="C161" s="285"/>
      <c r="D161" s="285"/>
      <c r="E161" s="285"/>
      <c r="F161" s="285"/>
      <c r="G161" s="285"/>
      <c r="H161" s="285"/>
      <c r="I161" s="285"/>
      <c r="J161" s="285"/>
      <c r="K161" s="285"/>
    </row>
    <row r="162" spans="2:11" ht="7.5" customHeight="1">
      <c r="B162" s="267"/>
      <c r="C162" s="268"/>
      <c r="D162" s="268"/>
      <c r="E162" s="268"/>
      <c r="F162" s="268"/>
      <c r="G162" s="268"/>
      <c r="H162" s="268"/>
      <c r="I162" s="268"/>
      <c r="J162" s="268"/>
      <c r="K162" s="269"/>
    </row>
    <row r="163" spans="2:11" ht="45" customHeight="1">
      <c r="B163" s="270"/>
      <c r="C163" s="392" t="s">
        <v>965</v>
      </c>
      <c r="D163" s="392"/>
      <c r="E163" s="392"/>
      <c r="F163" s="392"/>
      <c r="G163" s="392"/>
      <c r="H163" s="392"/>
      <c r="I163" s="392"/>
      <c r="J163" s="392"/>
      <c r="K163" s="271"/>
    </row>
    <row r="164" spans="2:11" ht="17.25" customHeight="1">
      <c r="B164" s="270"/>
      <c r="C164" s="291" t="s">
        <v>894</v>
      </c>
      <c r="D164" s="291"/>
      <c r="E164" s="291"/>
      <c r="F164" s="291" t="s">
        <v>895</v>
      </c>
      <c r="G164" s="328"/>
      <c r="H164" s="329" t="s">
        <v>110</v>
      </c>
      <c r="I164" s="329" t="s">
        <v>64</v>
      </c>
      <c r="J164" s="291" t="s">
        <v>896</v>
      </c>
      <c r="K164" s="271"/>
    </row>
    <row r="165" spans="2:11" ht="17.25" customHeight="1">
      <c r="B165" s="272"/>
      <c r="C165" s="293" t="s">
        <v>897</v>
      </c>
      <c r="D165" s="293"/>
      <c r="E165" s="293"/>
      <c r="F165" s="294" t="s">
        <v>898</v>
      </c>
      <c r="G165" s="330"/>
      <c r="H165" s="331"/>
      <c r="I165" s="331"/>
      <c r="J165" s="293" t="s">
        <v>899</v>
      </c>
      <c r="K165" s="273"/>
    </row>
    <row r="166" spans="2:11" ht="5.25" customHeight="1">
      <c r="B166" s="299"/>
      <c r="C166" s="296"/>
      <c r="D166" s="296"/>
      <c r="E166" s="296"/>
      <c r="F166" s="296"/>
      <c r="G166" s="297"/>
      <c r="H166" s="296"/>
      <c r="I166" s="296"/>
      <c r="J166" s="296"/>
      <c r="K166" s="320"/>
    </row>
    <row r="167" spans="2:11" ht="15" customHeight="1">
      <c r="B167" s="299"/>
      <c r="C167" s="279" t="s">
        <v>903</v>
      </c>
      <c r="D167" s="279"/>
      <c r="E167" s="279"/>
      <c r="F167" s="298" t="s">
        <v>900</v>
      </c>
      <c r="G167" s="279"/>
      <c r="H167" s="279" t="s">
        <v>939</v>
      </c>
      <c r="I167" s="279" t="s">
        <v>902</v>
      </c>
      <c r="J167" s="279">
        <v>120</v>
      </c>
      <c r="K167" s="320"/>
    </row>
    <row r="168" spans="2:11" ht="15" customHeight="1">
      <c r="B168" s="299"/>
      <c r="C168" s="279" t="s">
        <v>948</v>
      </c>
      <c r="D168" s="279"/>
      <c r="E168" s="279"/>
      <c r="F168" s="298" t="s">
        <v>900</v>
      </c>
      <c r="G168" s="279"/>
      <c r="H168" s="279" t="s">
        <v>949</v>
      </c>
      <c r="I168" s="279" t="s">
        <v>902</v>
      </c>
      <c r="J168" s="279" t="s">
        <v>950</v>
      </c>
      <c r="K168" s="320"/>
    </row>
    <row r="169" spans="2:11" ht="15" customHeight="1">
      <c r="B169" s="299"/>
      <c r="C169" s="279" t="s">
        <v>849</v>
      </c>
      <c r="D169" s="279"/>
      <c r="E169" s="279"/>
      <c r="F169" s="298" t="s">
        <v>900</v>
      </c>
      <c r="G169" s="279"/>
      <c r="H169" s="279" t="s">
        <v>966</v>
      </c>
      <c r="I169" s="279" t="s">
        <v>902</v>
      </c>
      <c r="J169" s="279" t="s">
        <v>950</v>
      </c>
      <c r="K169" s="320"/>
    </row>
    <row r="170" spans="2:11" ht="15" customHeight="1">
      <c r="B170" s="299"/>
      <c r="C170" s="279" t="s">
        <v>905</v>
      </c>
      <c r="D170" s="279"/>
      <c r="E170" s="279"/>
      <c r="F170" s="298" t="s">
        <v>906</v>
      </c>
      <c r="G170" s="279"/>
      <c r="H170" s="279" t="s">
        <v>966</v>
      </c>
      <c r="I170" s="279" t="s">
        <v>902</v>
      </c>
      <c r="J170" s="279">
        <v>50</v>
      </c>
      <c r="K170" s="320"/>
    </row>
    <row r="171" spans="2:11" ht="15" customHeight="1">
      <c r="B171" s="299"/>
      <c r="C171" s="279" t="s">
        <v>908</v>
      </c>
      <c r="D171" s="279"/>
      <c r="E171" s="279"/>
      <c r="F171" s="298" t="s">
        <v>900</v>
      </c>
      <c r="G171" s="279"/>
      <c r="H171" s="279" t="s">
        <v>966</v>
      </c>
      <c r="I171" s="279" t="s">
        <v>910</v>
      </c>
      <c r="J171" s="279"/>
      <c r="K171" s="320"/>
    </row>
    <row r="172" spans="2:11" ht="15" customHeight="1">
      <c r="B172" s="299"/>
      <c r="C172" s="279" t="s">
        <v>919</v>
      </c>
      <c r="D172" s="279"/>
      <c r="E172" s="279"/>
      <c r="F172" s="298" t="s">
        <v>906</v>
      </c>
      <c r="G172" s="279"/>
      <c r="H172" s="279" t="s">
        <v>966</v>
      </c>
      <c r="I172" s="279" t="s">
        <v>902</v>
      </c>
      <c r="J172" s="279">
        <v>50</v>
      </c>
      <c r="K172" s="320"/>
    </row>
    <row r="173" spans="2:11" ht="15" customHeight="1">
      <c r="B173" s="299"/>
      <c r="C173" s="279" t="s">
        <v>927</v>
      </c>
      <c r="D173" s="279"/>
      <c r="E173" s="279"/>
      <c r="F173" s="298" t="s">
        <v>906</v>
      </c>
      <c r="G173" s="279"/>
      <c r="H173" s="279" t="s">
        <v>966</v>
      </c>
      <c r="I173" s="279" t="s">
        <v>902</v>
      </c>
      <c r="J173" s="279">
        <v>50</v>
      </c>
      <c r="K173" s="320"/>
    </row>
    <row r="174" spans="2:11" ht="15" customHeight="1">
      <c r="B174" s="299"/>
      <c r="C174" s="279" t="s">
        <v>925</v>
      </c>
      <c r="D174" s="279"/>
      <c r="E174" s="279"/>
      <c r="F174" s="298" t="s">
        <v>906</v>
      </c>
      <c r="G174" s="279"/>
      <c r="H174" s="279" t="s">
        <v>966</v>
      </c>
      <c r="I174" s="279" t="s">
        <v>902</v>
      </c>
      <c r="J174" s="279">
        <v>50</v>
      </c>
      <c r="K174" s="320"/>
    </row>
    <row r="175" spans="2:11" ht="15" customHeight="1">
      <c r="B175" s="299"/>
      <c r="C175" s="279" t="s">
        <v>109</v>
      </c>
      <c r="D175" s="279"/>
      <c r="E175" s="279"/>
      <c r="F175" s="298" t="s">
        <v>900</v>
      </c>
      <c r="G175" s="279"/>
      <c r="H175" s="279" t="s">
        <v>967</v>
      </c>
      <c r="I175" s="279" t="s">
        <v>968</v>
      </c>
      <c r="J175" s="279"/>
      <c r="K175" s="320"/>
    </row>
    <row r="176" spans="2:11" ht="15" customHeight="1">
      <c r="B176" s="299"/>
      <c r="C176" s="279" t="s">
        <v>64</v>
      </c>
      <c r="D176" s="279"/>
      <c r="E176" s="279"/>
      <c r="F176" s="298" t="s">
        <v>900</v>
      </c>
      <c r="G176" s="279"/>
      <c r="H176" s="279" t="s">
        <v>969</v>
      </c>
      <c r="I176" s="279" t="s">
        <v>970</v>
      </c>
      <c r="J176" s="279">
        <v>1</v>
      </c>
      <c r="K176" s="320"/>
    </row>
    <row r="177" spans="2:11" ht="15" customHeight="1">
      <c r="B177" s="299"/>
      <c r="C177" s="279" t="s">
        <v>60</v>
      </c>
      <c r="D177" s="279"/>
      <c r="E177" s="279"/>
      <c r="F177" s="298" t="s">
        <v>900</v>
      </c>
      <c r="G177" s="279"/>
      <c r="H177" s="279" t="s">
        <v>971</v>
      </c>
      <c r="I177" s="279" t="s">
        <v>902</v>
      </c>
      <c r="J177" s="279">
        <v>20</v>
      </c>
      <c r="K177" s="320"/>
    </row>
    <row r="178" spans="2:11" ht="15" customHeight="1">
      <c r="B178" s="299"/>
      <c r="C178" s="279" t="s">
        <v>110</v>
      </c>
      <c r="D178" s="279"/>
      <c r="E178" s="279"/>
      <c r="F178" s="298" t="s">
        <v>900</v>
      </c>
      <c r="G178" s="279"/>
      <c r="H178" s="279" t="s">
        <v>972</v>
      </c>
      <c r="I178" s="279" t="s">
        <v>902</v>
      </c>
      <c r="J178" s="279">
        <v>255</v>
      </c>
      <c r="K178" s="320"/>
    </row>
    <row r="179" spans="2:11" ht="15" customHeight="1">
      <c r="B179" s="299"/>
      <c r="C179" s="279" t="s">
        <v>111</v>
      </c>
      <c r="D179" s="279"/>
      <c r="E179" s="279"/>
      <c r="F179" s="298" t="s">
        <v>900</v>
      </c>
      <c r="G179" s="279"/>
      <c r="H179" s="279" t="s">
        <v>865</v>
      </c>
      <c r="I179" s="279" t="s">
        <v>902</v>
      </c>
      <c r="J179" s="279">
        <v>10</v>
      </c>
      <c r="K179" s="320"/>
    </row>
    <row r="180" spans="2:11" ht="15" customHeight="1">
      <c r="B180" s="299"/>
      <c r="C180" s="279" t="s">
        <v>112</v>
      </c>
      <c r="D180" s="279"/>
      <c r="E180" s="279"/>
      <c r="F180" s="298" t="s">
        <v>900</v>
      </c>
      <c r="G180" s="279"/>
      <c r="H180" s="279" t="s">
        <v>973</v>
      </c>
      <c r="I180" s="279" t="s">
        <v>934</v>
      </c>
      <c r="J180" s="279"/>
      <c r="K180" s="320"/>
    </row>
    <row r="181" spans="2:11" ht="15" customHeight="1">
      <c r="B181" s="299"/>
      <c r="C181" s="279" t="s">
        <v>974</v>
      </c>
      <c r="D181" s="279"/>
      <c r="E181" s="279"/>
      <c r="F181" s="298" t="s">
        <v>900</v>
      </c>
      <c r="G181" s="279"/>
      <c r="H181" s="279" t="s">
        <v>975</v>
      </c>
      <c r="I181" s="279" t="s">
        <v>934</v>
      </c>
      <c r="J181" s="279"/>
      <c r="K181" s="320"/>
    </row>
    <row r="182" spans="2:11" ht="15" customHeight="1">
      <c r="B182" s="299"/>
      <c r="C182" s="279" t="s">
        <v>963</v>
      </c>
      <c r="D182" s="279"/>
      <c r="E182" s="279"/>
      <c r="F182" s="298" t="s">
        <v>900</v>
      </c>
      <c r="G182" s="279"/>
      <c r="H182" s="279" t="s">
        <v>976</v>
      </c>
      <c r="I182" s="279" t="s">
        <v>934</v>
      </c>
      <c r="J182" s="279"/>
      <c r="K182" s="320"/>
    </row>
    <row r="183" spans="2:11" ht="15" customHeight="1">
      <c r="B183" s="299"/>
      <c r="C183" s="279" t="s">
        <v>114</v>
      </c>
      <c r="D183" s="279"/>
      <c r="E183" s="279"/>
      <c r="F183" s="298" t="s">
        <v>906</v>
      </c>
      <c r="G183" s="279"/>
      <c r="H183" s="279" t="s">
        <v>977</v>
      </c>
      <c r="I183" s="279" t="s">
        <v>902</v>
      </c>
      <c r="J183" s="279">
        <v>50</v>
      </c>
      <c r="K183" s="320"/>
    </row>
    <row r="184" spans="2:11" ht="15" customHeight="1">
      <c r="B184" s="299"/>
      <c r="C184" s="279" t="s">
        <v>978</v>
      </c>
      <c r="D184" s="279"/>
      <c r="E184" s="279"/>
      <c r="F184" s="298" t="s">
        <v>906</v>
      </c>
      <c r="G184" s="279"/>
      <c r="H184" s="279" t="s">
        <v>979</v>
      </c>
      <c r="I184" s="279" t="s">
        <v>980</v>
      </c>
      <c r="J184" s="279"/>
      <c r="K184" s="320"/>
    </row>
    <row r="185" spans="2:11" ht="15" customHeight="1">
      <c r="B185" s="299"/>
      <c r="C185" s="279" t="s">
        <v>981</v>
      </c>
      <c r="D185" s="279"/>
      <c r="E185" s="279"/>
      <c r="F185" s="298" t="s">
        <v>906</v>
      </c>
      <c r="G185" s="279"/>
      <c r="H185" s="279" t="s">
        <v>982</v>
      </c>
      <c r="I185" s="279" t="s">
        <v>980</v>
      </c>
      <c r="J185" s="279"/>
      <c r="K185" s="320"/>
    </row>
    <row r="186" spans="2:11" ht="15" customHeight="1">
      <c r="B186" s="299"/>
      <c r="C186" s="279" t="s">
        <v>983</v>
      </c>
      <c r="D186" s="279"/>
      <c r="E186" s="279"/>
      <c r="F186" s="298" t="s">
        <v>906</v>
      </c>
      <c r="G186" s="279"/>
      <c r="H186" s="279" t="s">
        <v>984</v>
      </c>
      <c r="I186" s="279" t="s">
        <v>980</v>
      </c>
      <c r="J186" s="279"/>
      <c r="K186" s="320"/>
    </row>
    <row r="187" spans="2:11" ht="15" customHeight="1">
      <c r="B187" s="299"/>
      <c r="C187" s="332" t="s">
        <v>985</v>
      </c>
      <c r="D187" s="279"/>
      <c r="E187" s="279"/>
      <c r="F187" s="298" t="s">
        <v>906</v>
      </c>
      <c r="G187" s="279"/>
      <c r="H187" s="279" t="s">
        <v>986</v>
      </c>
      <c r="I187" s="279" t="s">
        <v>987</v>
      </c>
      <c r="J187" s="333" t="s">
        <v>988</v>
      </c>
      <c r="K187" s="320"/>
    </row>
    <row r="188" spans="2:11" ht="15" customHeight="1">
      <c r="B188" s="299"/>
      <c r="C188" s="284" t="s">
        <v>49</v>
      </c>
      <c r="D188" s="279"/>
      <c r="E188" s="279"/>
      <c r="F188" s="298" t="s">
        <v>900</v>
      </c>
      <c r="G188" s="279"/>
      <c r="H188" s="275" t="s">
        <v>989</v>
      </c>
      <c r="I188" s="279" t="s">
        <v>990</v>
      </c>
      <c r="J188" s="279"/>
      <c r="K188" s="320"/>
    </row>
    <row r="189" spans="2:11" ht="15" customHeight="1">
      <c r="B189" s="299"/>
      <c r="C189" s="284" t="s">
        <v>991</v>
      </c>
      <c r="D189" s="279"/>
      <c r="E189" s="279"/>
      <c r="F189" s="298" t="s">
        <v>900</v>
      </c>
      <c r="G189" s="279"/>
      <c r="H189" s="279" t="s">
        <v>992</v>
      </c>
      <c r="I189" s="279" t="s">
        <v>934</v>
      </c>
      <c r="J189" s="279"/>
      <c r="K189" s="320"/>
    </row>
    <row r="190" spans="2:11" ht="15" customHeight="1">
      <c r="B190" s="299"/>
      <c r="C190" s="284" t="s">
        <v>993</v>
      </c>
      <c r="D190" s="279"/>
      <c r="E190" s="279"/>
      <c r="F190" s="298" t="s">
        <v>900</v>
      </c>
      <c r="G190" s="279"/>
      <c r="H190" s="279" t="s">
        <v>994</v>
      </c>
      <c r="I190" s="279" t="s">
        <v>934</v>
      </c>
      <c r="J190" s="279"/>
      <c r="K190" s="320"/>
    </row>
    <row r="191" spans="2:11" ht="15" customHeight="1">
      <c r="B191" s="299"/>
      <c r="C191" s="284" t="s">
        <v>995</v>
      </c>
      <c r="D191" s="279"/>
      <c r="E191" s="279"/>
      <c r="F191" s="298" t="s">
        <v>906</v>
      </c>
      <c r="G191" s="279"/>
      <c r="H191" s="279" t="s">
        <v>996</v>
      </c>
      <c r="I191" s="279" t="s">
        <v>934</v>
      </c>
      <c r="J191" s="279"/>
      <c r="K191" s="320"/>
    </row>
    <row r="192" spans="2:11" ht="15" customHeight="1">
      <c r="B192" s="326"/>
      <c r="C192" s="334"/>
      <c r="D192" s="308"/>
      <c r="E192" s="308"/>
      <c r="F192" s="308"/>
      <c r="G192" s="308"/>
      <c r="H192" s="308"/>
      <c r="I192" s="308"/>
      <c r="J192" s="308"/>
      <c r="K192" s="327"/>
    </row>
    <row r="193" spans="2:11" ht="18.75" customHeight="1">
      <c r="B193" s="275"/>
      <c r="C193" s="279"/>
      <c r="D193" s="279"/>
      <c r="E193" s="279"/>
      <c r="F193" s="298"/>
      <c r="G193" s="279"/>
      <c r="H193" s="279"/>
      <c r="I193" s="279"/>
      <c r="J193" s="279"/>
      <c r="K193" s="275"/>
    </row>
    <row r="194" spans="2:11" ht="18.75" customHeight="1">
      <c r="B194" s="275"/>
      <c r="C194" s="279"/>
      <c r="D194" s="279"/>
      <c r="E194" s="279"/>
      <c r="F194" s="298"/>
      <c r="G194" s="279"/>
      <c r="H194" s="279"/>
      <c r="I194" s="279"/>
      <c r="J194" s="279"/>
      <c r="K194" s="275"/>
    </row>
    <row r="195" spans="2:11" ht="18.75" customHeight="1">
      <c r="B195" s="285"/>
      <c r="C195" s="285"/>
      <c r="D195" s="285"/>
      <c r="E195" s="285"/>
      <c r="F195" s="285"/>
      <c r="G195" s="285"/>
      <c r="H195" s="285"/>
      <c r="I195" s="285"/>
      <c r="J195" s="285"/>
      <c r="K195" s="285"/>
    </row>
    <row r="196" spans="2:11" ht="13.5">
      <c r="B196" s="267"/>
      <c r="C196" s="268"/>
      <c r="D196" s="268"/>
      <c r="E196" s="268"/>
      <c r="F196" s="268"/>
      <c r="G196" s="268"/>
      <c r="H196" s="268"/>
      <c r="I196" s="268"/>
      <c r="J196" s="268"/>
      <c r="K196" s="269"/>
    </row>
    <row r="197" spans="2:11" ht="22.2">
      <c r="B197" s="270"/>
      <c r="C197" s="392" t="s">
        <v>997</v>
      </c>
      <c r="D197" s="392"/>
      <c r="E197" s="392"/>
      <c r="F197" s="392"/>
      <c r="G197" s="392"/>
      <c r="H197" s="392"/>
      <c r="I197" s="392"/>
      <c r="J197" s="392"/>
      <c r="K197" s="271"/>
    </row>
    <row r="198" spans="2:11" ht="25.5" customHeight="1">
      <c r="B198" s="270"/>
      <c r="C198" s="335" t="s">
        <v>998</v>
      </c>
      <c r="D198" s="335"/>
      <c r="E198" s="335"/>
      <c r="F198" s="335" t="s">
        <v>999</v>
      </c>
      <c r="G198" s="336"/>
      <c r="H198" s="397" t="s">
        <v>1000</v>
      </c>
      <c r="I198" s="397"/>
      <c r="J198" s="397"/>
      <c r="K198" s="271"/>
    </row>
    <row r="199" spans="2:11" ht="5.25" customHeight="1">
      <c r="B199" s="299"/>
      <c r="C199" s="296"/>
      <c r="D199" s="296"/>
      <c r="E199" s="296"/>
      <c r="F199" s="296"/>
      <c r="G199" s="279"/>
      <c r="H199" s="296"/>
      <c r="I199" s="296"/>
      <c r="J199" s="296"/>
      <c r="K199" s="320"/>
    </row>
    <row r="200" spans="2:11" ht="15" customHeight="1">
      <c r="B200" s="299"/>
      <c r="C200" s="279" t="s">
        <v>990</v>
      </c>
      <c r="D200" s="279"/>
      <c r="E200" s="279"/>
      <c r="F200" s="298" t="s">
        <v>50</v>
      </c>
      <c r="G200" s="279"/>
      <c r="H200" s="394" t="s">
        <v>1001</v>
      </c>
      <c r="I200" s="394"/>
      <c r="J200" s="394"/>
      <c r="K200" s="320"/>
    </row>
    <row r="201" spans="2:11" ht="15" customHeight="1">
      <c r="B201" s="299"/>
      <c r="C201" s="305"/>
      <c r="D201" s="279"/>
      <c r="E201" s="279"/>
      <c r="F201" s="298" t="s">
        <v>51</v>
      </c>
      <c r="G201" s="279"/>
      <c r="H201" s="394" t="s">
        <v>1002</v>
      </c>
      <c r="I201" s="394"/>
      <c r="J201" s="394"/>
      <c r="K201" s="320"/>
    </row>
    <row r="202" spans="2:11" ht="15" customHeight="1">
      <c r="B202" s="299"/>
      <c r="C202" s="305"/>
      <c r="D202" s="279"/>
      <c r="E202" s="279"/>
      <c r="F202" s="298" t="s">
        <v>54</v>
      </c>
      <c r="G202" s="279"/>
      <c r="H202" s="394" t="s">
        <v>1003</v>
      </c>
      <c r="I202" s="394"/>
      <c r="J202" s="394"/>
      <c r="K202" s="320"/>
    </row>
    <row r="203" spans="2:11" ht="15" customHeight="1">
      <c r="B203" s="299"/>
      <c r="C203" s="279"/>
      <c r="D203" s="279"/>
      <c r="E203" s="279"/>
      <c r="F203" s="298" t="s">
        <v>52</v>
      </c>
      <c r="G203" s="279"/>
      <c r="H203" s="394" t="s">
        <v>1004</v>
      </c>
      <c r="I203" s="394"/>
      <c r="J203" s="394"/>
      <c r="K203" s="320"/>
    </row>
    <row r="204" spans="2:11" ht="15" customHeight="1">
      <c r="B204" s="299"/>
      <c r="C204" s="279"/>
      <c r="D204" s="279"/>
      <c r="E204" s="279"/>
      <c r="F204" s="298" t="s">
        <v>53</v>
      </c>
      <c r="G204" s="279"/>
      <c r="H204" s="394" t="s">
        <v>1005</v>
      </c>
      <c r="I204" s="394"/>
      <c r="J204" s="394"/>
      <c r="K204" s="320"/>
    </row>
    <row r="205" spans="2:11" ht="15" customHeight="1">
      <c r="B205" s="299"/>
      <c r="C205" s="279"/>
      <c r="D205" s="279"/>
      <c r="E205" s="279"/>
      <c r="F205" s="298"/>
      <c r="G205" s="279"/>
      <c r="H205" s="279"/>
      <c r="I205" s="279"/>
      <c r="J205" s="279"/>
      <c r="K205" s="320"/>
    </row>
    <row r="206" spans="2:11" ht="15" customHeight="1">
      <c r="B206" s="299"/>
      <c r="C206" s="279" t="s">
        <v>946</v>
      </c>
      <c r="D206" s="279"/>
      <c r="E206" s="279"/>
      <c r="F206" s="298" t="s">
        <v>86</v>
      </c>
      <c r="G206" s="279"/>
      <c r="H206" s="394" t="s">
        <v>1006</v>
      </c>
      <c r="I206" s="394"/>
      <c r="J206" s="394"/>
      <c r="K206" s="320"/>
    </row>
    <row r="207" spans="2:11" ht="15" customHeight="1">
      <c r="B207" s="299"/>
      <c r="C207" s="305"/>
      <c r="D207" s="279"/>
      <c r="E207" s="279"/>
      <c r="F207" s="298" t="s">
        <v>844</v>
      </c>
      <c r="G207" s="279"/>
      <c r="H207" s="394" t="s">
        <v>845</v>
      </c>
      <c r="I207" s="394"/>
      <c r="J207" s="394"/>
      <c r="K207" s="320"/>
    </row>
    <row r="208" spans="2:11" ht="15" customHeight="1">
      <c r="B208" s="299"/>
      <c r="C208" s="279"/>
      <c r="D208" s="279"/>
      <c r="E208" s="279"/>
      <c r="F208" s="298" t="s">
        <v>842</v>
      </c>
      <c r="G208" s="279"/>
      <c r="H208" s="394" t="s">
        <v>1007</v>
      </c>
      <c r="I208" s="394"/>
      <c r="J208" s="394"/>
      <c r="K208" s="320"/>
    </row>
    <row r="209" spans="2:11" ht="15" customHeight="1">
      <c r="B209" s="337"/>
      <c r="C209" s="305"/>
      <c r="D209" s="305"/>
      <c r="E209" s="305"/>
      <c r="F209" s="298" t="s">
        <v>846</v>
      </c>
      <c r="G209" s="284"/>
      <c r="H209" s="398" t="s">
        <v>85</v>
      </c>
      <c r="I209" s="398"/>
      <c r="J209" s="398"/>
      <c r="K209" s="338"/>
    </row>
    <row r="210" spans="2:11" ht="15" customHeight="1">
      <c r="B210" s="337"/>
      <c r="C210" s="305"/>
      <c r="D210" s="305"/>
      <c r="E210" s="305"/>
      <c r="F210" s="298" t="s">
        <v>847</v>
      </c>
      <c r="G210" s="284"/>
      <c r="H210" s="398" t="s">
        <v>1008</v>
      </c>
      <c r="I210" s="398"/>
      <c r="J210" s="398"/>
      <c r="K210" s="338"/>
    </row>
    <row r="211" spans="2:11" ht="15" customHeight="1">
      <c r="B211" s="337"/>
      <c r="C211" s="305"/>
      <c r="D211" s="305"/>
      <c r="E211" s="305"/>
      <c r="F211" s="339"/>
      <c r="G211" s="284"/>
      <c r="H211" s="340"/>
      <c r="I211" s="340"/>
      <c r="J211" s="340"/>
      <c r="K211" s="338"/>
    </row>
    <row r="212" spans="2:11" ht="15" customHeight="1">
      <c r="B212" s="337"/>
      <c r="C212" s="279" t="s">
        <v>970</v>
      </c>
      <c r="D212" s="305"/>
      <c r="E212" s="305"/>
      <c r="F212" s="298">
        <v>1</v>
      </c>
      <c r="G212" s="284"/>
      <c r="H212" s="398" t="s">
        <v>1009</v>
      </c>
      <c r="I212" s="398"/>
      <c r="J212" s="398"/>
      <c r="K212" s="338"/>
    </row>
    <row r="213" spans="2:11" ht="15" customHeight="1">
      <c r="B213" s="337"/>
      <c r="C213" s="305"/>
      <c r="D213" s="305"/>
      <c r="E213" s="305"/>
      <c r="F213" s="298">
        <v>2</v>
      </c>
      <c r="G213" s="284"/>
      <c r="H213" s="398" t="s">
        <v>1010</v>
      </c>
      <c r="I213" s="398"/>
      <c r="J213" s="398"/>
      <c r="K213" s="338"/>
    </row>
    <row r="214" spans="2:11" ht="15" customHeight="1">
      <c r="B214" s="337"/>
      <c r="C214" s="305"/>
      <c r="D214" s="305"/>
      <c r="E214" s="305"/>
      <c r="F214" s="298">
        <v>3</v>
      </c>
      <c r="G214" s="284"/>
      <c r="H214" s="398" t="s">
        <v>1011</v>
      </c>
      <c r="I214" s="398"/>
      <c r="J214" s="398"/>
      <c r="K214" s="338"/>
    </row>
    <row r="215" spans="2:11" ht="15" customHeight="1">
      <c r="B215" s="337"/>
      <c r="C215" s="305"/>
      <c r="D215" s="305"/>
      <c r="E215" s="305"/>
      <c r="F215" s="298">
        <v>4</v>
      </c>
      <c r="G215" s="284"/>
      <c r="H215" s="398" t="s">
        <v>1012</v>
      </c>
      <c r="I215" s="398"/>
      <c r="J215" s="398"/>
      <c r="K215" s="338"/>
    </row>
    <row r="216" spans="2:11" ht="12.75" customHeight="1">
      <c r="B216" s="341"/>
      <c r="C216" s="342"/>
      <c r="D216" s="342"/>
      <c r="E216" s="342"/>
      <c r="F216" s="342"/>
      <c r="G216" s="342"/>
      <c r="H216" s="342"/>
      <c r="I216" s="342"/>
      <c r="J216" s="342"/>
      <c r="K216" s="343"/>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Stepanek</dc:creator>
  <cp:keywords/>
  <dc:description/>
  <cp:lastModifiedBy>Administrator</cp:lastModifiedBy>
  <dcterms:created xsi:type="dcterms:W3CDTF">2018-02-06T09:59:35Z</dcterms:created>
  <dcterms:modified xsi:type="dcterms:W3CDTF">2018-03-08T08:46:56Z</dcterms:modified>
  <cp:category/>
  <cp:version/>
  <cp:contentType/>
  <cp:contentStatus/>
</cp:coreProperties>
</file>