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KOMUNIKACE" sheetId="2" r:id="rId2"/>
    <sheet name="801 - DOPROVODNÁ ZELEŇ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'101 - KOMUNIKACE'!$C$89:$K$254</definedName>
    <definedName name="_xlnm.Print_Area" localSheetId="1">'101 - KOMUNIKACE'!$C$4:$J$36,'101 - KOMUNIKACE'!$C$42:$J$71,'101 - KOMUNIKACE'!$C$77:$K$254</definedName>
    <definedName name="_xlnm._FilterDatabase" localSheetId="2" hidden="1">'801 - DOPROVODNÁ ZELEŇ'!$C$78:$K$98</definedName>
    <definedName name="_xlnm.Print_Area" localSheetId="2">'801 - DOPROVODNÁ ZELEŇ'!$C$4:$J$36,'801 - DOPROVODNÁ ZELEŇ'!$C$42:$J$60,'801 - DOPROVODNÁ ZELEŇ'!$C$66:$K$98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'101 - KOMUNIKACE'!$89:$89</definedName>
    <definedName name="_xlnm.Print_Titles" localSheetId="2">'801 - DOPROVODNÁ ZELEŇ'!$78:$78</definedName>
  </definedNames>
  <calcPr fullCalcOnLoad="1"/>
</workbook>
</file>

<file path=xl/sharedStrings.xml><?xml version="1.0" encoding="utf-8"?>
<sst xmlns="http://schemas.openxmlformats.org/spreadsheetml/2006/main" count="2779" uniqueCount="745">
  <si>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</si>
  <si>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</si>
  <si>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</si>
  <si>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</si>
  <si>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</si>
  <si>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</si>
  <si>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</si>
  <si>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{91f75b11-cf86-4405-a117-20eb6a343a19}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</si>
  <si>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</si>
  <si>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</si>
  <si>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</si>
  <si>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</si>
  <si>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</si>
  <si>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</si>
  <si>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</si>
  <si>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</si>
  <si>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1112ok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</si>
  <si>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</si>
  <si>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</si>
  <si>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VÝSTAVBA - REKONSTRUKCE POLNÍ CESTY RCH1 V KÚ HORAŽĎOVICE</t>
  </si>
  <si>
    <t>KSO:</t>
  </si>
  <si>
    <t/>
  </si>
  <si>
    <t>CC-CZ:</t>
  </si>
  <si>
    <t>Místo:</t>
  </si>
  <si>
    <t xml:space="preserve"> </t>
  </si>
  <si>
    <t>Datum:</t>
  </si>
  <si>
    <t>16. 1. 2018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</si>
  <si>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</si>
  <si>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</si>
  <si>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</si>
  <si>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</si>
  <si>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</si>
  <si>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</si>
  <si>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</si>
  <si>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</si>
  <si>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</si>
  <si>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</si>
  <si>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</si>
  <si>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</si>
  <si>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</si>
  <si>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</si>
  <si>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</si>
  <si>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</si>
  <si>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</si>
  <si>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</si>
  <si>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</si>
  <si>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</si>
  <si>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</si>
  <si>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</si>
  <si>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</si>
  <si>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</si>
  <si>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</si>
  <si>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</si>
  <si>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</si>
  <si>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</si>
  <si>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</si>
  <si>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</si>
  <si>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</si>
  <si>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</si>
  <si>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</si>
  <si>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</si>
  <si>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</si>
  <si>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</si>
  <si>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</si>
  <si>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</si>
  <si>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</si>
  <si>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</si>
  <si>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</si>
  <si>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</si>
  <si>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</si>
  <si>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</si>
  <si>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</si>
  <si>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</si>
  <si>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</si>
  <si>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</si>
  <si>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KOMUNIKACE</t>
  </si>
  <si>
    <t>STA</t>
  </si>
  <si>
    <t>1</t>
  </si>
  <si>
    <t>{c7c75b0e-7d8c-4a51-8853-df53074108f2}</t>
  </si>
  <si>
    <t>2</t>
  </si>
  <si>
    <t>801</t>
  </si>
  <si>
    <t>DOPROVODNÁ ZELEŇ</t>
  </si>
  <si>
    <t>{4f60f93b-dbc4-4044-a401-8476a34dcc55}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</si>
  <si>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</si>
  <si>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</si>
  <si>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</si>
  <si>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</si>
  <si>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</si>
  <si>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</si>
  <si>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</si>
  <si>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101 -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</si>
  <si>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</si>
  <si>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</si>
  <si>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</si>
  <si>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</si>
  <si>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</si>
  <si>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</si>
  <si>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</si>
  <si>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</si>
  <si>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</si>
  <si>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</si>
  <si>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</si>
  <si>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</si>
  <si>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</si>
  <si>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</si>
  <si>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</si>
  <si>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</si>
  <si>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</si>
  <si>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</si>
  <si>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</si>
  <si>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</si>
  <si>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</si>
  <si>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</si>
  <si>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</si>
  <si>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</si>
  <si>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</si>
  <si>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</si>
  <si>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</si>
  <si>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</si>
  <si>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</si>
  <si>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</si>
  <si>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</si>
  <si>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</si>
  <si>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</si>
  <si>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</si>
  <si>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</si>
  <si>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</si>
  <si>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</si>
  <si>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</si>
  <si>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113107043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</si>
  <si>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</si>
  <si>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m2</t>
  </si>
  <si>
    <t>CS ÚRS 2018 01</t>
  </si>
  <si>
    <t>4</t>
  </si>
  <si>
    <t>-1860647657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</si>
  <si>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</si>
  <si>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</si>
  <si>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m</t>
  </si>
  <si>
    <t>CS ÚRS 2015 01</t>
  </si>
  <si>
    <t>1576225245</t>
  </si>
  <si>
    <t>3</t>
  </si>
  <si>
    <t>121101103</t>
  </si>
  <si>
    <t>Sejmutí ornice nebo lesní půdy s vodorovným přemístěním na hromady v místě upotřebení nebo na dočasné či trvalé skládky se složením, na vzdálenost přes 100 do 250 m</t>
  </si>
  <si>
    <t>m3</t>
  </si>
  <si>
    <t>235036678</t>
  </si>
  <si>
    <t>VV</t>
  </si>
  <si>
    <t>3844*0,2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</si>
  <si>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</si>
  <si>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</si>
  <si>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314095646</t>
  </si>
  <si>
    <t>P</t>
  </si>
  <si>
    <t>Poznámka k položce:
výkop pro spodní stavbu viz tabulky kubatur</t>
  </si>
  <si>
    <t>(1840+208)*0,5</t>
  </si>
  <si>
    <t>5</t>
  </si>
  <si>
    <t>122202203</t>
  </si>
  <si>
    <t>Odkopávky a prokopávky nezapažené pro silnice s přemístěním výkopku v příčných profilech na vzdálenost do 15 m nebo s naložením na dopravní prostředek v hornině tř. 3 přes 1 000 do 5 000 m3</t>
  </si>
  <si>
    <t>-88315060</t>
  </si>
  <si>
    <t>Poznámka k položce:
výkop pro sanaci nevhodného podloží</t>
  </si>
  <si>
    <t>5702*0,4</t>
  </si>
  <si>
    <t>6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</si>
  <si>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</si>
  <si>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</si>
  <si>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188540266</t>
  </si>
  <si>
    <t>7</t>
  </si>
  <si>
    <t>-988579672</t>
  </si>
  <si>
    <t>Poznámka k položce:
sanace</t>
  </si>
  <si>
    <t>8</t>
  </si>
  <si>
    <t>122302202</t>
  </si>
  <si>
    <t>Odkopávky a prokopávky nezapažené pro silnice s přemístěním výkopku v příčných profilech na vzdálenost do 15 m nebo s naložením na dopravní prostředek v hornině tř. 4 přes 100 do 1 000 m3</t>
  </si>
  <si>
    <t>1473321695</t>
  </si>
  <si>
    <t>9</t>
  </si>
  <si>
    <t>122302209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</si>
  <si>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</si>
  <si>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-980610547</t>
  </si>
  <si>
    <t>10</t>
  </si>
  <si>
    <t>132201101</t>
  </si>
  <si>
    <t>Hloubení zapažených i nezapažených rýh šířky do 600 mm s urovnáním dna do předepsaného profilu a spádu v hornině tř. 3 do 100 m3</t>
  </si>
  <si>
    <t>1064591151</t>
  </si>
  <si>
    <t>Poznámka k položce:
výkop pro podélné drenáže</t>
  </si>
  <si>
    <t>(0,35*0,45*(100+820))*0,5</t>
  </si>
  <si>
    <t>11</t>
  </si>
  <si>
    <t>132201109</t>
  </si>
  <si>
    <t>Hloubení zapažených i nezapažených rýh šířky do 600 mm s urovnáním dna do předepsaného profilu a spádu v hornině tř. 3 Příplatek k cenám za lepivost horniny tř. 3</t>
  </si>
  <si>
    <t>1936547109</t>
  </si>
  <si>
    <t>12</t>
  </si>
  <si>
    <t>132201201</t>
  </si>
  <si>
    <t>Hloubení zapažených i nezapažených rýh šířky přes 600 do 2 000 mm s urovnáním dna do předepsaného profilu a spádu v hornině tř. 3 do 100 m3</t>
  </si>
  <si>
    <t>CS ÚRS 2012 01</t>
  </si>
  <si>
    <t>232392502</t>
  </si>
  <si>
    <t>Poznámka k položce:
Výkop pro vsakovací galerie</t>
  </si>
  <si>
    <t>3,6+19,2+8,4</t>
  </si>
  <si>
    <t>13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</si>
  <si>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</si>
  <si>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</si>
  <si>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-1548169270</t>
  </si>
  <si>
    <t>14</t>
  </si>
  <si>
    <t>132301101</t>
  </si>
  <si>
    <t>Hloubení zapažených i nezapažených rýh šířky do 600 mm s urovnáním dna do předepsaného profilu a spádu v hornině tř. 4 do 100 m3</t>
  </si>
  <si>
    <t>819172491</t>
  </si>
  <si>
    <t>132301109</t>
  </si>
  <si>
    <t>Hloubení zapažených i nezapažených rýh šířky do 600 mm s urovnáním dna do předepsaného profilu a spádu v hornině tř. 4 Příplatek k cenám za lepivost horniny tř. 4</t>
  </si>
  <si>
    <t>-1275883668</t>
  </si>
  <si>
    <t>16</t>
  </si>
  <si>
    <t>132301201</t>
  </si>
  <si>
    <t>Hloubení zapažených i nezapažených rýh šířky přes 600 do 2 000 mm s urovnáním dna do předepsaného profilu a spádu v hornině tř. 4 do 100 m3</t>
  </si>
  <si>
    <t>560007009</t>
  </si>
  <si>
    <t>Poznámka k položce:
prostupy amylex - závlahy</t>
  </si>
  <si>
    <t>1,2*8*0,8</t>
  </si>
  <si>
    <t>17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</si>
  <si>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</si>
  <si>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</si>
  <si>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1615162144</t>
  </si>
  <si>
    <t>18</t>
  </si>
  <si>
    <t>162401101</t>
  </si>
  <si>
    <t>Vodorovné přemístění výkopku nebo sypaniny po suchu na obvyklém dopravním prostředku, bez naložení výkopku, avšak se složením bez rozhrnutí z horniny tř. 1 až 4 na vzdálenost přes 1 000 do 1 500 m</t>
  </si>
  <si>
    <t>1188585813</t>
  </si>
  <si>
    <t>Poznámka k položce:
přebytečná ornice</t>
  </si>
  <si>
    <t>769-481</t>
  </si>
  <si>
    <t>19</t>
  </si>
  <si>
    <t>-172292899</t>
  </si>
  <si>
    <t>Poznámka k položce:
materiál pro zemní krajnice</t>
  </si>
  <si>
    <t>20</t>
  </si>
  <si>
    <t>167101102</t>
  </si>
  <si>
    <t>Nakládání, skládání a překládání neulehlého výkopku nebo sypaniny nakládání, množství přes 100 m3, z hornin tř. 1 až 4</t>
  </si>
  <si>
    <t>-391443369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</si>
  <si>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</si>
  <si>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</si>
  <si>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-1107904437</t>
  </si>
  <si>
    <t>Poznámka k položce:
sanace tl. 0,40 m</t>
  </si>
  <si>
    <t>5702,76*0,4</t>
  </si>
  <si>
    <t>22</t>
  </si>
  <si>
    <t>M</t>
  </si>
  <si>
    <t>583312020</t>
  </si>
  <si>
    <t xml:space="preserve">drcené lomové kamenivo frakce 0/125 - 0/300 mimo normu
</t>
  </si>
  <si>
    <t>t</t>
  </si>
  <si>
    <t>438635057</t>
  </si>
  <si>
    <t>2281,104*1,9 'Přepočtené koeficientem množství</t>
  </si>
  <si>
    <t>23</t>
  </si>
  <si>
    <t>174101101</t>
  </si>
  <si>
    <t>Zásyp sypaninou z jakékoliv horniny s uložením výkopku ve vrstvách se zhutněním jam, šachet, rýh nebo kolem objektů v těchto vykopávkách</t>
  </si>
  <si>
    <t>-286986518</t>
  </si>
  <si>
    <t>Poznámka k položce:
zásyp rýh - prostupy pro závlahy amylex</t>
  </si>
  <si>
    <t>24</t>
  </si>
  <si>
    <t>180401211</t>
  </si>
  <si>
    <t>Založení trávníku výsevem lučního v rovině nebo na svahu do 1:5</t>
  </si>
  <si>
    <t>-504153972</t>
  </si>
  <si>
    <t>Poznámka k položce:
viz situace</t>
  </si>
  <si>
    <t>25</t>
  </si>
  <si>
    <t>005724100</t>
  </si>
  <si>
    <t>osiva pícnin směsi travní balení obvykle 25 kg parková</t>
  </si>
  <si>
    <t>kg</t>
  </si>
  <si>
    <t>-640054874</t>
  </si>
  <si>
    <t>4806*0,015 'Přepočtené koeficientem množství</t>
  </si>
  <si>
    <t>26</t>
  </si>
  <si>
    <t>181301111</t>
  </si>
  <si>
    <t>Rozprostření a urovnání ornice v rovině nebo ve svahu sklonu do 1 : 5 při souvislé ploše přes 500 m2, tl. vrstvy do 100 mm</t>
  </si>
  <si>
    <t>743293834</t>
  </si>
  <si>
    <t>27</t>
  </si>
  <si>
    <t>181951102</t>
  </si>
  <si>
    <t>Úprava pláně vyrovnáním výškových rozdílů v hornině tř. 1 až 4 se zhutněním</t>
  </si>
  <si>
    <t>-267925575</t>
  </si>
  <si>
    <t>4380*1,302</t>
  </si>
  <si>
    <t>28</t>
  </si>
  <si>
    <t>182001121</t>
  </si>
  <si>
    <t>Plošná úprava terénu v zemině tř. 1 až 4 s urovnáním povrchu bez doplnění ornice při nerovnostech terénu přes +/-100 do +/-150 mm v rovině nebo na svahu do 1:5</t>
  </si>
  <si>
    <t>-23294593</t>
  </si>
  <si>
    <t>29</t>
  </si>
  <si>
    <t>vlastní</t>
  </si>
  <si>
    <t>Vodorovné přemístění výkopku/sypaniny z horniny tř. 1 až 4 včetně likvidace v souladu se zákonem o odpadech 185/2001 Sb.</t>
  </si>
  <si>
    <t>872016294</t>
  </si>
  <si>
    <t>Poznámka k položce:
přebytečný výkopek určený na skládku (skládky zajišťuje zhotovitel)</t>
  </si>
  <si>
    <t>2048+145+31,2+2281+7,68</t>
  </si>
  <si>
    <t>Zakládání</t>
  </si>
  <si>
    <t>30</t>
  </si>
  <si>
    <t>211561111</t>
  </si>
  <si>
    <t>Výplň kamenivem do rýh odvodňovacích žeber nebo trativodů bez zhutnění, s úpravou povrchu výplně kamenivem hrubým drceným frakce 8/16 mm</t>
  </si>
  <si>
    <t>1900702097</t>
  </si>
  <si>
    <t>0,3*0,4*920</t>
  </si>
  <si>
    <t>31</t>
  </si>
  <si>
    <t>212312111</t>
  </si>
  <si>
    <t>Lože pro trativody z betonu prostého</t>
  </si>
  <si>
    <t>105573301</t>
  </si>
  <si>
    <t>920*0,4*0,05</t>
  </si>
  <si>
    <t>32</t>
  </si>
  <si>
    <t>212755216</t>
  </si>
  <si>
    <t>Trativody bez lože z drenážních trubek plastových flexibilních D 150 mm</t>
  </si>
  <si>
    <t>1048695156</t>
  </si>
  <si>
    <t>drenáž</t>
  </si>
  <si>
    <t>920</t>
  </si>
  <si>
    <t>oprava stávajících drenáží - předpoklad</t>
  </si>
  <si>
    <t>Součet</t>
  </si>
  <si>
    <t>Svislé a kompletní konstrukce</t>
  </si>
  <si>
    <t>33</t>
  </si>
  <si>
    <t>388995212vl</t>
  </si>
  <si>
    <t>Chránička kabelů z trub HDPE 110/6,3</t>
  </si>
  <si>
    <t>1978069757</t>
  </si>
  <si>
    <t>Poznámka k položce:
rezervní chráničky podél vedení CETIN</t>
  </si>
  <si>
    <t>4*9</t>
  </si>
  <si>
    <t>34</t>
  </si>
  <si>
    <t>388995213vl</t>
  </si>
  <si>
    <t>Chránička kabelů HDPE půlená 200/160</t>
  </si>
  <si>
    <t>-190629908</t>
  </si>
  <si>
    <t xml:space="preserve">Poznámka k položce:
ochrana kabelu CETIN
</t>
  </si>
  <si>
    <t>35</t>
  </si>
  <si>
    <t>388995214vl</t>
  </si>
  <si>
    <t>Chránička kabelů HDPE půlená 160/110</t>
  </si>
  <si>
    <t>-1469740303</t>
  </si>
  <si>
    <t>Poznámka k položce:
ochrana kabelu CETIN</t>
  </si>
  <si>
    <t>Komunikace</t>
  </si>
  <si>
    <t>36</t>
  </si>
  <si>
    <t>564851111</t>
  </si>
  <si>
    <t>Podklad ze štěrkodrti ŠD s rozprostřením a zhutněním, po zhutnění tl. 150 mm</t>
  </si>
  <si>
    <t>-75421052</t>
  </si>
  <si>
    <t>4380*1,132</t>
  </si>
  <si>
    <t>37</t>
  </si>
  <si>
    <t>564851113</t>
  </si>
  <si>
    <t>Podklad ze štěrkodrti ŠD s rozprostřením a zhutněním, po zhutnění tl. 170 mm</t>
  </si>
  <si>
    <t>517569591</t>
  </si>
  <si>
    <t>4380*1,262</t>
  </si>
  <si>
    <t>38</t>
  </si>
  <si>
    <t>565155121</t>
  </si>
  <si>
    <t>Asfaltový beton vrstva podkladní ACP 16 (obalované kamenivo střednězrnné - OKS) s rozprostřením a zhutněním v pruhu šířky přes 3 m, po zhutnění tl. 70 mm</t>
  </si>
  <si>
    <t>-1540019749</t>
  </si>
  <si>
    <t>4380*1,035</t>
  </si>
  <si>
    <t>39</t>
  </si>
  <si>
    <t>569903311</t>
  </si>
  <si>
    <t>Zřízení zemních krajnic z hornin jakékoliv třídy se zhutněním</t>
  </si>
  <si>
    <t>94803383</t>
  </si>
  <si>
    <t>0,2*930</t>
  </si>
  <si>
    <t>40</t>
  </si>
  <si>
    <t>569931132</t>
  </si>
  <si>
    <t>Zpevnění krajnic nebo komunikací pro pěší s rozprostřením a zhutněním, po zhutnění asfaltovým recyklátem tl. 100 mm</t>
  </si>
  <si>
    <t>939705254</t>
  </si>
  <si>
    <t>41</t>
  </si>
  <si>
    <t>573231111</t>
  </si>
  <si>
    <t>Postřik živičný spojovací bez posypu kamenivem ze silniční emulze, v množství 0,50 kg/m2</t>
  </si>
  <si>
    <t>-2145995422</t>
  </si>
  <si>
    <t>42</t>
  </si>
  <si>
    <t>577134121</t>
  </si>
  <si>
    <t>Asfaltový beton vrstva obrusná ACO 11 (ABS) s rozprostřením a se zhutněním z nemodifikovaného asfaltu v pruhu šířky přes 3 m tř. I, po zhutnění tl. 40 mm</t>
  </si>
  <si>
    <t>-241124532</t>
  </si>
  <si>
    <t>Trubní vedení</t>
  </si>
  <si>
    <t>43</t>
  </si>
  <si>
    <t>871365221</t>
  </si>
  <si>
    <t>Kanalizační potrubí z tvrdého PVC systém KG v otevřeném výkopu ve sklonu do 20 %, tuhost třídy SN 8 DN 250</t>
  </si>
  <si>
    <t>922786163</t>
  </si>
  <si>
    <t>Poznámka k položce:
prostupy pro závlahy amylex</t>
  </si>
  <si>
    <t>44</t>
  </si>
  <si>
    <t>894411121</t>
  </si>
  <si>
    <t>Zřízení šachet kanalizačních z betonových dílců výšky vstupu do 1,50 m s obložením dna betonem tř. C 25/30, na potrubí DN přes 200 do 300</t>
  </si>
  <si>
    <t>kus</t>
  </si>
  <si>
    <t>826583702</t>
  </si>
  <si>
    <t>45</t>
  </si>
  <si>
    <t>592243120</t>
  </si>
  <si>
    <t>prefabrikáty pro vstupní šachty a drenážní šachtice (betonové a železobetonové) šachty pro odpadní kanály a potrubí uložená v zemi konus šachetní (síla stěny 12 cm) KPS - kapsové plastové stupadlo 100-63/58/12 KPS     100 x 62,5 x 58</t>
  </si>
  <si>
    <t>-1270336166</t>
  </si>
  <si>
    <t>46</t>
  </si>
  <si>
    <t>894812111</t>
  </si>
  <si>
    <t>Revizní a čistící šachta z PP šachtové dno DN 315/150 přímý tok včetně poklopu D400</t>
  </si>
  <si>
    <t>kpl</t>
  </si>
  <si>
    <t>-9851863</t>
  </si>
  <si>
    <t>47</t>
  </si>
  <si>
    <t>895971111</t>
  </si>
  <si>
    <t>Zasakovací box z polypropylenu PP bez revize pro vsakování jednořadová galerie objemu do 5 m3</t>
  </si>
  <si>
    <t>-823073385</t>
  </si>
  <si>
    <t>Poznámka k položce:
viz příloha PD</t>
  </si>
  <si>
    <t>48</t>
  </si>
  <si>
    <t>895971113</t>
  </si>
  <si>
    <t>Zasakovací box z polypropylenu PP bez revize pro vsakování jednořadová galerie objemu do 20 m3</t>
  </si>
  <si>
    <t>-1296935838</t>
  </si>
  <si>
    <t>49</t>
  </si>
  <si>
    <t>1852781120</t>
  </si>
  <si>
    <t>50</t>
  </si>
  <si>
    <t>899102111</t>
  </si>
  <si>
    <t>Osazení poklopů litinových a ocelových včetně rámů hmotnosti jednotlivě přes 50 do 100 kg</t>
  </si>
  <si>
    <t>-627006780</t>
  </si>
  <si>
    <t>51</t>
  </si>
  <si>
    <t>286617620</t>
  </si>
  <si>
    <t xml:space="preserve"> poklop litinový plný 315/40t</t>
  </si>
  <si>
    <t>1159556175</t>
  </si>
  <si>
    <t>52</t>
  </si>
  <si>
    <t>899331111</t>
  </si>
  <si>
    <t>Výšková úprava uličního vstupu nebo vpusti do 200 mm zvýšením poklopu</t>
  </si>
  <si>
    <t>-1634256915</t>
  </si>
  <si>
    <t>53</t>
  </si>
  <si>
    <t>899431111</t>
  </si>
  <si>
    <t>Výšková úprava uličního vstupu nebo vpusti do 200 mm zvýšením krycího hrnce, šoupěte nebo hydrantu bez úpravy armatur</t>
  </si>
  <si>
    <t>-1799425287</t>
  </si>
  <si>
    <t>54</t>
  </si>
  <si>
    <t>899623161</t>
  </si>
  <si>
    <t>Obetonování potrubí nebo zdiva stok betonem prostým v otevřeném výkopu, beton tř. C 20/25</t>
  </si>
  <si>
    <t>-642592784</t>
  </si>
  <si>
    <t>8*0,25</t>
  </si>
  <si>
    <t>Ostatní konstrukce a práce-bourání</t>
  </si>
  <si>
    <t>55</t>
  </si>
  <si>
    <t>914111111</t>
  </si>
  <si>
    <t>Montáž svislé dopravní značky základní velikosti do 1 m2 objímkami na sloupky nebo konzoly</t>
  </si>
  <si>
    <t>-211144197</t>
  </si>
  <si>
    <t>56</t>
  </si>
  <si>
    <t>404440040</t>
  </si>
  <si>
    <t>výrobky a tabule orientační pro návěstí a zabezpečovací zařízení silniční značky dopravní svislé FeZn  plech FeZn AL     plech Al NK, 3M   povrchová úprava reflexní fólií tř.1 trojúhelníkové značky A1 - A30, P1,P4 rozměr 700 mm AL- 3M  reflexní tř.1</t>
  </si>
  <si>
    <t>-316068086</t>
  </si>
  <si>
    <t>57</t>
  </si>
  <si>
    <t>914511112</t>
  </si>
  <si>
    <t>Montáž sloupku dopravních značek délky do 3,5 m do hliníkové patky</t>
  </si>
  <si>
    <t>468585375</t>
  </si>
  <si>
    <t>58</t>
  </si>
  <si>
    <t>404452250</t>
  </si>
  <si>
    <t>výrobky a tabule orientační pro návěstí a zabezpečovací zařízení silniční značky dopravní svislé sloupky Zn 60 - 350</t>
  </si>
  <si>
    <t>-1055326276</t>
  </si>
  <si>
    <t>59</t>
  </si>
  <si>
    <t>404452400</t>
  </si>
  <si>
    <t>výrobky a tabule orientační pro návěstí a zabezpečovací zařízení silniční značky dopravní svislé patky hliníkové HP 60</t>
  </si>
  <si>
    <t>1710886933</t>
  </si>
  <si>
    <t>60</t>
  </si>
  <si>
    <t>404452530</t>
  </si>
  <si>
    <t>výrobky a tabule orientační pro návěstí a zabezpečovací zařízení silniční značky dopravní svislé víčka plastová na sloupek 60</t>
  </si>
  <si>
    <t>-1816008723</t>
  </si>
  <si>
    <t>61</t>
  </si>
  <si>
    <t>404452560</t>
  </si>
  <si>
    <t>výrobky a tabule orientační pro návěstí a zabezpečovací zařízení silniční značky dopravní svislé upínací svorky na sloupek US 60</t>
  </si>
  <si>
    <t>2041525963</t>
  </si>
  <si>
    <t>62</t>
  </si>
  <si>
    <t>919112212</t>
  </si>
  <si>
    <t>Řezání dilatačních spár v živičném krytu vytvoření komůrky pro těsnící zálivku šířky 10 mm, hloubky 20 mm</t>
  </si>
  <si>
    <t>-1297245642</t>
  </si>
  <si>
    <t>63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</si>
  <si>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</si>
  <si>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</si>
  <si>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726964260</t>
  </si>
  <si>
    <t>64</t>
  </si>
  <si>
    <t>919735114</t>
  </si>
  <si>
    <t>Řezání stávajícího živičného krytu nebo podkladu hloubky přes 150 do 200 mm</t>
  </si>
  <si>
    <t>-2093387531</t>
  </si>
  <si>
    <t>99</t>
  </si>
  <si>
    <t>Přesun hmot</t>
  </si>
  <si>
    <t>65</t>
  </si>
  <si>
    <t>998225111</t>
  </si>
  <si>
    <t>Přesun hmot pro komunikace s krytem z kameniva, monolitickým betonovým nebo živičným dopravní vzdálenost do 200 m jakékoliv délky objektu</t>
  </si>
  <si>
    <t>-384750360</t>
  </si>
  <si>
    <t>997</t>
  </si>
  <si>
    <t>Přesun sutě</t>
  </si>
  <si>
    <t>66</t>
  </si>
  <si>
    <t>997221561VL</t>
  </si>
  <si>
    <t xml:space="preserve">Vodorovná doprava suti  bez naložení, ale se složením a s hrubým urovnáním z kusových materiálů, včetně likvidace v souladu se zákonem o odpadech 185/2001 Sb.
</t>
  </si>
  <si>
    <t>1822243983</t>
  </si>
  <si>
    <t>VRN</t>
  </si>
  <si>
    <t>Vedlejší rozpočtové náklady</t>
  </si>
  <si>
    <t>VRN1</t>
  </si>
  <si>
    <t>Průzkumné, geodetické a projektové práce</t>
  </si>
  <si>
    <t>67</t>
  </si>
  <si>
    <t>011314000</t>
  </si>
  <si>
    <t>Archeologický dohled - 1x závěrečná nálezová zpráva</t>
  </si>
  <si>
    <t>soubor</t>
  </si>
  <si>
    <t>1024</t>
  </si>
  <si>
    <t>1296205340</t>
  </si>
  <si>
    <t>68</t>
  </si>
  <si>
    <t>012103000</t>
  </si>
  <si>
    <t>Průzkumné, geodetické a projektové práce geodetické práce před výstavbou</t>
  </si>
  <si>
    <t>1841725062</t>
  </si>
  <si>
    <t>Poznámka k položce:
Vytyčovací náčrt v tištěné podobě + 1 x CD</t>
  </si>
  <si>
    <t>69</t>
  </si>
  <si>
    <t>012203000</t>
  </si>
  <si>
    <t>Průzkumné, geodetické a projektové práce geodetické práce při provádění stavby</t>
  </si>
  <si>
    <t>-137029640</t>
  </si>
  <si>
    <t>Poznámka k položce:
Vytýčení podrobných bodů pro stavby</t>
  </si>
  <si>
    <t>70</t>
  </si>
  <si>
    <t>012303000</t>
  </si>
  <si>
    <t>Průzkumné, geodetické a projektové práce geodetické práce po výstavbě</t>
  </si>
  <si>
    <t>2052561313</t>
  </si>
  <si>
    <t>Poznámka k položce:
Zaměření skutečného provedení, vytyčovací náčrt v tištěné podobě + CD</t>
  </si>
  <si>
    <t>71</t>
  </si>
  <si>
    <t>012403000</t>
  </si>
  <si>
    <t>Průzkumné, geodetické a projektové práce geodetické práce kartografické práce</t>
  </si>
  <si>
    <t>798054946</t>
  </si>
  <si>
    <t>Poznámka k položce:
Geometrický plán</t>
  </si>
  <si>
    <t>72</t>
  </si>
  <si>
    <t>013254000</t>
  </si>
  <si>
    <t xml:space="preserve">Průzkumné, geodetické a projektové práce projektové práce dokumentace stavby (výkresová a textová) skutečného provedení stavby, 4 x v tištěné podobě </t>
  </si>
  <si>
    <t>-1562448310</t>
  </si>
  <si>
    <t>VRN3</t>
  </si>
  <si>
    <t>Zařízení staveniště</t>
  </si>
  <si>
    <t>73</t>
  </si>
  <si>
    <t>030001000</t>
  </si>
  <si>
    <t>Základní rozdělení průvodních činností a nákladů zařízení staveniště</t>
  </si>
  <si>
    <t>-1716513206</t>
  </si>
  <si>
    <t>Poznámka k položce:
Zřízení zařízení staveniště</t>
  </si>
  <si>
    <t>74</t>
  </si>
  <si>
    <t>034303000</t>
  </si>
  <si>
    <t>Dopravní značení na staveništi</t>
  </si>
  <si>
    <t>770144481</t>
  </si>
  <si>
    <t>Poznámka k položce:
dopravně inženýrské opatření viz příloha PD</t>
  </si>
  <si>
    <t>75</t>
  </si>
  <si>
    <t>039103000</t>
  </si>
  <si>
    <t>Zařízení staveniště zrušení zařízení staveniště rozebrání, bourání a odvoz</t>
  </si>
  <si>
    <t>-515013930</t>
  </si>
  <si>
    <t>VRN4</t>
  </si>
  <si>
    <t>Inženýrská činnost</t>
  </si>
  <si>
    <t>76</t>
  </si>
  <si>
    <t>043203000</t>
  </si>
  <si>
    <t>Inženýrská činnost zkoušky a ostatní měření zkoušky bez rozlišení</t>
  </si>
  <si>
    <t>-1783165050</t>
  </si>
  <si>
    <t>Poznámka k položce:
zkušební vývrt asfaltových vrtstev (akreditovaná laboratoř: tloušťky asf. vrstev, spojení vrstev, složení asf. směsí, mezerovitost, míra zhutnění)</t>
  </si>
  <si>
    <t>VRN9</t>
  </si>
  <si>
    <t>Ostatní náklady</t>
  </si>
  <si>
    <t>77</t>
  </si>
  <si>
    <t>091704000</t>
  </si>
  <si>
    <t>Ostatní náklady související s objektem náklady na údržbu</t>
  </si>
  <si>
    <t>-642422816</t>
  </si>
  <si>
    <t>Poznámka k položce:
čištění komunikace po dobu stavby</t>
  </si>
  <si>
    <t>801 - DOPROVODNÁ ZELEŇ</t>
  </si>
  <si>
    <t>1 - Zemní práce</t>
  </si>
  <si>
    <t>8 - Trubní vedení</t>
  </si>
  <si>
    <t>99 - Staveništní přesun hmot</t>
  </si>
  <si>
    <t>02650403</t>
  </si>
  <si>
    <t xml:space="preserve">Javor mléčný-Acer platanoides,vysokokmen obvod kmene 8-10 cm v kontejneru
</t>
  </si>
  <si>
    <t>-1693465175</t>
  </si>
  <si>
    <t>02650515</t>
  </si>
  <si>
    <t xml:space="preserve">Lípa malolistá - Tilia cordata obvod kmene 8-10 cm v kontejneru
</t>
  </si>
  <si>
    <t>-1103539814</t>
  </si>
  <si>
    <t>10391100</t>
  </si>
  <si>
    <t>Kůra mulčovací VL</t>
  </si>
  <si>
    <t>2095010322</t>
  </si>
  <si>
    <t>10391505.A</t>
  </si>
  <si>
    <t>Fyzikální půdní kondicionér po 20 kg</t>
  </si>
  <si>
    <t>-1047350290</t>
  </si>
  <si>
    <t>183101115R00</t>
  </si>
  <si>
    <t>Hloub. jamek bez výměny půdy do 0,4 m3, svah 1:5</t>
  </si>
  <si>
    <t>-770103519</t>
  </si>
  <si>
    <t>184201122vl</t>
  </si>
  <si>
    <t>Výsadba stromů v kontejneru do předem vyhloubené jamky se zalitím  na svahu přes 1:5 do 1:2, obvodu kmene 8-10 cm</t>
  </si>
  <si>
    <t>864363196</t>
  </si>
  <si>
    <t>184202112R00</t>
  </si>
  <si>
    <t>Ukotvení dřeviny kůly D do 10 cm, dl. do 3 m</t>
  </si>
  <si>
    <t>1129734588</t>
  </si>
  <si>
    <t>184501111R00</t>
  </si>
  <si>
    <t>Zhotovení obalu kmene z juty, 1vrstva, v rovině</t>
  </si>
  <si>
    <t>568950480</t>
  </si>
  <si>
    <t>184921093R00</t>
  </si>
  <si>
    <t>Mulčování rostlin tl. do 0,1 m rovina</t>
  </si>
  <si>
    <t>1420481737</t>
  </si>
  <si>
    <t>31327130.A</t>
  </si>
  <si>
    <t>Pletivo 6hr drátěné POZ 13/0,7 mm výška 1200 mm</t>
  </si>
  <si>
    <t>-441774447</t>
  </si>
  <si>
    <t>60850016</t>
  </si>
  <si>
    <t>Kůl vyvazovací impregnovaný 250 x 8 cm</t>
  </si>
  <si>
    <t>-204313544</t>
  </si>
  <si>
    <t>67390526</t>
  </si>
  <si>
    <t>Textilie jutařská netkaná -300 g/m2</t>
  </si>
  <si>
    <t>1547633801</t>
  </si>
  <si>
    <t>67511020</t>
  </si>
  <si>
    <t>Páska vázací jutová š = 12 mm  l = 3 m</t>
  </si>
  <si>
    <t>2144945950</t>
  </si>
  <si>
    <t>28611223.A</t>
  </si>
  <si>
    <t>Trubka PVC drenážní flexibilní d 100 mm</t>
  </si>
  <si>
    <t>-360764932</t>
  </si>
  <si>
    <t>871218113R00</t>
  </si>
  <si>
    <t>Kladení dren. potrubí do rýhy, flex. PVC, do 65 mm</t>
  </si>
  <si>
    <t>1933676872</t>
  </si>
  <si>
    <t>Staveništní přesun hmot</t>
  </si>
  <si>
    <t>998231311R00</t>
  </si>
  <si>
    <t>Přesun hmot pro sadovnické a krajin. úpravy do 5km</t>
  </si>
  <si>
    <t>-486317277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</si>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</sst>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29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31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29</v>
      </c>
      <c r="AL14" s="28"/>
      <c r="AM14" s="28"/>
      <c r="AN14" s="41" t="s">
        <v>31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29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36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37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38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39</v>
      </c>
      <c r="E26" s="53"/>
      <c r="F26" s="54" t="s">
        <v>40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41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42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43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44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46</v>
      </c>
      <c r="U32" s="60"/>
      <c r="V32" s="60"/>
      <c r="W32" s="60"/>
      <c r="X32" s="62" t="s">
        <v>47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48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1112ok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VÝSTAVBA - REKONSTRUKCE POLNÍ CESTY RCH1 V KÚ HORAŽĎOVICE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16. 1. 2018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 xml:space="preserve">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32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49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30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50</v>
      </c>
      <c r="D49" s="96"/>
      <c r="E49" s="96"/>
      <c r="F49" s="96"/>
      <c r="G49" s="96"/>
      <c r="H49" s="97"/>
      <c r="I49" s="98" t="s">
        <v>51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52</v>
      </c>
      <c r="AH49" s="96"/>
      <c r="AI49" s="96"/>
      <c r="AJ49" s="96"/>
      <c r="AK49" s="96"/>
      <c r="AL49" s="96"/>
      <c r="AM49" s="96"/>
      <c r="AN49" s="98" t="s">
        <v>53</v>
      </c>
      <c r="AO49" s="96"/>
      <c r="AP49" s="96"/>
      <c r="AQ49" s="100" t="s">
        <v>54</v>
      </c>
      <c r="AR49" s="71"/>
      <c r="AS49" s="101" t="s">
        <v>55</v>
      </c>
      <c r="AT49" s="102" t="s">
        <v>56</v>
      </c>
      <c r="AU49" s="102" t="s">
        <v>57</v>
      </c>
      <c r="AV49" s="102" t="s">
        <v>58</v>
      </c>
      <c r="AW49" s="102" t="s">
        <v>59</v>
      </c>
      <c r="AX49" s="102" t="s">
        <v>60</v>
      </c>
      <c r="AY49" s="102" t="s">
        <v>61</v>
      </c>
      <c r="AZ49" s="102" t="s">
        <v>62</v>
      </c>
      <c r="BA49" s="102" t="s">
        <v>63</v>
      </c>
      <c r="BB49" s="102" t="s">
        <v>64</v>
      </c>
      <c r="BC49" s="102" t="s">
        <v>65</v>
      </c>
      <c r="BD49" s="103" t="s">
        <v>66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67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ROUND(SUM(AG52:AG53),2)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ROUND(SUM(AS52:AS53),2)</f>
        <v>0</v>
      </c>
      <c r="AT51" s="113">
        <f>ROUND(SUM(AV51:AW51),2)</f>
        <v>0</v>
      </c>
      <c r="AU51" s="114">
        <f>ROUND(SUM(AU52:AU53),5)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ROUND(SUM(AZ52:AZ53),2)</f>
        <v>0</v>
      </c>
      <c r="BA51" s="113">
        <f>ROUND(SUM(BA52:BA53),2)</f>
        <v>0</v>
      </c>
      <c r="BB51" s="113">
        <f>ROUND(SUM(BB52:BB53),2)</f>
        <v>0</v>
      </c>
      <c r="BC51" s="113">
        <f>ROUND(SUM(BC52:BC53),2)</f>
        <v>0</v>
      </c>
      <c r="BD51" s="115">
        <f>ROUND(SUM(BD52:BD53),2)</f>
        <v>0</v>
      </c>
      <c r="BS51" s="116" t="s">
        <v>68</v>
      </c>
      <c r="BT51" s="116" t="s">
        <v>69</v>
      </c>
      <c r="BU51" s="117" t="s">
        <v>70</v>
      </c>
      <c r="BV51" s="116" t="s">
        <v>71</v>
      </c>
      <c r="BW51" s="116" t="s">
        <v>7</v>
      </c>
      <c r="BX51" s="116" t="s">
        <v>72</v>
      </c>
      <c r="CL51" s="116" t="s">
        <v>21</v>
      </c>
    </row>
    <row r="52" spans="1:91" s="5" customFormat="1" ht="16.5" customHeight="1">
      <c r="A52" s="118" t="s">
        <v>73</v>
      </c>
      <c r="B52" s="119"/>
      <c r="C52" s="120"/>
      <c r="D52" s="121" t="s">
        <v>74</v>
      </c>
      <c r="E52" s="121"/>
      <c r="F52" s="121"/>
      <c r="G52" s="121"/>
      <c r="H52" s="121"/>
      <c r="I52" s="122"/>
      <c r="J52" s="121" t="s">
        <v>75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'101 - KOMUNIKACE'!J27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76</v>
      </c>
      <c r="AR52" s="125"/>
      <c r="AS52" s="126">
        <v>0</v>
      </c>
      <c r="AT52" s="127">
        <f>ROUND(SUM(AV52:AW52),2)</f>
        <v>0</v>
      </c>
      <c r="AU52" s="128">
        <f>'101 - KOMUNIKACE'!P90</f>
        <v>0</v>
      </c>
      <c r="AV52" s="127">
        <f>'101 - KOMUNIKACE'!J30</f>
        <v>0</v>
      </c>
      <c r="AW52" s="127">
        <f>'101 - KOMUNIKACE'!J31</f>
        <v>0</v>
      </c>
      <c r="AX52" s="127">
        <f>'101 - KOMUNIKACE'!J32</f>
        <v>0</v>
      </c>
      <c r="AY52" s="127">
        <f>'101 - KOMUNIKACE'!J33</f>
        <v>0</v>
      </c>
      <c r="AZ52" s="127">
        <f>'101 - KOMUNIKACE'!F30</f>
        <v>0</v>
      </c>
      <c r="BA52" s="127">
        <f>'101 - KOMUNIKACE'!F31</f>
        <v>0</v>
      </c>
      <c r="BB52" s="127">
        <f>'101 - KOMUNIKACE'!F32</f>
        <v>0</v>
      </c>
      <c r="BC52" s="127">
        <f>'101 - KOMUNIKACE'!F33</f>
        <v>0</v>
      </c>
      <c r="BD52" s="129">
        <f>'101 - KOMUNIKACE'!F34</f>
        <v>0</v>
      </c>
      <c r="BT52" s="130" t="s">
        <v>77</v>
      </c>
      <c r="BV52" s="130" t="s">
        <v>71</v>
      </c>
      <c r="BW52" s="130" t="s">
        <v>78</v>
      </c>
      <c r="BX52" s="130" t="s">
        <v>7</v>
      </c>
      <c r="CL52" s="130" t="s">
        <v>21</v>
      </c>
      <c r="CM52" s="130" t="s">
        <v>79</v>
      </c>
    </row>
    <row r="53" spans="1:91" s="5" customFormat="1" ht="16.5" customHeight="1">
      <c r="A53" s="118" t="s">
        <v>73</v>
      </c>
      <c r="B53" s="119"/>
      <c r="C53" s="120"/>
      <c r="D53" s="121" t="s">
        <v>80</v>
      </c>
      <c r="E53" s="121"/>
      <c r="F53" s="121"/>
      <c r="G53" s="121"/>
      <c r="H53" s="121"/>
      <c r="I53" s="122"/>
      <c r="J53" s="121" t="s">
        <v>81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'801 - DOPROVODNÁ ZELEŇ'!J27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76</v>
      </c>
      <c r="AR53" s="125"/>
      <c r="AS53" s="131">
        <v>0</v>
      </c>
      <c r="AT53" s="132">
        <f>ROUND(SUM(AV53:AW53),2)</f>
        <v>0</v>
      </c>
      <c r="AU53" s="133">
        <f>'801 - DOPROVODNÁ ZELEŇ'!P79</f>
        <v>0</v>
      </c>
      <c r="AV53" s="132">
        <f>'801 - DOPROVODNÁ ZELEŇ'!J30</f>
        <v>0</v>
      </c>
      <c r="AW53" s="132">
        <f>'801 - DOPROVODNÁ ZELEŇ'!J31</f>
        <v>0</v>
      </c>
      <c r="AX53" s="132">
        <f>'801 - DOPROVODNÁ ZELEŇ'!J32</f>
        <v>0</v>
      </c>
      <c r="AY53" s="132">
        <f>'801 - DOPROVODNÁ ZELEŇ'!J33</f>
        <v>0</v>
      </c>
      <c r="AZ53" s="132">
        <f>'801 - DOPROVODNÁ ZELEŇ'!F30</f>
        <v>0</v>
      </c>
      <c r="BA53" s="132">
        <f>'801 - DOPROVODNÁ ZELEŇ'!F31</f>
        <v>0</v>
      </c>
      <c r="BB53" s="132">
        <f>'801 - DOPROVODNÁ ZELEŇ'!F32</f>
        <v>0</v>
      </c>
      <c r="BC53" s="132">
        <f>'801 - DOPROVODNÁ ZELEŇ'!F33</f>
        <v>0</v>
      </c>
      <c r="BD53" s="134">
        <f>'801 - DOPROVODNÁ ZELEŇ'!F34</f>
        <v>0</v>
      </c>
      <c r="BT53" s="130" t="s">
        <v>77</v>
      </c>
      <c r="BV53" s="130" t="s">
        <v>71</v>
      </c>
      <c r="BW53" s="130" t="s">
        <v>82</v>
      </c>
      <c r="BX53" s="130" t="s">
        <v>7</v>
      </c>
      <c r="CL53" s="130" t="s">
        <v>21</v>
      </c>
      <c r="CM53" s="130" t="s">
        <v>79</v>
      </c>
    </row>
    <row r="54" spans="2:44" s="1" customFormat="1" ht="30" customHeight="1">
      <c r="B54" s="45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1"/>
    </row>
    <row r="55" spans="2:44" s="1" customFormat="1" ht="6.95" customHeight="1"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71"/>
    </row>
  </sheetData>
  <sheetProtection password="CC35" sheet="1" objects="1" scenarios="1" formatColumns="0" formatRows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01 - KOMUNIKACE'!C2" display="/"/>
    <hyperlink ref="A53" location="'801 - DOPROVODNÁ ZELEŇ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83</v>
      </c>
      <c r="G1" s="138" t="s">
        <v>84</v>
      </c>
      <c r="H1" s="138"/>
      <c r="I1" s="139"/>
      <c r="J1" s="138" t="s">
        <v>85</v>
      </c>
      <c r="K1" s="137" t="s">
        <v>86</v>
      </c>
      <c r="L1" s="138" t="s">
        <v>87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78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VÝSTAVBA - REKONSTRUKCE POLNÍ CESTY RCH1 V KÚ HORAŽĎOVICE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89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90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16. 1. 2018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29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5" t="s">
        <v>29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ROUND(J90,2)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6">
        <f>ROUND(SUM(BE90:BE254),2)</f>
        <v>0</v>
      </c>
      <c r="G30" s="46"/>
      <c r="H30" s="46"/>
      <c r="I30" s="157">
        <v>0.21</v>
      </c>
      <c r="J30" s="156">
        <f>ROUND(ROUND((SUM(BE90:BE254)),2)*I30,2)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6">
        <f>ROUND(SUM(BF90:BF254),2)</f>
        <v>0</v>
      </c>
      <c r="G31" s="46"/>
      <c r="H31" s="46"/>
      <c r="I31" s="157">
        <v>0.15</v>
      </c>
      <c r="J31" s="156">
        <f>ROUND(ROUND((SUM(BF90:BF254)),2)*I31,2)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6">
        <f>ROUND(SUM(BG90:BG254),2)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6">
        <f>ROUND(SUM(BH90:BH254),2)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6">
        <f>ROUND(SUM(BI90:BI254),2)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91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VÝSTAVBA - REKONSTRUKCE POLNÍ CESTY RCH1 V KÚ HORAŽĎOVICE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89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101 - KOMUNIKACE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16. 1. 2018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92</v>
      </c>
      <c r="D54" s="158"/>
      <c r="E54" s="158"/>
      <c r="F54" s="158"/>
      <c r="G54" s="158"/>
      <c r="H54" s="158"/>
      <c r="I54" s="172"/>
      <c r="J54" s="173" t="s">
        <v>93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94</v>
      </c>
      <c r="D56" s="46"/>
      <c r="E56" s="46"/>
      <c r="F56" s="46"/>
      <c r="G56" s="46"/>
      <c r="H56" s="46"/>
      <c r="I56" s="143"/>
      <c r="J56" s="154">
        <f>J90</f>
        <v>0</v>
      </c>
      <c r="K56" s="50"/>
      <c r="AU56" s="23" t="s">
        <v>95</v>
      </c>
    </row>
    <row r="57" spans="2:11" s="7" customFormat="1" ht="24.95" customHeight="1">
      <c r="B57" s="176"/>
      <c r="C57" s="177"/>
      <c r="D57" s="178" t="s">
        <v>96</v>
      </c>
      <c r="E57" s="179"/>
      <c r="F57" s="179"/>
      <c r="G57" s="179"/>
      <c r="H57" s="179"/>
      <c r="I57" s="180"/>
      <c r="J57" s="181">
        <f>J91</f>
        <v>0</v>
      </c>
      <c r="K57" s="182"/>
    </row>
    <row r="58" spans="2:11" s="8" customFormat="1" ht="19.9" customHeight="1">
      <c r="B58" s="183"/>
      <c r="C58" s="184"/>
      <c r="D58" s="185" t="s">
        <v>97</v>
      </c>
      <c r="E58" s="186"/>
      <c r="F58" s="186"/>
      <c r="G58" s="186"/>
      <c r="H58" s="186"/>
      <c r="I58" s="187"/>
      <c r="J58" s="188">
        <f>J92</f>
        <v>0</v>
      </c>
      <c r="K58" s="189"/>
    </row>
    <row r="59" spans="2:11" s="8" customFormat="1" ht="19.9" customHeight="1">
      <c r="B59" s="183"/>
      <c r="C59" s="184"/>
      <c r="D59" s="185" t="s">
        <v>98</v>
      </c>
      <c r="E59" s="186"/>
      <c r="F59" s="186"/>
      <c r="G59" s="186"/>
      <c r="H59" s="186"/>
      <c r="I59" s="187"/>
      <c r="J59" s="188">
        <f>J163</f>
        <v>0</v>
      </c>
      <c r="K59" s="189"/>
    </row>
    <row r="60" spans="2:11" s="8" customFormat="1" ht="19.9" customHeight="1">
      <c r="B60" s="183"/>
      <c r="C60" s="184"/>
      <c r="D60" s="185" t="s">
        <v>99</v>
      </c>
      <c r="E60" s="186"/>
      <c r="F60" s="186"/>
      <c r="G60" s="186"/>
      <c r="H60" s="186"/>
      <c r="I60" s="187"/>
      <c r="J60" s="188">
        <f>J174</f>
        <v>0</v>
      </c>
      <c r="K60" s="189"/>
    </row>
    <row r="61" spans="2:11" s="8" customFormat="1" ht="19.9" customHeight="1">
      <c r="B61" s="183"/>
      <c r="C61" s="184"/>
      <c r="D61" s="185" t="s">
        <v>100</v>
      </c>
      <c r="E61" s="186"/>
      <c r="F61" s="186"/>
      <c r="G61" s="186"/>
      <c r="H61" s="186"/>
      <c r="I61" s="187"/>
      <c r="J61" s="188">
        <f>J182</f>
        <v>0</v>
      </c>
      <c r="K61" s="189"/>
    </row>
    <row r="62" spans="2:11" s="8" customFormat="1" ht="19.9" customHeight="1">
      <c r="B62" s="183"/>
      <c r="C62" s="184"/>
      <c r="D62" s="185" t="s">
        <v>101</v>
      </c>
      <c r="E62" s="186"/>
      <c r="F62" s="186"/>
      <c r="G62" s="186"/>
      <c r="H62" s="186"/>
      <c r="I62" s="187"/>
      <c r="J62" s="188">
        <f>J196</f>
        <v>0</v>
      </c>
      <c r="K62" s="189"/>
    </row>
    <row r="63" spans="2:11" s="8" customFormat="1" ht="19.9" customHeight="1">
      <c r="B63" s="183"/>
      <c r="C63" s="184"/>
      <c r="D63" s="185" t="s">
        <v>102</v>
      </c>
      <c r="E63" s="186"/>
      <c r="F63" s="186"/>
      <c r="G63" s="186"/>
      <c r="H63" s="186"/>
      <c r="I63" s="187"/>
      <c r="J63" s="188">
        <f>J216</f>
        <v>0</v>
      </c>
      <c r="K63" s="189"/>
    </row>
    <row r="64" spans="2:11" s="8" customFormat="1" ht="14.85" customHeight="1">
      <c r="B64" s="183"/>
      <c r="C64" s="184"/>
      <c r="D64" s="185" t="s">
        <v>103</v>
      </c>
      <c r="E64" s="186"/>
      <c r="F64" s="186"/>
      <c r="G64" s="186"/>
      <c r="H64" s="186"/>
      <c r="I64" s="187"/>
      <c r="J64" s="188">
        <f>J227</f>
        <v>0</v>
      </c>
      <c r="K64" s="189"/>
    </row>
    <row r="65" spans="2:11" s="8" customFormat="1" ht="19.9" customHeight="1">
      <c r="B65" s="183"/>
      <c r="C65" s="184"/>
      <c r="D65" s="185" t="s">
        <v>104</v>
      </c>
      <c r="E65" s="186"/>
      <c r="F65" s="186"/>
      <c r="G65" s="186"/>
      <c r="H65" s="186"/>
      <c r="I65" s="187"/>
      <c r="J65" s="188">
        <f>J229</f>
        <v>0</v>
      </c>
      <c r="K65" s="189"/>
    </row>
    <row r="66" spans="2:11" s="7" customFormat="1" ht="24.95" customHeight="1">
      <c r="B66" s="176"/>
      <c r="C66" s="177"/>
      <c r="D66" s="178" t="s">
        <v>105</v>
      </c>
      <c r="E66" s="179"/>
      <c r="F66" s="179"/>
      <c r="G66" s="179"/>
      <c r="H66" s="179"/>
      <c r="I66" s="180"/>
      <c r="J66" s="181">
        <f>J231</f>
        <v>0</v>
      </c>
      <c r="K66" s="182"/>
    </row>
    <row r="67" spans="2:11" s="8" customFormat="1" ht="19.9" customHeight="1">
      <c r="B67" s="183"/>
      <c r="C67" s="184"/>
      <c r="D67" s="185" t="s">
        <v>106</v>
      </c>
      <c r="E67" s="186"/>
      <c r="F67" s="186"/>
      <c r="G67" s="186"/>
      <c r="H67" s="186"/>
      <c r="I67" s="187"/>
      <c r="J67" s="188">
        <f>J232</f>
        <v>0</v>
      </c>
      <c r="K67" s="189"/>
    </row>
    <row r="68" spans="2:11" s="8" customFormat="1" ht="19.9" customHeight="1">
      <c r="B68" s="183"/>
      <c r="C68" s="184"/>
      <c r="D68" s="185" t="s">
        <v>107</v>
      </c>
      <c r="E68" s="186"/>
      <c r="F68" s="186"/>
      <c r="G68" s="186"/>
      <c r="H68" s="186"/>
      <c r="I68" s="187"/>
      <c r="J68" s="188">
        <f>J243</f>
        <v>0</v>
      </c>
      <c r="K68" s="189"/>
    </row>
    <row r="69" spans="2:11" s="8" customFormat="1" ht="19.9" customHeight="1">
      <c r="B69" s="183"/>
      <c r="C69" s="184"/>
      <c r="D69" s="185" t="s">
        <v>108</v>
      </c>
      <c r="E69" s="186"/>
      <c r="F69" s="186"/>
      <c r="G69" s="186"/>
      <c r="H69" s="186"/>
      <c r="I69" s="187"/>
      <c r="J69" s="188">
        <f>J249</f>
        <v>0</v>
      </c>
      <c r="K69" s="189"/>
    </row>
    <row r="70" spans="2:11" s="8" customFormat="1" ht="19.9" customHeight="1">
      <c r="B70" s="183"/>
      <c r="C70" s="184"/>
      <c r="D70" s="185" t="s">
        <v>109</v>
      </c>
      <c r="E70" s="186"/>
      <c r="F70" s="186"/>
      <c r="G70" s="186"/>
      <c r="H70" s="186"/>
      <c r="I70" s="187"/>
      <c r="J70" s="188">
        <f>J252</f>
        <v>0</v>
      </c>
      <c r="K70" s="189"/>
    </row>
    <row r="71" spans="2:11" s="1" customFormat="1" ht="21.8" customHeight="1">
      <c r="B71" s="45"/>
      <c r="C71" s="46"/>
      <c r="D71" s="46"/>
      <c r="E71" s="46"/>
      <c r="F71" s="46"/>
      <c r="G71" s="46"/>
      <c r="H71" s="46"/>
      <c r="I71" s="143"/>
      <c r="J71" s="46"/>
      <c r="K71" s="50"/>
    </row>
    <row r="72" spans="2:11" s="1" customFormat="1" ht="6.95" customHeight="1">
      <c r="B72" s="66"/>
      <c r="C72" s="67"/>
      <c r="D72" s="67"/>
      <c r="E72" s="67"/>
      <c r="F72" s="67"/>
      <c r="G72" s="67"/>
      <c r="H72" s="67"/>
      <c r="I72" s="165"/>
      <c r="J72" s="67"/>
      <c r="K72" s="68"/>
    </row>
    <row r="76" spans="2:12" s="1" customFormat="1" ht="6.95" customHeight="1">
      <c r="B76" s="69"/>
      <c r="C76" s="70"/>
      <c r="D76" s="70"/>
      <c r="E76" s="70"/>
      <c r="F76" s="70"/>
      <c r="G76" s="70"/>
      <c r="H76" s="70"/>
      <c r="I76" s="168"/>
      <c r="J76" s="70"/>
      <c r="K76" s="70"/>
      <c r="L76" s="71"/>
    </row>
    <row r="77" spans="2:12" s="1" customFormat="1" ht="36.95" customHeight="1">
      <c r="B77" s="45"/>
      <c r="C77" s="72" t="s">
        <v>110</v>
      </c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4.4" customHeight="1">
      <c r="B79" s="45"/>
      <c r="C79" s="75" t="s">
        <v>18</v>
      </c>
      <c r="D79" s="73"/>
      <c r="E79" s="73"/>
      <c r="F79" s="73"/>
      <c r="G79" s="73"/>
      <c r="H79" s="73"/>
      <c r="I79" s="190"/>
      <c r="J79" s="73"/>
      <c r="K79" s="73"/>
      <c r="L79" s="71"/>
    </row>
    <row r="80" spans="2:12" s="1" customFormat="1" ht="16.5" customHeight="1">
      <c r="B80" s="45"/>
      <c r="C80" s="73"/>
      <c r="D80" s="73"/>
      <c r="E80" s="191" t="str">
        <f>E7</f>
        <v>VÝSTAVBA - REKONSTRUKCE POLNÍ CESTY RCH1 V KÚ HORAŽĎOVICE</v>
      </c>
      <c r="F80" s="75"/>
      <c r="G80" s="75"/>
      <c r="H80" s="75"/>
      <c r="I80" s="190"/>
      <c r="J80" s="73"/>
      <c r="K80" s="73"/>
      <c r="L80" s="71"/>
    </row>
    <row r="81" spans="2:12" s="1" customFormat="1" ht="14.4" customHeight="1">
      <c r="B81" s="45"/>
      <c r="C81" s="75" t="s">
        <v>89</v>
      </c>
      <c r="D81" s="73"/>
      <c r="E81" s="73"/>
      <c r="F81" s="73"/>
      <c r="G81" s="73"/>
      <c r="H81" s="73"/>
      <c r="I81" s="190"/>
      <c r="J81" s="73"/>
      <c r="K81" s="73"/>
      <c r="L81" s="71"/>
    </row>
    <row r="82" spans="2:12" s="1" customFormat="1" ht="17.25" customHeight="1">
      <c r="B82" s="45"/>
      <c r="C82" s="73"/>
      <c r="D82" s="73"/>
      <c r="E82" s="81" t="str">
        <f>E9</f>
        <v>101 - KOMUNIKACE</v>
      </c>
      <c r="F82" s="73"/>
      <c r="G82" s="73"/>
      <c r="H82" s="73"/>
      <c r="I82" s="190"/>
      <c r="J82" s="73"/>
      <c r="K82" s="73"/>
      <c r="L82" s="71"/>
    </row>
    <row r="83" spans="2:12" s="1" customFormat="1" ht="6.95" customHeight="1">
      <c r="B83" s="45"/>
      <c r="C83" s="73"/>
      <c r="D83" s="73"/>
      <c r="E83" s="73"/>
      <c r="F83" s="73"/>
      <c r="G83" s="73"/>
      <c r="H83" s="73"/>
      <c r="I83" s="190"/>
      <c r="J83" s="73"/>
      <c r="K83" s="73"/>
      <c r="L83" s="71"/>
    </row>
    <row r="84" spans="2:12" s="1" customFormat="1" ht="18" customHeight="1">
      <c r="B84" s="45"/>
      <c r="C84" s="75" t="s">
        <v>23</v>
      </c>
      <c r="D84" s="73"/>
      <c r="E84" s="73"/>
      <c r="F84" s="192" t="str">
        <f>F12</f>
        <v xml:space="preserve"> </v>
      </c>
      <c r="G84" s="73"/>
      <c r="H84" s="73"/>
      <c r="I84" s="193" t="s">
        <v>25</v>
      </c>
      <c r="J84" s="84" t="str">
        <f>IF(J12="","",J12)</f>
        <v>16. 1. 2018</v>
      </c>
      <c r="K84" s="73"/>
      <c r="L84" s="71"/>
    </row>
    <row r="85" spans="2:12" s="1" customFormat="1" ht="6.95" customHeight="1">
      <c r="B85" s="45"/>
      <c r="C85" s="73"/>
      <c r="D85" s="73"/>
      <c r="E85" s="73"/>
      <c r="F85" s="73"/>
      <c r="G85" s="73"/>
      <c r="H85" s="73"/>
      <c r="I85" s="190"/>
      <c r="J85" s="73"/>
      <c r="K85" s="73"/>
      <c r="L85" s="71"/>
    </row>
    <row r="86" spans="2:12" s="1" customFormat="1" ht="13.5">
      <c r="B86" s="45"/>
      <c r="C86" s="75" t="s">
        <v>27</v>
      </c>
      <c r="D86" s="73"/>
      <c r="E86" s="73"/>
      <c r="F86" s="192" t="str">
        <f>E15</f>
        <v xml:space="preserve"> </v>
      </c>
      <c r="G86" s="73"/>
      <c r="H86" s="73"/>
      <c r="I86" s="193" t="s">
        <v>32</v>
      </c>
      <c r="J86" s="192" t="str">
        <f>E21</f>
        <v xml:space="preserve"> </v>
      </c>
      <c r="K86" s="73"/>
      <c r="L86" s="71"/>
    </row>
    <row r="87" spans="2:12" s="1" customFormat="1" ht="14.4" customHeight="1">
      <c r="B87" s="45"/>
      <c r="C87" s="75" t="s">
        <v>30</v>
      </c>
      <c r="D87" s="73"/>
      <c r="E87" s="73"/>
      <c r="F87" s="192" t="str">
        <f>IF(E18="","",E18)</f>
        <v/>
      </c>
      <c r="G87" s="73"/>
      <c r="H87" s="73"/>
      <c r="I87" s="190"/>
      <c r="J87" s="73"/>
      <c r="K87" s="73"/>
      <c r="L87" s="71"/>
    </row>
    <row r="88" spans="2:12" s="1" customFormat="1" ht="10.3" customHeight="1">
      <c r="B88" s="45"/>
      <c r="C88" s="73"/>
      <c r="D88" s="73"/>
      <c r="E88" s="73"/>
      <c r="F88" s="73"/>
      <c r="G88" s="73"/>
      <c r="H88" s="73"/>
      <c r="I88" s="190"/>
      <c r="J88" s="73"/>
      <c r="K88" s="73"/>
      <c r="L88" s="71"/>
    </row>
    <row r="89" spans="2:20" s="9" customFormat="1" ht="29.25" customHeight="1">
      <c r="B89" s="194"/>
      <c r="C89" s="195" t="s">
        <v>111</v>
      </c>
      <c r="D89" s="196" t="s">
        <v>54</v>
      </c>
      <c r="E89" s="196" t="s">
        <v>50</v>
      </c>
      <c r="F89" s="196" t="s">
        <v>112</v>
      </c>
      <c r="G89" s="196" t="s">
        <v>113</v>
      </c>
      <c r="H89" s="196" t="s">
        <v>114</v>
      </c>
      <c r="I89" s="197" t="s">
        <v>115</v>
      </c>
      <c r="J89" s="196" t="s">
        <v>93</v>
      </c>
      <c r="K89" s="198" t="s">
        <v>116</v>
      </c>
      <c r="L89" s="199"/>
      <c r="M89" s="101" t="s">
        <v>117</v>
      </c>
      <c r="N89" s="102" t="s">
        <v>39</v>
      </c>
      <c r="O89" s="102" t="s">
        <v>118</v>
      </c>
      <c r="P89" s="102" t="s">
        <v>119</v>
      </c>
      <c r="Q89" s="102" t="s">
        <v>120</v>
      </c>
      <c r="R89" s="102" t="s">
        <v>121</v>
      </c>
      <c r="S89" s="102" t="s">
        <v>122</v>
      </c>
      <c r="T89" s="103" t="s">
        <v>123</v>
      </c>
    </row>
    <row r="90" spans="2:63" s="1" customFormat="1" ht="29.25" customHeight="1">
      <c r="B90" s="45"/>
      <c r="C90" s="107" t="s">
        <v>94</v>
      </c>
      <c r="D90" s="73"/>
      <c r="E90" s="73"/>
      <c r="F90" s="73"/>
      <c r="G90" s="73"/>
      <c r="H90" s="73"/>
      <c r="I90" s="190"/>
      <c r="J90" s="200">
        <f>BK90</f>
        <v>0</v>
      </c>
      <c r="K90" s="73"/>
      <c r="L90" s="71"/>
      <c r="M90" s="104"/>
      <c r="N90" s="105"/>
      <c r="O90" s="105"/>
      <c r="P90" s="201">
        <f>P91+P231</f>
        <v>0</v>
      </c>
      <c r="Q90" s="105"/>
      <c r="R90" s="201">
        <f>R91+R231</f>
        <v>5107.125673</v>
      </c>
      <c r="S90" s="105"/>
      <c r="T90" s="202">
        <f>T91+T231</f>
        <v>34.76</v>
      </c>
      <c r="AT90" s="23" t="s">
        <v>68</v>
      </c>
      <c r="AU90" s="23" t="s">
        <v>95</v>
      </c>
      <c r="BK90" s="203">
        <f>BK91+BK231</f>
        <v>0</v>
      </c>
    </row>
    <row r="91" spans="2:63" s="10" customFormat="1" ht="37.4" customHeight="1">
      <c r="B91" s="204"/>
      <c r="C91" s="205"/>
      <c r="D91" s="206" t="s">
        <v>68</v>
      </c>
      <c r="E91" s="207" t="s">
        <v>124</v>
      </c>
      <c r="F91" s="207" t="s">
        <v>125</v>
      </c>
      <c r="G91" s="205"/>
      <c r="H91" s="205"/>
      <c r="I91" s="208"/>
      <c r="J91" s="209">
        <f>BK91</f>
        <v>0</v>
      </c>
      <c r="K91" s="205"/>
      <c r="L91" s="210"/>
      <c r="M91" s="211"/>
      <c r="N91" s="212"/>
      <c r="O91" s="212"/>
      <c r="P91" s="213">
        <f>P92+P163+P174+P182+P196+P216+P229</f>
        <v>0</v>
      </c>
      <c r="Q91" s="212"/>
      <c r="R91" s="213">
        <f>R92+R163+R174+R182+R196+R216+R229</f>
        <v>5107.125673</v>
      </c>
      <c r="S91" s="212"/>
      <c r="T91" s="214">
        <f>T92+T163+T174+T182+T196+T216+T229</f>
        <v>34.76</v>
      </c>
      <c r="AR91" s="215" t="s">
        <v>77</v>
      </c>
      <c r="AT91" s="216" t="s">
        <v>68</v>
      </c>
      <c r="AU91" s="216" t="s">
        <v>69</v>
      </c>
      <c r="AY91" s="215" t="s">
        <v>126</v>
      </c>
      <c r="BK91" s="217">
        <f>BK92+BK163+BK174+BK182+BK196+BK216+BK229</f>
        <v>0</v>
      </c>
    </row>
    <row r="92" spans="2:63" s="10" customFormat="1" ht="19.9" customHeight="1">
      <c r="B92" s="204"/>
      <c r="C92" s="205"/>
      <c r="D92" s="206" t="s">
        <v>68</v>
      </c>
      <c r="E92" s="218" t="s">
        <v>77</v>
      </c>
      <c r="F92" s="218" t="s">
        <v>127</v>
      </c>
      <c r="G92" s="205"/>
      <c r="H92" s="205"/>
      <c r="I92" s="208"/>
      <c r="J92" s="219">
        <f>BK92</f>
        <v>0</v>
      </c>
      <c r="K92" s="205"/>
      <c r="L92" s="210"/>
      <c r="M92" s="211"/>
      <c r="N92" s="212"/>
      <c r="O92" s="212"/>
      <c r="P92" s="213">
        <f>SUM(P93:P162)</f>
        <v>0</v>
      </c>
      <c r="Q92" s="212"/>
      <c r="R92" s="213">
        <f>SUM(R93:R162)</f>
        <v>4339.7050899999995</v>
      </c>
      <c r="S92" s="212"/>
      <c r="T92" s="214">
        <f>SUM(T93:T162)</f>
        <v>34.76</v>
      </c>
      <c r="AR92" s="215" t="s">
        <v>77</v>
      </c>
      <c r="AT92" s="216" t="s">
        <v>68</v>
      </c>
      <c r="AU92" s="216" t="s">
        <v>77</v>
      </c>
      <c r="AY92" s="215" t="s">
        <v>126</v>
      </c>
      <c r="BK92" s="217">
        <f>SUM(BK93:BK162)</f>
        <v>0</v>
      </c>
    </row>
    <row r="93" spans="2:65" s="1" customFormat="1" ht="38.25" customHeight="1">
      <c r="B93" s="45"/>
      <c r="C93" s="220" t="s">
        <v>77</v>
      </c>
      <c r="D93" s="220" t="s">
        <v>128</v>
      </c>
      <c r="E93" s="221" t="s">
        <v>129</v>
      </c>
      <c r="F93" s="222" t="s">
        <v>130</v>
      </c>
      <c r="G93" s="223" t="s">
        <v>131</v>
      </c>
      <c r="H93" s="224">
        <v>110</v>
      </c>
      <c r="I93" s="225"/>
      <c r="J93" s="226">
        <f>ROUND(I93*H93,2)</f>
        <v>0</v>
      </c>
      <c r="K93" s="222" t="s">
        <v>132</v>
      </c>
      <c r="L93" s="71"/>
      <c r="M93" s="227" t="s">
        <v>21</v>
      </c>
      <c r="N93" s="228" t="s">
        <v>40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0.316</v>
      </c>
      <c r="T93" s="230">
        <f>S93*H93</f>
        <v>34.76</v>
      </c>
      <c r="AR93" s="23" t="s">
        <v>133</v>
      </c>
      <c r="AT93" s="23" t="s">
        <v>128</v>
      </c>
      <c r="AU93" s="23" t="s">
        <v>79</v>
      </c>
      <c r="AY93" s="23" t="s">
        <v>126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77</v>
      </c>
      <c r="BK93" s="231">
        <f>ROUND(I93*H93,2)</f>
        <v>0</v>
      </c>
      <c r="BL93" s="23" t="s">
        <v>133</v>
      </c>
      <c r="BM93" s="23" t="s">
        <v>134</v>
      </c>
    </row>
    <row r="94" spans="2:65" s="1" customFormat="1" ht="63.75" customHeight="1">
      <c r="B94" s="45"/>
      <c r="C94" s="220" t="s">
        <v>79</v>
      </c>
      <c r="D94" s="220" t="s">
        <v>128</v>
      </c>
      <c r="E94" s="221" t="s">
        <v>135</v>
      </c>
      <c r="F94" s="222" t="s">
        <v>136</v>
      </c>
      <c r="G94" s="223" t="s">
        <v>137</v>
      </c>
      <c r="H94" s="224">
        <v>150</v>
      </c>
      <c r="I94" s="225"/>
      <c r="J94" s="226">
        <f>ROUND(I94*H94,2)</f>
        <v>0</v>
      </c>
      <c r="K94" s="222" t="s">
        <v>138</v>
      </c>
      <c r="L94" s="71"/>
      <c r="M94" s="227" t="s">
        <v>21</v>
      </c>
      <c r="N94" s="228" t="s">
        <v>40</v>
      </c>
      <c r="O94" s="46"/>
      <c r="P94" s="229">
        <f>O94*H94</f>
        <v>0</v>
      </c>
      <c r="Q94" s="229">
        <v>0.0369</v>
      </c>
      <c r="R94" s="229">
        <f>Q94*H94</f>
        <v>5.535</v>
      </c>
      <c r="S94" s="229">
        <v>0</v>
      </c>
      <c r="T94" s="230">
        <f>S94*H94</f>
        <v>0</v>
      </c>
      <c r="AR94" s="23" t="s">
        <v>133</v>
      </c>
      <c r="AT94" s="23" t="s">
        <v>128</v>
      </c>
      <c r="AU94" s="23" t="s">
        <v>79</v>
      </c>
      <c r="AY94" s="23" t="s">
        <v>126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77</v>
      </c>
      <c r="BK94" s="231">
        <f>ROUND(I94*H94,2)</f>
        <v>0</v>
      </c>
      <c r="BL94" s="23" t="s">
        <v>133</v>
      </c>
      <c r="BM94" s="23" t="s">
        <v>139</v>
      </c>
    </row>
    <row r="95" spans="2:65" s="1" customFormat="1" ht="38.25" customHeight="1">
      <c r="B95" s="45"/>
      <c r="C95" s="220" t="s">
        <v>140</v>
      </c>
      <c r="D95" s="220" t="s">
        <v>128</v>
      </c>
      <c r="E95" s="221" t="s">
        <v>141</v>
      </c>
      <c r="F95" s="222" t="s">
        <v>142</v>
      </c>
      <c r="G95" s="223" t="s">
        <v>143</v>
      </c>
      <c r="H95" s="224">
        <v>768.8</v>
      </c>
      <c r="I95" s="225"/>
      <c r="J95" s="226">
        <f>ROUND(I95*H95,2)</f>
        <v>0</v>
      </c>
      <c r="K95" s="222" t="s">
        <v>138</v>
      </c>
      <c r="L95" s="71"/>
      <c r="M95" s="227" t="s">
        <v>21</v>
      </c>
      <c r="N95" s="228" t="s">
        <v>40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133</v>
      </c>
      <c r="AT95" s="23" t="s">
        <v>128</v>
      </c>
      <c r="AU95" s="23" t="s">
        <v>79</v>
      </c>
      <c r="AY95" s="23" t="s">
        <v>126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77</v>
      </c>
      <c r="BK95" s="231">
        <f>ROUND(I95*H95,2)</f>
        <v>0</v>
      </c>
      <c r="BL95" s="23" t="s">
        <v>133</v>
      </c>
      <c r="BM95" s="23" t="s">
        <v>144</v>
      </c>
    </row>
    <row r="96" spans="2:51" s="11" customFormat="1" ht="13.5">
      <c r="B96" s="232"/>
      <c r="C96" s="233"/>
      <c r="D96" s="234" t="s">
        <v>145</v>
      </c>
      <c r="E96" s="235" t="s">
        <v>21</v>
      </c>
      <c r="F96" s="236" t="s">
        <v>146</v>
      </c>
      <c r="G96" s="233"/>
      <c r="H96" s="237">
        <v>768.8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145</v>
      </c>
      <c r="AU96" s="243" t="s">
        <v>79</v>
      </c>
      <c r="AV96" s="11" t="s">
        <v>79</v>
      </c>
      <c r="AW96" s="11" t="s">
        <v>33</v>
      </c>
      <c r="AX96" s="11" t="s">
        <v>77</v>
      </c>
      <c r="AY96" s="243" t="s">
        <v>126</v>
      </c>
    </row>
    <row r="97" spans="2:65" s="1" customFormat="1" ht="38.25" customHeight="1">
      <c r="B97" s="45"/>
      <c r="C97" s="220" t="s">
        <v>133</v>
      </c>
      <c r="D97" s="220" t="s">
        <v>128</v>
      </c>
      <c r="E97" s="221" t="s">
        <v>147</v>
      </c>
      <c r="F97" s="222" t="s">
        <v>148</v>
      </c>
      <c r="G97" s="223" t="s">
        <v>143</v>
      </c>
      <c r="H97" s="224">
        <v>1024</v>
      </c>
      <c r="I97" s="225"/>
      <c r="J97" s="226">
        <f>ROUND(I97*H97,2)</f>
        <v>0</v>
      </c>
      <c r="K97" s="222" t="s">
        <v>138</v>
      </c>
      <c r="L97" s="71"/>
      <c r="M97" s="227" t="s">
        <v>21</v>
      </c>
      <c r="N97" s="228" t="s">
        <v>40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133</v>
      </c>
      <c r="AT97" s="23" t="s">
        <v>128</v>
      </c>
      <c r="AU97" s="23" t="s">
        <v>79</v>
      </c>
      <c r="AY97" s="23" t="s">
        <v>126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77</v>
      </c>
      <c r="BK97" s="231">
        <f>ROUND(I97*H97,2)</f>
        <v>0</v>
      </c>
      <c r="BL97" s="23" t="s">
        <v>133</v>
      </c>
      <c r="BM97" s="23" t="s">
        <v>149</v>
      </c>
    </row>
    <row r="98" spans="2:47" s="1" customFormat="1" ht="13.5">
      <c r="B98" s="45"/>
      <c r="C98" s="73"/>
      <c r="D98" s="234" t="s">
        <v>150</v>
      </c>
      <c r="E98" s="73"/>
      <c r="F98" s="244" t="s">
        <v>151</v>
      </c>
      <c r="G98" s="73"/>
      <c r="H98" s="73"/>
      <c r="I98" s="190"/>
      <c r="J98" s="73"/>
      <c r="K98" s="73"/>
      <c r="L98" s="71"/>
      <c r="M98" s="245"/>
      <c r="N98" s="46"/>
      <c r="O98" s="46"/>
      <c r="P98" s="46"/>
      <c r="Q98" s="46"/>
      <c r="R98" s="46"/>
      <c r="S98" s="46"/>
      <c r="T98" s="94"/>
      <c r="AT98" s="23" t="s">
        <v>150</v>
      </c>
      <c r="AU98" s="23" t="s">
        <v>79</v>
      </c>
    </row>
    <row r="99" spans="2:51" s="11" customFormat="1" ht="13.5">
      <c r="B99" s="232"/>
      <c r="C99" s="233"/>
      <c r="D99" s="234" t="s">
        <v>145</v>
      </c>
      <c r="E99" s="235" t="s">
        <v>21</v>
      </c>
      <c r="F99" s="236" t="s">
        <v>152</v>
      </c>
      <c r="G99" s="233"/>
      <c r="H99" s="237">
        <v>1024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145</v>
      </c>
      <c r="AU99" s="243" t="s">
        <v>79</v>
      </c>
      <c r="AV99" s="11" t="s">
        <v>79</v>
      </c>
      <c r="AW99" s="11" t="s">
        <v>33</v>
      </c>
      <c r="AX99" s="11" t="s">
        <v>77</v>
      </c>
      <c r="AY99" s="243" t="s">
        <v>126</v>
      </c>
    </row>
    <row r="100" spans="2:65" s="1" customFormat="1" ht="38.25" customHeight="1">
      <c r="B100" s="45"/>
      <c r="C100" s="220" t="s">
        <v>153</v>
      </c>
      <c r="D100" s="220" t="s">
        <v>128</v>
      </c>
      <c r="E100" s="221" t="s">
        <v>154</v>
      </c>
      <c r="F100" s="222" t="s">
        <v>155</v>
      </c>
      <c r="G100" s="223" t="s">
        <v>143</v>
      </c>
      <c r="H100" s="224">
        <v>2280.8</v>
      </c>
      <c r="I100" s="225"/>
      <c r="J100" s="226">
        <f>ROUND(I100*H100,2)</f>
        <v>0</v>
      </c>
      <c r="K100" s="222" t="s">
        <v>138</v>
      </c>
      <c r="L100" s="71"/>
      <c r="M100" s="227" t="s">
        <v>21</v>
      </c>
      <c r="N100" s="228" t="s">
        <v>40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133</v>
      </c>
      <c r="AT100" s="23" t="s">
        <v>128</v>
      </c>
      <c r="AU100" s="23" t="s">
        <v>79</v>
      </c>
      <c r="AY100" s="23" t="s">
        <v>126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77</v>
      </c>
      <c r="BK100" s="231">
        <f>ROUND(I100*H100,2)</f>
        <v>0</v>
      </c>
      <c r="BL100" s="23" t="s">
        <v>133</v>
      </c>
      <c r="BM100" s="23" t="s">
        <v>156</v>
      </c>
    </row>
    <row r="101" spans="2:47" s="1" customFormat="1" ht="13.5">
      <c r="B101" s="45"/>
      <c r="C101" s="73"/>
      <c r="D101" s="234" t="s">
        <v>150</v>
      </c>
      <c r="E101" s="73"/>
      <c r="F101" s="244" t="s">
        <v>157</v>
      </c>
      <c r="G101" s="73"/>
      <c r="H101" s="73"/>
      <c r="I101" s="190"/>
      <c r="J101" s="73"/>
      <c r="K101" s="73"/>
      <c r="L101" s="71"/>
      <c r="M101" s="245"/>
      <c r="N101" s="46"/>
      <c r="O101" s="46"/>
      <c r="P101" s="46"/>
      <c r="Q101" s="46"/>
      <c r="R101" s="46"/>
      <c r="S101" s="46"/>
      <c r="T101" s="94"/>
      <c r="AT101" s="23" t="s">
        <v>150</v>
      </c>
      <c r="AU101" s="23" t="s">
        <v>79</v>
      </c>
    </row>
    <row r="102" spans="2:51" s="11" customFormat="1" ht="13.5">
      <c r="B102" s="232"/>
      <c r="C102" s="233"/>
      <c r="D102" s="234" t="s">
        <v>145</v>
      </c>
      <c r="E102" s="235" t="s">
        <v>21</v>
      </c>
      <c r="F102" s="236" t="s">
        <v>158</v>
      </c>
      <c r="G102" s="233"/>
      <c r="H102" s="237">
        <v>2280.8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145</v>
      </c>
      <c r="AU102" s="243" t="s">
        <v>79</v>
      </c>
      <c r="AV102" s="11" t="s">
        <v>79</v>
      </c>
      <c r="AW102" s="11" t="s">
        <v>33</v>
      </c>
      <c r="AX102" s="11" t="s">
        <v>77</v>
      </c>
      <c r="AY102" s="243" t="s">
        <v>126</v>
      </c>
    </row>
    <row r="103" spans="2:65" s="1" customFormat="1" ht="38.25" customHeight="1">
      <c r="B103" s="45"/>
      <c r="C103" s="220" t="s">
        <v>159</v>
      </c>
      <c r="D103" s="220" t="s">
        <v>128</v>
      </c>
      <c r="E103" s="221" t="s">
        <v>160</v>
      </c>
      <c r="F103" s="222" t="s">
        <v>161</v>
      </c>
      <c r="G103" s="223" t="s">
        <v>143</v>
      </c>
      <c r="H103" s="224">
        <v>1024</v>
      </c>
      <c r="I103" s="225"/>
      <c r="J103" s="226">
        <f>ROUND(I103*H103,2)</f>
        <v>0</v>
      </c>
      <c r="K103" s="222" t="s">
        <v>138</v>
      </c>
      <c r="L103" s="71"/>
      <c r="M103" s="227" t="s">
        <v>21</v>
      </c>
      <c r="N103" s="228" t="s">
        <v>40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133</v>
      </c>
      <c r="AT103" s="23" t="s">
        <v>128</v>
      </c>
      <c r="AU103" s="23" t="s">
        <v>79</v>
      </c>
      <c r="AY103" s="23" t="s">
        <v>126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77</v>
      </c>
      <c r="BK103" s="231">
        <f>ROUND(I103*H103,2)</f>
        <v>0</v>
      </c>
      <c r="BL103" s="23" t="s">
        <v>133</v>
      </c>
      <c r="BM103" s="23" t="s">
        <v>162</v>
      </c>
    </row>
    <row r="104" spans="2:47" s="1" customFormat="1" ht="13.5">
      <c r="B104" s="45"/>
      <c r="C104" s="73"/>
      <c r="D104" s="234" t="s">
        <v>150</v>
      </c>
      <c r="E104" s="73"/>
      <c r="F104" s="244" t="s">
        <v>151</v>
      </c>
      <c r="G104" s="73"/>
      <c r="H104" s="73"/>
      <c r="I104" s="190"/>
      <c r="J104" s="73"/>
      <c r="K104" s="73"/>
      <c r="L104" s="71"/>
      <c r="M104" s="245"/>
      <c r="N104" s="46"/>
      <c r="O104" s="46"/>
      <c r="P104" s="46"/>
      <c r="Q104" s="46"/>
      <c r="R104" s="46"/>
      <c r="S104" s="46"/>
      <c r="T104" s="94"/>
      <c r="AT104" s="23" t="s">
        <v>150</v>
      </c>
      <c r="AU104" s="23" t="s">
        <v>79</v>
      </c>
    </row>
    <row r="105" spans="2:51" s="11" customFormat="1" ht="13.5">
      <c r="B105" s="232"/>
      <c r="C105" s="233"/>
      <c r="D105" s="234" t="s">
        <v>145</v>
      </c>
      <c r="E105" s="235" t="s">
        <v>21</v>
      </c>
      <c r="F105" s="236" t="s">
        <v>152</v>
      </c>
      <c r="G105" s="233"/>
      <c r="H105" s="237">
        <v>1024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145</v>
      </c>
      <c r="AU105" s="243" t="s">
        <v>79</v>
      </c>
      <c r="AV105" s="11" t="s">
        <v>79</v>
      </c>
      <c r="AW105" s="11" t="s">
        <v>33</v>
      </c>
      <c r="AX105" s="11" t="s">
        <v>77</v>
      </c>
      <c r="AY105" s="243" t="s">
        <v>126</v>
      </c>
    </row>
    <row r="106" spans="2:65" s="1" customFormat="1" ht="38.25" customHeight="1">
      <c r="B106" s="45"/>
      <c r="C106" s="220" t="s">
        <v>163</v>
      </c>
      <c r="D106" s="220" t="s">
        <v>128</v>
      </c>
      <c r="E106" s="221" t="s">
        <v>160</v>
      </c>
      <c r="F106" s="222" t="s">
        <v>161</v>
      </c>
      <c r="G106" s="223" t="s">
        <v>143</v>
      </c>
      <c r="H106" s="224">
        <v>2280.8</v>
      </c>
      <c r="I106" s="225"/>
      <c r="J106" s="226">
        <f>ROUND(I106*H106,2)</f>
        <v>0</v>
      </c>
      <c r="K106" s="222" t="s">
        <v>138</v>
      </c>
      <c r="L106" s="71"/>
      <c r="M106" s="227" t="s">
        <v>21</v>
      </c>
      <c r="N106" s="228" t="s">
        <v>40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133</v>
      </c>
      <c r="AT106" s="23" t="s">
        <v>128</v>
      </c>
      <c r="AU106" s="23" t="s">
        <v>79</v>
      </c>
      <c r="AY106" s="23" t="s">
        <v>126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77</v>
      </c>
      <c r="BK106" s="231">
        <f>ROUND(I106*H106,2)</f>
        <v>0</v>
      </c>
      <c r="BL106" s="23" t="s">
        <v>133</v>
      </c>
      <c r="BM106" s="23" t="s">
        <v>164</v>
      </c>
    </row>
    <row r="107" spans="2:47" s="1" customFormat="1" ht="13.5">
      <c r="B107" s="45"/>
      <c r="C107" s="73"/>
      <c r="D107" s="234" t="s">
        <v>150</v>
      </c>
      <c r="E107" s="73"/>
      <c r="F107" s="244" t="s">
        <v>165</v>
      </c>
      <c r="G107" s="73"/>
      <c r="H107" s="73"/>
      <c r="I107" s="190"/>
      <c r="J107" s="73"/>
      <c r="K107" s="73"/>
      <c r="L107" s="71"/>
      <c r="M107" s="245"/>
      <c r="N107" s="46"/>
      <c r="O107" s="46"/>
      <c r="P107" s="46"/>
      <c r="Q107" s="46"/>
      <c r="R107" s="46"/>
      <c r="S107" s="46"/>
      <c r="T107" s="94"/>
      <c r="AT107" s="23" t="s">
        <v>150</v>
      </c>
      <c r="AU107" s="23" t="s">
        <v>79</v>
      </c>
    </row>
    <row r="108" spans="2:51" s="11" customFormat="1" ht="13.5">
      <c r="B108" s="232"/>
      <c r="C108" s="233"/>
      <c r="D108" s="234" t="s">
        <v>145</v>
      </c>
      <c r="E108" s="235" t="s">
        <v>21</v>
      </c>
      <c r="F108" s="236" t="s">
        <v>158</v>
      </c>
      <c r="G108" s="233"/>
      <c r="H108" s="237">
        <v>2280.8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145</v>
      </c>
      <c r="AU108" s="243" t="s">
        <v>79</v>
      </c>
      <c r="AV108" s="11" t="s">
        <v>79</v>
      </c>
      <c r="AW108" s="11" t="s">
        <v>33</v>
      </c>
      <c r="AX108" s="11" t="s">
        <v>77</v>
      </c>
      <c r="AY108" s="243" t="s">
        <v>126</v>
      </c>
    </row>
    <row r="109" spans="2:65" s="1" customFormat="1" ht="38.25" customHeight="1">
      <c r="B109" s="45"/>
      <c r="C109" s="220" t="s">
        <v>166</v>
      </c>
      <c r="D109" s="220" t="s">
        <v>128</v>
      </c>
      <c r="E109" s="221" t="s">
        <v>167</v>
      </c>
      <c r="F109" s="222" t="s">
        <v>168</v>
      </c>
      <c r="G109" s="223" t="s">
        <v>143</v>
      </c>
      <c r="H109" s="224">
        <v>1024</v>
      </c>
      <c r="I109" s="225"/>
      <c r="J109" s="226">
        <f>ROUND(I109*H109,2)</f>
        <v>0</v>
      </c>
      <c r="K109" s="222" t="s">
        <v>138</v>
      </c>
      <c r="L109" s="71"/>
      <c r="M109" s="227" t="s">
        <v>21</v>
      </c>
      <c r="N109" s="228" t="s">
        <v>40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133</v>
      </c>
      <c r="AT109" s="23" t="s">
        <v>128</v>
      </c>
      <c r="AU109" s="23" t="s">
        <v>79</v>
      </c>
      <c r="AY109" s="23" t="s">
        <v>126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77</v>
      </c>
      <c r="BK109" s="231">
        <f>ROUND(I109*H109,2)</f>
        <v>0</v>
      </c>
      <c r="BL109" s="23" t="s">
        <v>133</v>
      </c>
      <c r="BM109" s="23" t="s">
        <v>169</v>
      </c>
    </row>
    <row r="110" spans="2:47" s="1" customFormat="1" ht="13.5">
      <c r="B110" s="45"/>
      <c r="C110" s="73"/>
      <c r="D110" s="234" t="s">
        <v>150</v>
      </c>
      <c r="E110" s="73"/>
      <c r="F110" s="244" t="s">
        <v>151</v>
      </c>
      <c r="G110" s="73"/>
      <c r="H110" s="73"/>
      <c r="I110" s="190"/>
      <c r="J110" s="73"/>
      <c r="K110" s="73"/>
      <c r="L110" s="71"/>
      <c r="M110" s="245"/>
      <c r="N110" s="46"/>
      <c r="O110" s="46"/>
      <c r="P110" s="46"/>
      <c r="Q110" s="46"/>
      <c r="R110" s="46"/>
      <c r="S110" s="46"/>
      <c r="T110" s="94"/>
      <c r="AT110" s="23" t="s">
        <v>150</v>
      </c>
      <c r="AU110" s="23" t="s">
        <v>79</v>
      </c>
    </row>
    <row r="111" spans="2:51" s="11" customFormat="1" ht="13.5">
      <c r="B111" s="232"/>
      <c r="C111" s="233"/>
      <c r="D111" s="234" t="s">
        <v>145</v>
      </c>
      <c r="E111" s="235" t="s">
        <v>21</v>
      </c>
      <c r="F111" s="236" t="s">
        <v>152</v>
      </c>
      <c r="G111" s="233"/>
      <c r="H111" s="237">
        <v>1024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145</v>
      </c>
      <c r="AU111" s="243" t="s">
        <v>79</v>
      </c>
      <c r="AV111" s="11" t="s">
        <v>79</v>
      </c>
      <c r="AW111" s="11" t="s">
        <v>33</v>
      </c>
      <c r="AX111" s="11" t="s">
        <v>77</v>
      </c>
      <c r="AY111" s="243" t="s">
        <v>126</v>
      </c>
    </row>
    <row r="112" spans="2:65" s="1" customFormat="1" ht="38.25" customHeight="1">
      <c r="B112" s="45"/>
      <c r="C112" s="220" t="s">
        <v>170</v>
      </c>
      <c r="D112" s="220" t="s">
        <v>128</v>
      </c>
      <c r="E112" s="221" t="s">
        <v>171</v>
      </c>
      <c r="F112" s="222" t="s">
        <v>172</v>
      </c>
      <c r="G112" s="223" t="s">
        <v>143</v>
      </c>
      <c r="H112" s="224">
        <v>1024</v>
      </c>
      <c r="I112" s="225"/>
      <c r="J112" s="226">
        <f>ROUND(I112*H112,2)</f>
        <v>0</v>
      </c>
      <c r="K112" s="222" t="s">
        <v>138</v>
      </c>
      <c r="L112" s="71"/>
      <c r="M112" s="227" t="s">
        <v>21</v>
      </c>
      <c r="N112" s="228" t="s">
        <v>40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133</v>
      </c>
      <c r="AT112" s="23" t="s">
        <v>128</v>
      </c>
      <c r="AU112" s="23" t="s">
        <v>79</v>
      </c>
      <c r="AY112" s="23" t="s">
        <v>126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77</v>
      </c>
      <c r="BK112" s="231">
        <f>ROUND(I112*H112,2)</f>
        <v>0</v>
      </c>
      <c r="BL112" s="23" t="s">
        <v>133</v>
      </c>
      <c r="BM112" s="23" t="s">
        <v>173</v>
      </c>
    </row>
    <row r="113" spans="2:47" s="1" customFormat="1" ht="13.5">
      <c r="B113" s="45"/>
      <c r="C113" s="73"/>
      <c r="D113" s="234" t="s">
        <v>150</v>
      </c>
      <c r="E113" s="73"/>
      <c r="F113" s="244" t="s">
        <v>151</v>
      </c>
      <c r="G113" s="73"/>
      <c r="H113" s="73"/>
      <c r="I113" s="190"/>
      <c r="J113" s="73"/>
      <c r="K113" s="73"/>
      <c r="L113" s="71"/>
      <c r="M113" s="245"/>
      <c r="N113" s="46"/>
      <c r="O113" s="46"/>
      <c r="P113" s="46"/>
      <c r="Q113" s="46"/>
      <c r="R113" s="46"/>
      <c r="S113" s="46"/>
      <c r="T113" s="94"/>
      <c r="AT113" s="23" t="s">
        <v>150</v>
      </c>
      <c r="AU113" s="23" t="s">
        <v>79</v>
      </c>
    </row>
    <row r="114" spans="2:51" s="11" customFormat="1" ht="13.5">
      <c r="B114" s="232"/>
      <c r="C114" s="233"/>
      <c r="D114" s="234" t="s">
        <v>145</v>
      </c>
      <c r="E114" s="235" t="s">
        <v>21</v>
      </c>
      <c r="F114" s="236" t="s">
        <v>152</v>
      </c>
      <c r="G114" s="233"/>
      <c r="H114" s="237">
        <v>1024</v>
      </c>
      <c r="I114" s="238"/>
      <c r="J114" s="233"/>
      <c r="K114" s="233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145</v>
      </c>
      <c r="AU114" s="243" t="s">
        <v>79</v>
      </c>
      <c r="AV114" s="11" t="s">
        <v>79</v>
      </c>
      <c r="AW114" s="11" t="s">
        <v>33</v>
      </c>
      <c r="AX114" s="11" t="s">
        <v>77</v>
      </c>
      <c r="AY114" s="243" t="s">
        <v>126</v>
      </c>
    </row>
    <row r="115" spans="2:65" s="1" customFormat="1" ht="25.5" customHeight="1">
      <c r="B115" s="45"/>
      <c r="C115" s="220" t="s">
        <v>174</v>
      </c>
      <c r="D115" s="220" t="s">
        <v>128</v>
      </c>
      <c r="E115" s="221" t="s">
        <v>175</v>
      </c>
      <c r="F115" s="222" t="s">
        <v>176</v>
      </c>
      <c r="G115" s="223" t="s">
        <v>143</v>
      </c>
      <c r="H115" s="224">
        <v>72.45</v>
      </c>
      <c r="I115" s="225"/>
      <c r="J115" s="226">
        <f>ROUND(I115*H115,2)</f>
        <v>0</v>
      </c>
      <c r="K115" s="222" t="s">
        <v>138</v>
      </c>
      <c r="L115" s="71"/>
      <c r="M115" s="227" t="s">
        <v>21</v>
      </c>
      <c r="N115" s="228" t="s">
        <v>40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133</v>
      </c>
      <c r="AT115" s="23" t="s">
        <v>128</v>
      </c>
      <c r="AU115" s="23" t="s">
        <v>79</v>
      </c>
      <c r="AY115" s="23" t="s">
        <v>126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77</v>
      </c>
      <c r="BK115" s="231">
        <f>ROUND(I115*H115,2)</f>
        <v>0</v>
      </c>
      <c r="BL115" s="23" t="s">
        <v>133</v>
      </c>
      <c r="BM115" s="23" t="s">
        <v>177</v>
      </c>
    </row>
    <row r="116" spans="2:47" s="1" customFormat="1" ht="13.5">
      <c r="B116" s="45"/>
      <c r="C116" s="73"/>
      <c r="D116" s="234" t="s">
        <v>150</v>
      </c>
      <c r="E116" s="73"/>
      <c r="F116" s="244" t="s">
        <v>178</v>
      </c>
      <c r="G116" s="73"/>
      <c r="H116" s="73"/>
      <c r="I116" s="190"/>
      <c r="J116" s="73"/>
      <c r="K116" s="73"/>
      <c r="L116" s="71"/>
      <c r="M116" s="245"/>
      <c r="N116" s="46"/>
      <c r="O116" s="46"/>
      <c r="P116" s="46"/>
      <c r="Q116" s="46"/>
      <c r="R116" s="46"/>
      <c r="S116" s="46"/>
      <c r="T116" s="94"/>
      <c r="AT116" s="23" t="s">
        <v>150</v>
      </c>
      <c r="AU116" s="23" t="s">
        <v>79</v>
      </c>
    </row>
    <row r="117" spans="2:51" s="11" customFormat="1" ht="13.5">
      <c r="B117" s="232"/>
      <c r="C117" s="233"/>
      <c r="D117" s="234" t="s">
        <v>145</v>
      </c>
      <c r="E117" s="235" t="s">
        <v>21</v>
      </c>
      <c r="F117" s="236" t="s">
        <v>179</v>
      </c>
      <c r="G117" s="233"/>
      <c r="H117" s="237">
        <v>72.45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145</v>
      </c>
      <c r="AU117" s="243" t="s">
        <v>79</v>
      </c>
      <c r="AV117" s="11" t="s">
        <v>79</v>
      </c>
      <c r="AW117" s="11" t="s">
        <v>33</v>
      </c>
      <c r="AX117" s="11" t="s">
        <v>77</v>
      </c>
      <c r="AY117" s="243" t="s">
        <v>126</v>
      </c>
    </row>
    <row r="118" spans="2:65" s="1" customFormat="1" ht="38.25" customHeight="1">
      <c r="B118" s="45"/>
      <c r="C118" s="220" t="s">
        <v>180</v>
      </c>
      <c r="D118" s="220" t="s">
        <v>128</v>
      </c>
      <c r="E118" s="221" t="s">
        <v>181</v>
      </c>
      <c r="F118" s="222" t="s">
        <v>182</v>
      </c>
      <c r="G118" s="223" t="s">
        <v>143</v>
      </c>
      <c r="H118" s="224">
        <v>72.45</v>
      </c>
      <c r="I118" s="225"/>
      <c r="J118" s="226">
        <f>ROUND(I118*H118,2)</f>
        <v>0</v>
      </c>
      <c r="K118" s="222" t="s">
        <v>138</v>
      </c>
      <c r="L118" s="71"/>
      <c r="M118" s="227" t="s">
        <v>21</v>
      </c>
      <c r="N118" s="228" t="s">
        <v>40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133</v>
      </c>
      <c r="AT118" s="23" t="s">
        <v>128</v>
      </c>
      <c r="AU118" s="23" t="s">
        <v>79</v>
      </c>
      <c r="AY118" s="23" t="s">
        <v>126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77</v>
      </c>
      <c r="BK118" s="231">
        <f>ROUND(I118*H118,2)</f>
        <v>0</v>
      </c>
      <c r="BL118" s="23" t="s">
        <v>133</v>
      </c>
      <c r="BM118" s="23" t="s">
        <v>183</v>
      </c>
    </row>
    <row r="119" spans="2:47" s="1" customFormat="1" ht="13.5">
      <c r="B119" s="45"/>
      <c r="C119" s="73"/>
      <c r="D119" s="234" t="s">
        <v>150</v>
      </c>
      <c r="E119" s="73"/>
      <c r="F119" s="244" t="s">
        <v>178</v>
      </c>
      <c r="G119" s="73"/>
      <c r="H119" s="73"/>
      <c r="I119" s="190"/>
      <c r="J119" s="73"/>
      <c r="K119" s="73"/>
      <c r="L119" s="71"/>
      <c r="M119" s="245"/>
      <c r="N119" s="46"/>
      <c r="O119" s="46"/>
      <c r="P119" s="46"/>
      <c r="Q119" s="46"/>
      <c r="R119" s="46"/>
      <c r="S119" s="46"/>
      <c r="T119" s="94"/>
      <c r="AT119" s="23" t="s">
        <v>150</v>
      </c>
      <c r="AU119" s="23" t="s">
        <v>79</v>
      </c>
    </row>
    <row r="120" spans="2:51" s="11" customFormat="1" ht="13.5">
      <c r="B120" s="232"/>
      <c r="C120" s="233"/>
      <c r="D120" s="234" t="s">
        <v>145</v>
      </c>
      <c r="E120" s="235" t="s">
        <v>21</v>
      </c>
      <c r="F120" s="236" t="s">
        <v>179</v>
      </c>
      <c r="G120" s="233"/>
      <c r="H120" s="237">
        <v>72.45</v>
      </c>
      <c r="I120" s="238"/>
      <c r="J120" s="233"/>
      <c r="K120" s="233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145</v>
      </c>
      <c r="AU120" s="243" t="s">
        <v>79</v>
      </c>
      <c r="AV120" s="11" t="s">
        <v>79</v>
      </c>
      <c r="AW120" s="11" t="s">
        <v>33</v>
      </c>
      <c r="AX120" s="11" t="s">
        <v>77</v>
      </c>
      <c r="AY120" s="243" t="s">
        <v>126</v>
      </c>
    </row>
    <row r="121" spans="2:65" s="1" customFormat="1" ht="25.5" customHeight="1">
      <c r="B121" s="45"/>
      <c r="C121" s="220" t="s">
        <v>184</v>
      </c>
      <c r="D121" s="220" t="s">
        <v>128</v>
      </c>
      <c r="E121" s="221" t="s">
        <v>185</v>
      </c>
      <c r="F121" s="222" t="s">
        <v>186</v>
      </c>
      <c r="G121" s="223" t="s">
        <v>143</v>
      </c>
      <c r="H121" s="224">
        <v>31.2</v>
      </c>
      <c r="I121" s="225"/>
      <c r="J121" s="226">
        <f>ROUND(I121*H121,2)</f>
        <v>0</v>
      </c>
      <c r="K121" s="222" t="s">
        <v>187</v>
      </c>
      <c r="L121" s="71"/>
      <c r="M121" s="227" t="s">
        <v>21</v>
      </c>
      <c r="N121" s="228" t="s">
        <v>40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133</v>
      </c>
      <c r="AT121" s="23" t="s">
        <v>128</v>
      </c>
      <c r="AU121" s="23" t="s">
        <v>79</v>
      </c>
      <c r="AY121" s="23" t="s">
        <v>126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77</v>
      </c>
      <c r="BK121" s="231">
        <f>ROUND(I121*H121,2)</f>
        <v>0</v>
      </c>
      <c r="BL121" s="23" t="s">
        <v>133</v>
      </c>
      <c r="BM121" s="23" t="s">
        <v>188</v>
      </c>
    </row>
    <row r="122" spans="2:47" s="1" customFormat="1" ht="13.5">
      <c r="B122" s="45"/>
      <c r="C122" s="73"/>
      <c r="D122" s="234" t="s">
        <v>150</v>
      </c>
      <c r="E122" s="73"/>
      <c r="F122" s="244" t="s">
        <v>189</v>
      </c>
      <c r="G122" s="73"/>
      <c r="H122" s="73"/>
      <c r="I122" s="190"/>
      <c r="J122" s="73"/>
      <c r="K122" s="73"/>
      <c r="L122" s="71"/>
      <c r="M122" s="245"/>
      <c r="N122" s="46"/>
      <c r="O122" s="46"/>
      <c r="P122" s="46"/>
      <c r="Q122" s="46"/>
      <c r="R122" s="46"/>
      <c r="S122" s="46"/>
      <c r="T122" s="94"/>
      <c r="AT122" s="23" t="s">
        <v>150</v>
      </c>
      <c r="AU122" s="23" t="s">
        <v>79</v>
      </c>
    </row>
    <row r="123" spans="2:51" s="11" customFormat="1" ht="13.5">
      <c r="B123" s="232"/>
      <c r="C123" s="233"/>
      <c r="D123" s="234" t="s">
        <v>145</v>
      </c>
      <c r="E123" s="235" t="s">
        <v>21</v>
      </c>
      <c r="F123" s="236" t="s">
        <v>190</v>
      </c>
      <c r="G123" s="233"/>
      <c r="H123" s="237">
        <v>31.2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145</v>
      </c>
      <c r="AU123" s="243" t="s">
        <v>79</v>
      </c>
      <c r="AV123" s="11" t="s">
        <v>79</v>
      </c>
      <c r="AW123" s="11" t="s">
        <v>33</v>
      </c>
      <c r="AX123" s="11" t="s">
        <v>77</v>
      </c>
      <c r="AY123" s="243" t="s">
        <v>126</v>
      </c>
    </row>
    <row r="124" spans="2:65" s="1" customFormat="1" ht="38.25" customHeight="1">
      <c r="B124" s="45"/>
      <c r="C124" s="220" t="s">
        <v>191</v>
      </c>
      <c r="D124" s="220" t="s">
        <v>128</v>
      </c>
      <c r="E124" s="221" t="s">
        <v>192</v>
      </c>
      <c r="F124" s="222" t="s">
        <v>193</v>
      </c>
      <c r="G124" s="223" t="s">
        <v>143</v>
      </c>
      <c r="H124" s="224">
        <v>31.2</v>
      </c>
      <c r="I124" s="225"/>
      <c r="J124" s="226">
        <f>ROUND(I124*H124,2)</f>
        <v>0</v>
      </c>
      <c r="K124" s="222" t="s">
        <v>187</v>
      </c>
      <c r="L124" s="71"/>
      <c r="M124" s="227" t="s">
        <v>21</v>
      </c>
      <c r="N124" s="228" t="s">
        <v>40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133</v>
      </c>
      <c r="AT124" s="23" t="s">
        <v>128</v>
      </c>
      <c r="AU124" s="23" t="s">
        <v>79</v>
      </c>
      <c r="AY124" s="23" t="s">
        <v>126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77</v>
      </c>
      <c r="BK124" s="231">
        <f>ROUND(I124*H124,2)</f>
        <v>0</v>
      </c>
      <c r="BL124" s="23" t="s">
        <v>133</v>
      </c>
      <c r="BM124" s="23" t="s">
        <v>194</v>
      </c>
    </row>
    <row r="125" spans="2:47" s="1" customFormat="1" ht="13.5">
      <c r="B125" s="45"/>
      <c r="C125" s="73"/>
      <c r="D125" s="234" t="s">
        <v>150</v>
      </c>
      <c r="E125" s="73"/>
      <c r="F125" s="244" t="s">
        <v>189</v>
      </c>
      <c r="G125" s="73"/>
      <c r="H125" s="73"/>
      <c r="I125" s="190"/>
      <c r="J125" s="73"/>
      <c r="K125" s="73"/>
      <c r="L125" s="71"/>
      <c r="M125" s="245"/>
      <c r="N125" s="46"/>
      <c r="O125" s="46"/>
      <c r="P125" s="46"/>
      <c r="Q125" s="46"/>
      <c r="R125" s="46"/>
      <c r="S125" s="46"/>
      <c r="T125" s="94"/>
      <c r="AT125" s="23" t="s">
        <v>150</v>
      </c>
      <c r="AU125" s="23" t="s">
        <v>79</v>
      </c>
    </row>
    <row r="126" spans="2:65" s="1" customFormat="1" ht="25.5" customHeight="1">
      <c r="B126" s="45"/>
      <c r="C126" s="220" t="s">
        <v>195</v>
      </c>
      <c r="D126" s="220" t="s">
        <v>128</v>
      </c>
      <c r="E126" s="221" t="s">
        <v>196</v>
      </c>
      <c r="F126" s="222" t="s">
        <v>197</v>
      </c>
      <c r="G126" s="223" t="s">
        <v>143</v>
      </c>
      <c r="H126" s="224">
        <v>72.45</v>
      </c>
      <c r="I126" s="225"/>
      <c r="J126" s="226">
        <f>ROUND(I126*H126,2)</f>
        <v>0</v>
      </c>
      <c r="K126" s="222" t="s">
        <v>138</v>
      </c>
      <c r="L126" s="71"/>
      <c r="M126" s="227" t="s">
        <v>21</v>
      </c>
      <c r="N126" s="228" t="s">
        <v>40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133</v>
      </c>
      <c r="AT126" s="23" t="s">
        <v>128</v>
      </c>
      <c r="AU126" s="23" t="s">
        <v>79</v>
      </c>
      <c r="AY126" s="23" t="s">
        <v>126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77</v>
      </c>
      <c r="BK126" s="231">
        <f>ROUND(I126*H126,2)</f>
        <v>0</v>
      </c>
      <c r="BL126" s="23" t="s">
        <v>133</v>
      </c>
      <c r="BM126" s="23" t="s">
        <v>198</v>
      </c>
    </row>
    <row r="127" spans="2:47" s="1" customFormat="1" ht="13.5">
      <c r="B127" s="45"/>
      <c r="C127" s="73"/>
      <c r="D127" s="234" t="s">
        <v>150</v>
      </c>
      <c r="E127" s="73"/>
      <c r="F127" s="244" t="s">
        <v>178</v>
      </c>
      <c r="G127" s="73"/>
      <c r="H127" s="73"/>
      <c r="I127" s="190"/>
      <c r="J127" s="73"/>
      <c r="K127" s="73"/>
      <c r="L127" s="71"/>
      <c r="M127" s="245"/>
      <c r="N127" s="46"/>
      <c r="O127" s="46"/>
      <c r="P127" s="46"/>
      <c r="Q127" s="46"/>
      <c r="R127" s="46"/>
      <c r="S127" s="46"/>
      <c r="T127" s="94"/>
      <c r="AT127" s="23" t="s">
        <v>150</v>
      </c>
      <c r="AU127" s="23" t="s">
        <v>79</v>
      </c>
    </row>
    <row r="128" spans="2:51" s="11" customFormat="1" ht="13.5">
      <c r="B128" s="232"/>
      <c r="C128" s="233"/>
      <c r="D128" s="234" t="s">
        <v>145</v>
      </c>
      <c r="E128" s="235" t="s">
        <v>21</v>
      </c>
      <c r="F128" s="236" t="s">
        <v>179</v>
      </c>
      <c r="G128" s="233"/>
      <c r="H128" s="237">
        <v>72.45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145</v>
      </c>
      <c r="AU128" s="243" t="s">
        <v>79</v>
      </c>
      <c r="AV128" s="11" t="s">
        <v>79</v>
      </c>
      <c r="AW128" s="11" t="s">
        <v>33</v>
      </c>
      <c r="AX128" s="11" t="s">
        <v>77</v>
      </c>
      <c r="AY128" s="243" t="s">
        <v>126</v>
      </c>
    </row>
    <row r="129" spans="2:65" s="1" customFormat="1" ht="38.25" customHeight="1">
      <c r="B129" s="45"/>
      <c r="C129" s="220" t="s">
        <v>10</v>
      </c>
      <c r="D129" s="220" t="s">
        <v>128</v>
      </c>
      <c r="E129" s="221" t="s">
        <v>199</v>
      </c>
      <c r="F129" s="222" t="s">
        <v>200</v>
      </c>
      <c r="G129" s="223" t="s">
        <v>143</v>
      </c>
      <c r="H129" s="224">
        <v>72.45</v>
      </c>
      <c r="I129" s="225"/>
      <c r="J129" s="226">
        <f>ROUND(I129*H129,2)</f>
        <v>0</v>
      </c>
      <c r="K129" s="222" t="s">
        <v>138</v>
      </c>
      <c r="L129" s="71"/>
      <c r="M129" s="227" t="s">
        <v>21</v>
      </c>
      <c r="N129" s="228" t="s">
        <v>40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133</v>
      </c>
      <c r="AT129" s="23" t="s">
        <v>128</v>
      </c>
      <c r="AU129" s="23" t="s">
        <v>79</v>
      </c>
      <c r="AY129" s="23" t="s">
        <v>126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77</v>
      </c>
      <c r="BK129" s="231">
        <f>ROUND(I129*H129,2)</f>
        <v>0</v>
      </c>
      <c r="BL129" s="23" t="s">
        <v>133</v>
      </c>
      <c r="BM129" s="23" t="s">
        <v>201</v>
      </c>
    </row>
    <row r="130" spans="2:47" s="1" customFormat="1" ht="13.5">
      <c r="B130" s="45"/>
      <c r="C130" s="73"/>
      <c r="D130" s="234" t="s">
        <v>150</v>
      </c>
      <c r="E130" s="73"/>
      <c r="F130" s="244" t="s">
        <v>178</v>
      </c>
      <c r="G130" s="73"/>
      <c r="H130" s="73"/>
      <c r="I130" s="190"/>
      <c r="J130" s="73"/>
      <c r="K130" s="73"/>
      <c r="L130" s="71"/>
      <c r="M130" s="245"/>
      <c r="N130" s="46"/>
      <c r="O130" s="46"/>
      <c r="P130" s="46"/>
      <c r="Q130" s="46"/>
      <c r="R130" s="46"/>
      <c r="S130" s="46"/>
      <c r="T130" s="94"/>
      <c r="AT130" s="23" t="s">
        <v>150</v>
      </c>
      <c r="AU130" s="23" t="s">
        <v>79</v>
      </c>
    </row>
    <row r="131" spans="2:51" s="11" customFormat="1" ht="13.5">
      <c r="B131" s="232"/>
      <c r="C131" s="233"/>
      <c r="D131" s="234" t="s">
        <v>145</v>
      </c>
      <c r="E131" s="235" t="s">
        <v>21</v>
      </c>
      <c r="F131" s="236" t="s">
        <v>179</v>
      </c>
      <c r="G131" s="233"/>
      <c r="H131" s="237">
        <v>72.45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145</v>
      </c>
      <c r="AU131" s="243" t="s">
        <v>79</v>
      </c>
      <c r="AV131" s="11" t="s">
        <v>79</v>
      </c>
      <c r="AW131" s="11" t="s">
        <v>33</v>
      </c>
      <c r="AX131" s="11" t="s">
        <v>77</v>
      </c>
      <c r="AY131" s="243" t="s">
        <v>126</v>
      </c>
    </row>
    <row r="132" spans="2:65" s="1" customFormat="1" ht="25.5" customHeight="1">
      <c r="B132" s="45"/>
      <c r="C132" s="220" t="s">
        <v>202</v>
      </c>
      <c r="D132" s="220" t="s">
        <v>128</v>
      </c>
      <c r="E132" s="221" t="s">
        <v>203</v>
      </c>
      <c r="F132" s="222" t="s">
        <v>204</v>
      </c>
      <c r="G132" s="223" t="s">
        <v>143</v>
      </c>
      <c r="H132" s="224">
        <v>7.68</v>
      </c>
      <c r="I132" s="225"/>
      <c r="J132" s="226">
        <f>ROUND(I132*H132,2)</f>
        <v>0</v>
      </c>
      <c r="K132" s="222" t="s">
        <v>187</v>
      </c>
      <c r="L132" s="71"/>
      <c r="M132" s="227" t="s">
        <v>21</v>
      </c>
      <c r="N132" s="228" t="s">
        <v>40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" t="s">
        <v>133</v>
      </c>
      <c r="AT132" s="23" t="s">
        <v>128</v>
      </c>
      <c r="AU132" s="23" t="s">
        <v>79</v>
      </c>
      <c r="AY132" s="23" t="s">
        <v>126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77</v>
      </c>
      <c r="BK132" s="231">
        <f>ROUND(I132*H132,2)</f>
        <v>0</v>
      </c>
      <c r="BL132" s="23" t="s">
        <v>133</v>
      </c>
      <c r="BM132" s="23" t="s">
        <v>205</v>
      </c>
    </row>
    <row r="133" spans="2:47" s="1" customFormat="1" ht="13.5">
      <c r="B133" s="45"/>
      <c r="C133" s="73"/>
      <c r="D133" s="234" t="s">
        <v>150</v>
      </c>
      <c r="E133" s="73"/>
      <c r="F133" s="244" t="s">
        <v>206</v>
      </c>
      <c r="G133" s="73"/>
      <c r="H133" s="73"/>
      <c r="I133" s="190"/>
      <c r="J133" s="73"/>
      <c r="K133" s="73"/>
      <c r="L133" s="71"/>
      <c r="M133" s="245"/>
      <c r="N133" s="46"/>
      <c r="O133" s="46"/>
      <c r="P133" s="46"/>
      <c r="Q133" s="46"/>
      <c r="R133" s="46"/>
      <c r="S133" s="46"/>
      <c r="T133" s="94"/>
      <c r="AT133" s="23" t="s">
        <v>150</v>
      </c>
      <c r="AU133" s="23" t="s">
        <v>79</v>
      </c>
    </row>
    <row r="134" spans="2:51" s="11" customFormat="1" ht="13.5">
      <c r="B134" s="232"/>
      <c r="C134" s="233"/>
      <c r="D134" s="234" t="s">
        <v>145</v>
      </c>
      <c r="E134" s="235" t="s">
        <v>21</v>
      </c>
      <c r="F134" s="236" t="s">
        <v>207</v>
      </c>
      <c r="G134" s="233"/>
      <c r="H134" s="237">
        <v>7.68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145</v>
      </c>
      <c r="AU134" s="243" t="s">
        <v>79</v>
      </c>
      <c r="AV134" s="11" t="s">
        <v>79</v>
      </c>
      <c r="AW134" s="11" t="s">
        <v>33</v>
      </c>
      <c r="AX134" s="11" t="s">
        <v>77</v>
      </c>
      <c r="AY134" s="243" t="s">
        <v>126</v>
      </c>
    </row>
    <row r="135" spans="2:65" s="1" customFormat="1" ht="38.25" customHeight="1">
      <c r="B135" s="45"/>
      <c r="C135" s="220" t="s">
        <v>208</v>
      </c>
      <c r="D135" s="220" t="s">
        <v>128</v>
      </c>
      <c r="E135" s="221" t="s">
        <v>209</v>
      </c>
      <c r="F135" s="222" t="s">
        <v>210</v>
      </c>
      <c r="G135" s="223" t="s">
        <v>143</v>
      </c>
      <c r="H135" s="224">
        <v>7.68</v>
      </c>
      <c r="I135" s="225"/>
      <c r="J135" s="226">
        <f>ROUND(I135*H135,2)</f>
        <v>0</v>
      </c>
      <c r="K135" s="222" t="s">
        <v>187</v>
      </c>
      <c r="L135" s="71"/>
      <c r="M135" s="227" t="s">
        <v>21</v>
      </c>
      <c r="N135" s="228" t="s">
        <v>40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133</v>
      </c>
      <c r="AT135" s="23" t="s">
        <v>128</v>
      </c>
      <c r="AU135" s="23" t="s">
        <v>79</v>
      </c>
      <c r="AY135" s="23" t="s">
        <v>126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77</v>
      </c>
      <c r="BK135" s="231">
        <f>ROUND(I135*H135,2)</f>
        <v>0</v>
      </c>
      <c r="BL135" s="23" t="s">
        <v>133</v>
      </c>
      <c r="BM135" s="23" t="s">
        <v>211</v>
      </c>
    </row>
    <row r="136" spans="2:47" s="1" customFormat="1" ht="13.5">
      <c r="B136" s="45"/>
      <c r="C136" s="73"/>
      <c r="D136" s="234" t="s">
        <v>150</v>
      </c>
      <c r="E136" s="73"/>
      <c r="F136" s="244" t="s">
        <v>206</v>
      </c>
      <c r="G136" s="73"/>
      <c r="H136" s="73"/>
      <c r="I136" s="190"/>
      <c r="J136" s="73"/>
      <c r="K136" s="73"/>
      <c r="L136" s="71"/>
      <c r="M136" s="245"/>
      <c r="N136" s="46"/>
      <c r="O136" s="46"/>
      <c r="P136" s="46"/>
      <c r="Q136" s="46"/>
      <c r="R136" s="46"/>
      <c r="S136" s="46"/>
      <c r="T136" s="94"/>
      <c r="AT136" s="23" t="s">
        <v>150</v>
      </c>
      <c r="AU136" s="23" t="s">
        <v>79</v>
      </c>
    </row>
    <row r="137" spans="2:65" s="1" customFormat="1" ht="38.25" customHeight="1">
      <c r="B137" s="45"/>
      <c r="C137" s="220" t="s">
        <v>212</v>
      </c>
      <c r="D137" s="220" t="s">
        <v>128</v>
      </c>
      <c r="E137" s="221" t="s">
        <v>213</v>
      </c>
      <c r="F137" s="222" t="s">
        <v>214</v>
      </c>
      <c r="G137" s="223" t="s">
        <v>143</v>
      </c>
      <c r="H137" s="224">
        <v>288</v>
      </c>
      <c r="I137" s="225"/>
      <c r="J137" s="226">
        <f>ROUND(I137*H137,2)</f>
        <v>0</v>
      </c>
      <c r="K137" s="222" t="s">
        <v>138</v>
      </c>
      <c r="L137" s="71"/>
      <c r="M137" s="227" t="s">
        <v>21</v>
      </c>
      <c r="N137" s="228" t="s">
        <v>40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133</v>
      </c>
      <c r="AT137" s="23" t="s">
        <v>128</v>
      </c>
      <c r="AU137" s="23" t="s">
        <v>79</v>
      </c>
      <c r="AY137" s="23" t="s">
        <v>126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77</v>
      </c>
      <c r="BK137" s="231">
        <f>ROUND(I137*H137,2)</f>
        <v>0</v>
      </c>
      <c r="BL137" s="23" t="s">
        <v>133</v>
      </c>
      <c r="BM137" s="23" t="s">
        <v>215</v>
      </c>
    </row>
    <row r="138" spans="2:47" s="1" customFormat="1" ht="13.5">
      <c r="B138" s="45"/>
      <c r="C138" s="73"/>
      <c r="D138" s="234" t="s">
        <v>150</v>
      </c>
      <c r="E138" s="73"/>
      <c r="F138" s="244" t="s">
        <v>216</v>
      </c>
      <c r="G138" s="73"/>
      <c r="H138" s="73"/>
      <c r="I138" s="190"/>
      <c r="J138" s="73"/>
      <c r="K138" s="73"/>
      <c r="L138" s="71"/>
      <c r="M138" s="245"/>
      <c r="N138" s="46"/>
      <c r="O138" s="46"/>
      <c r="P138" s="46"/>
      <c r="Q138" s="46"/>
      <c r="R138" s="46"/>
      <c r="S138" s="46"/>
      <c r="T138" s="94"/>
      <c r="AT138" s="23" t="s">
        <v>150</v>
      </c>
      <c r="AU138" s="23" t="s">
        <v>79</v>
      </c>
    </row>
    <row r="139" spans="2:51" s="11" customFormat="1" ht="13.5">
      <c r="B139" s="232"/>
      <c r="C139" s="233"/>
      <c r="D139" s="234" t="s">
        <v>145</v>
      </c>
      <c r="E139" s="235" t="s">
        <v>21</v>
      </c>
      <c r="F139" s="236" t="s">
        <v>217</v>
      </c>
      <c r="G139" s="233"/>
      <c r="H139" s="237">
        <v>288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145</v>
      </c>
      <c r="AU139" s="243" t="s">
        <v>79</v>
      </c>
      <c r="AV139" s="11" t="s">
        <v>79</v>
      </c>
      <c r="AW139" s="11" t="s">
        <v>33</v>
      </c>
      <c r="AX139" s="11" t="s">
        <v>77</v>
      </c>
      <c r="AY139" s="243" t="s">
        <v>126</v>
      </c>
    </row>
    <row r="140" spans="2:65" s="1" customFormat="1" ht="38.25" customHeight="1">
      <c r="B140" s="45"/>
      <c r="C140" s="220" t="s">
        <v>218</v>
      </c>
      <c r="D140" s="220" t="s">
        <v>128</v>
      </c>
      <c r="E140" s="221" t="s">
        <v>213</v>
      </c>
      <c r="F140" s="222" t="s">
        <v>214</v>
      </c>
      <c r="G140" s="223" t="s">
        <v>143</v>
      </c>
      <c r="H140" s="224">
        <v>186</v>
      </c>
      <c r="I140" s="225"/>
      <c r="J140" s="226">
        <f>ROUND(I140*H140,2)</f>
        <v>0</v>
      </c>
      <c r="K140" s="222" t="s">
        <v>138</v>
      </c>
      <c r="L140" s="71"/>
      <c r="M140" s="227" t="s">
        <v>21</v>
      </c>
      <c r="N140" s="228" t="s">
        <v>40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133</v>
      </c>
      <c r="AT140" s="23" t="s">
        <v>128</v>
      </c>
      <c r="AU140" s="23" t="s">
        <v>79</v>
      </c>
      <c r="AY140" s="23" t="s">
        <v>126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77</v>
      </c>
      <c r="BK140" s="231">
        <f>ROUND(I140*H140,2)</f>
        <v>0</v>
      </c>
      <c r="BL140" s="23" t="s">
        <v>133</v>
      </c>
      <c r="BM140" s="23" t="s">
        <v>219</v>
      </c>
    </row>
    <row r="141" spans="2:47" s="1" customFormat="1" ht="13.5">
      <c r="B141" s="45"/>
      <c r="C141" s="73"/>
      <c r="D141" s="234" t="s">
        <v>150</v>
      </c>
      <c r="E141" s="73"/>
      <c r="F141" s="244" t="s">
        <v>220</v>
      </c>
      <c r="G141" s="73"/>
      <c r="H141" s="73"/>
      <c r="I141" s="190"/>
      <c r="J141" s="73"/>
      <c r="K141" s="73"/>
      <c r="L141" s="71"/>
      <c r="M141" s="245"/>
      <c r="N141" s="46"/>
      <c r="O141" s="46"/>
      <c r="P141" s="46"/>
      <c r="Q141" s="46"/>
      <c r="R141" s="46"/>
      <c r="S141" s="46"/>
      <c r="T141" s="94"/>
      <c r="AT141" s="23" t="s">
        <v>150</v>
      </c>
      <c r="AU141" s="23" t="s">
        <v>79</v>
      </c>
    </row>
    <row r="142" spans="2:65" s="1" customFormat="1" ht="25.5" customHeight="1">
      <c r="B142" s="45"/>
      <c r="C142" s="220" t="s">
        <v>221</v>
      </c>
      <c r="D142" s="220" t="s">
        <v>128</v>
      </c>
      <c r="E142" s="221" t="s">
        <v>222</v>
      </c>
      <c r="F142" s="222" t="s">
        <v>223</v>
      </c>
      <c r="G142" s="223" t="s">
        <v>143</v>
      </c>
      <c r="H142" s="224">
        <v>186</v>
      </c>
      <c r="I142" s="225"/>
      <c r="J142" s="226">
        <f>ROUND(I142*H142,2)</f>
        <v>0</v>
      </c>
      <c r="K142" s="222" t="s">
        <v>138</v>
      </c>
      <c r="L142" s="71"/>
      <c r="M142" s="227" t="s">
        <v>21</v>
      </c>
      <c r="N142" s="228" t="s">
        <v>40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133</v>
      </c>
      <c r="AT142" s="23" t="s">
        <v>128</v>
      </c>
      <c r="AU142" s="23" t="s">
        <v>79</v>
      </c>
      <c r="AY142" s="23" t="s">
        <v>126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77</v>
      </c>
      <c r="BK142" s="231">
        <f>ROUND(I142*H142,2)</f>
        <v>0</v>
      </c>
      <c r="BL142" s="23" t="s">
        <v>133</v>
      </c>
      <c r="BM142" s="23" t="s">
        <v>224</v>
      </c>
    </row>
    <row r="143" spans="2:47" s="1" customFormat="1" ht="13.5">
      <c r="B143" s="45"/>
      <c r="C143" s="73"/>
      <c r="D143" s="234" t="s">
        <v>150</v>
      </c>
      <c r="E143" s="73"/>
      <c r="F143" s="244" t="s">
        <v>220</v>
      </c>
      <c r="G143" s="73"/>
      <c r="H143" s="73"/>
      <c r="I143" s="190"/>
      <c r="J143" s="73"/>
      <c r="K143" s="73"/>
      <c r="L143" s="71"/>
      <c r="M143" s="245"/>
      <c r="N143" s="46"/>
      <c r="O143" s="46"/>
      <c r="P143" s="46"/>
      <c r="Q143" s="46"/>
      <c r="R143" s="46"/>
      <c r="S143" s="46"/>
      <c r="T143" s="94"/>
      <c r="AT143" s="23" t="s">
        <v>150</v>
      </c>
      <c r="AU143" s="23" t="s">
        <v>79</v>
      </c>
    </row>
    <row r="144" spans="2:65" s="1" customFormat="1" ht="51" customHeight="1">
      <c r="B144" s="45"/>
      <c r="C144" s="220" t="s">
        <v>9</v>
      </c>
      <c r="D144" s="220" t="s">
        <v>128</v>
      </c>
      <c r="E144" s="221" t="s">
        <v>225</v>
      </c>
      <c r="F144" s="222" t="s">
        <v>226</v>
      </c>
      <c r="G144" s="223" t="s">
        <v>143</v>
      </c>
      <c r="H144" s="224">
        <v>2281.104</v>
      </c>
      <c r="I144" s="225"/>
      <c r="J144" s="226">
        <f>ROUND(I144*H144,2)</f>
        <v>0</v>
      </c>
      <c r="K144" s="222" t="s">
        <v>138</v>
      </c>
      <c r="L144" s="71"/>
      <c r="M144" s="227" t="s">
        <v>21</v>
      </c>
      <c r="N144" s="228" t="s">
        <v>40</v>
      </c>
      <c r="O144" s="4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" t="s">
        <v>133</v>
      </c>
      <c r="AT144" s="23" t="s">
        <v>128</v>
      </c>
      <c r="AU144" s="23" t="s">
        <v>79</v>
      </c>
      <c r="AY144" s="23" t="s">
        <v>126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77</v>
      </c>
      <c r="BK144" s="231">
        <f>ROUND(I144*H144,2)</f>
        <v>0</v>
      </c>
      <c r="BL144" s="23" t="s">
        <v>133</v>
      </c>
      <c r="BM144" s="23" t="s">
        <v>227</v>
      </c>
    </row>
    <row r="145" spans="2:47" s="1" customFormat="1" ht="13.5">
      <c r="B145" s="45"/>
      <c r="C145" s="73"/>
      <c r="D145" s="234" t="s">
        <v>150</v>
      </c>
      <c r="E145" s="73"/>
      <c r="F145" s="244" t="s">
        <v>228</v>
      </c>
      <c r="G145" s="73"/>
      <c r="H145" s="73"/>
      <c r="I145" s="190"/>
      <c r="J145" s="73"/>
      <c r="K145" s="73"/>
      <c r="L145" s="71"/>
      <c r="M145" s="245"/>
      <c r="N145" s="46"/>
      <c r="O145" s="46"/>
      <c r="P145" s="46"/>
      <c r="Q145" s="46"/>
      <c r="R145" s="46"/>
      <c r="S145" s="46"/>
      <c r="T145" s="94"/>
      <c r="AT145" s="23" t="s">
        <v>150</v>
      </c>
      <c r="AU145" s="23" t="s">
        <v>79</v>
      </c>
    </row>
    <row r="146" spans="2:51" s="11" customFormat="1" ht="13.5">
      <c r="B146" s="232"/>
      <c r="C146" s="233"/>
      <c r="D146" s="234" t="s">
        <v>145</v>
      </c>
      <c r="E146" s="235" t="s">
        <v>21</v>
      </c>
      <c r="F146" s="236" t="s">
        <v>229</v>
      </c>
      <c r="G146" s="233"/>
      <c r="H146" s="237">
        <v>2281.104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145</v>
      </c>
      <c r="AU146" s="243" t="s">
        <v>79</v>
      </c>
      <c r="AV146" s="11" t="s">
        <v>79</v>
      </c>
      <c r="AW146" s="11" t="s">
        <v>33</v>
      </c>
      <c r="AX146" s="11" t="s">
        <v>77</v>
      </c>
      <c r="AY146" s="243" t="s">
        <v>126</v>
      </c>
    </row>
    <row r="147" spans="2:65" s="1" customFormat="1" ht="25.5" customHeight="1">
      <c r="B147" s="45"/>
      <c r="C147" s="246" t="s">
        <v>230</v>
      </c>
      <c r="D147" s="246" t="s">
        <v>231</v>
      </c>
      <c r="E147" s="247" t="s">
        <v>232</v>
      </c>
      <c r="F147" s="248" t="s">
        <v>233</v>
      </c>
      <c r="G147" s="249" t="s">
        <v>234</v>
      </c>
      <c r="H147" s="250">
        <v>4334.098</v>
      </c>
      <c r="I147" s="251"/>
      <c r="J147" s="252">
        <f>ROUND(I147*H147,2)</f>
        <v>0</v>
      </c>
      <c r="K147" s="248" t="s">
        <v>138</v>
      </c>
      <c r="L147" s="253"/>
      <c r="M147" s="254" t="s">
        <v>21</v>
      </c>
      <c r="N147" s="255" t="s">
        <v>40</v>
      </c>
      <c r="O147" s="46"/>
      <c r="P147" s="229">
        <f>O147*H147</f>
        <v>0</v>
      </c>
      <c r="Q147" s="229">
        <v>1</v>
      </c>
      <c r="R147" s="229">
        <f>Q147*H147</f>
        <v>4334.098</v>
      </c>
      <c r="S147" s="229">
        <v>0</v>
      </c>
      <c r="T147" s="230">
        <f>S147*H147</f>
        <v>0</v>
      </c>
      <c r="AR147" s="23" t="s">
        <v>166</v>
      </c>
      <c r="AT147" s="23" t="s">
        <v>231</v>
      </c>
      <c r="AU147" s="23" t="s">
        <v>79</v>
      </c>
      <c r="AY147" s="23" t="s">
        <v>126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77</v>
      </c>
      <c r="BK147" s="231">
        <f>ROUND(I147*H147,2)</f>
        <v>0</v>
      </c>
      <c r="BL147" s="23" t="s">
        <v>133</v>
      </c>
      <c r="BM147" s="23" t="s">
        <v>235</v>
      </c>
    </row>
    <row r="148" spans="2:51" s="11" customFormat="1" ht="13.5">
      <c r="B148" s="232"/>
      <c r="C148" s="233"/>
      <c r="D148" s="234" t="s">
        <v>145</v>
      </c>
      <c r="E148" s="233"/>
      <c r="F148" s="236" t="s">
        <v>236</v>
      </c>
      <c r="G148" s="233"/>
      <c r="H148" s="237">
        <v>4334.098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145</v>
      </c>
      <c r="AU148" s="243" t="s">
        <v>79</v>
      </c>
      <c r="AV148" s="11" t="s">
        <v>79</v>
      </c>
      <c r="AW148" s="11" t="s">
        <v>6</v>
      </c>
      <c r="AX148" s="11" t="s">
        <v>77</v>
      </c>
      <c r="AY148" s="243" t="s">
        <v>126</v>
      </c>
    </row>
    <row r="149" spans="2:65" s="1" customFormat="1" ht="25.5" customHeight="1">
      <c r="B149" s="45"/>
      <c r="C149" s="220" t="s">
        <v>237</v>
      </c>
      <c r="D149" s="220" t="s">
        <v>128</v>
      </c>
      <c r="E149" s="221" t="s">
        <v>238</v>
      </c>
      <c r="F149" s="222" t="s">
        <v>239</v>
      </c>
      <c r="G149" s="223" t="s">
        <v>143</v>
      </c>
      <c r="H149" s="224">
        <v>2</v>
      </c>
      <c r="I149" s="225"/>
      <c r="J149" s="226">
        <f>ROUND(I149*H149,2)</f>
        <v>0</v>
      </c>
      <c r="K149" s="222" t="s">
        <v>138</v>
      </c>
      <c r="L149" s="71"/>
      <c r="M149" s="227" t="s">
        <v>21</v>
      </c>
      <c r="N149" s="228" t="s">
        <v>40</v>
      </c>
      <c r="O149" s="4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" t="s">
        <v>133</v>
      </c>
      <c r="AT149" s="23" t="s">
        <v>128</v>
      </c>
      <c r="AU149" s="23" t="s">
        <v>79</v>
      </c>
      <c r="AY149" s="23" t="s">
        <v>126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77</v>
      </c>
      <c r="BK149" s="231">
        <f>ROUND(I149*H149,2)</f>
        <v>0</v>
      </c>
      <c r="BL149" s="23" t="s">
        <v>133</v>
      </c>
      <c r="BM149" s="23" t="s">
        <v>240</v>
      </c>
    </row>
    <row r="150" spans="2:47" s="1" customFormat="1" ht="13.5">
      <c r="B150" s="45"/>
      <c r="C150" s="73"/>
      <c r="D150" s="234" t="s">
        <v>150</v>
      </c>
      <c r="E150" s="73"/>
      <c r="F150" s="244" t="s">
        <v>241</v>
      </c>
      <c r="G150" s="73"/>
      <c r="H150" s="73"/>
      <c r="I150" s="190"/>
      <c r="J150" s="73"/>
      <c r="K150" s="73"/>
      <c r="L150" s="71"/>
      <c r="M150" s="245"/>
      <c r="N150" s="46"/>
      <c r="O150" s="46"/>
      <c r="P150" s="46"/>
      <c r="Q150" s="46"/>
      <c r="R150" s="46"/>
      <c r="S150" s="46"/>
      <c r="T150" s="94"/>
      <c r="AT150" s="23" t="s">
        <v>150</v>
      </c>
      <c r="AU150" s="23" t="s">
        <v>79</v>
      </c>
    </row>
    <row r="151" spans="2:65" s="1" customFormat="1" ht="16.5" customHeight="1">
      <c r="B151" s="45"/>
      <c r="C151" s="220" t="s">
        <v>242</v>
      </c>
      <c r="D151" s="220" t="s">
        <v>128</v>
      </c>
      <c r="E151" s="221" t="s">
        <v>243</v>
      </c>
      <c r="F151" s="222" t="s">
        <v>244</v>
      </c>
      <c r="G151" s="223" t="s">
        <v>131</v>
      </c>
      <c r="H151" s="224">
        <v>4806</v>
      </c>
      <c r="I151" s="225"/>
      <c r="J151" s="226">
        <f>ROUND(I151*H151,2)</f>
        <v>0</v>
      </c>
      <c r="K151" s="222" t="s">
        <v>187</v>
      </c>
      <c r="L151" s="71"/>
      <c r="M151" s="227" t="s">
        <v>21</v>
      </c>
      <c r="N151" s="228" t="s">
        <v>40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133</v>
      </c>
      <c r="AT151" s="23" t="s">
        <v>128</v>
      </c>
      <c r="AU151" s="23" t="s">
        <v>79</v>
      </c>
      <c r="AY151" s="23" t="s">
        <v>126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77</v>
      </c>
      <c r="BK151" s="231">
        <f>ROUND(I151*H151,2)</f>
        <v>0</v>
      </c>
      <c r="BL151" s="23" t="s">
        <v>133</v>
      </c>
      <c r="BM151" s="23" t="s">
        <v>245</v>
      </c>
    </row>
    <row r="152" spans="2:47" s="1" customFormat="1" ht="13.5">
      <c r="B152" s="45"/>
      <c r="C152" s="73"/>
      <c r="D152" s="234" t="s">
        <v>150</v>
      </c>
      <c r="E152" s="73"/>
      <c r="F152" s="244" t="s">
        <v>246</v>
      </c>
      <c r="G152" s="73"/>
      <c r="H152" s="73"/>
      <c r="I152" s="190"/>
      <c r="J152" s="73"/>
      <c r="K152" s="73"/>
      <c r="L152" s="71"/>
      <c r="M152" s="245"/>
      <c r="N152" s="46"/>
      <c r="O152" s="46"/>
      <c r="P152" s="46"/>
      <c r="Q152" s="46"/>
      <c r="R152" s="46"/>
      <c r="S152" s="46"/>
      <c r="T152" s="94"/>
      <c r="AT152" s="23" t="s">
        <v>150</v>
      </c>
      <c r="AU152" s="23" t="s">
        <v>79</v>
      </c>
    </row>
    <row r="153" spans="2:65" s="1" customFormat="1" ht="16.5" customHeight="1">
      <c r="B153" s="45"/>
      <c r="C153" s="246" t="s">
        <v>247</v>
      </c>
      <c r="D153" s="246" t="s">
        <v>231</v>
      </c>
      <c r="E153" s="247" t="s">
        <v>248</v>
      </c>
      <c r="F153" s="248" t="s">
        <v>249</v>
      </c>
      <c r="G153" s="249" t="s">
        <v>250</v>
      </c>
      <c r="H153" s="250">
        <v>72.09</v>
      </c>
      <c r="I153" s="251"/>
      <c r="J153" s="252">
        <f>ROUND(I153*H153,2)</f>
        <v>0</v>
      </c>
      <c r="K153" s="248" t="s">
        <v>138</v>
      </c>
      <c r="L153" s="253"/>
      <c r="M153" s="254" t="s">
        <v>21</v>
      </c>
      <c r="N153" s="255" t="s">
        <v>40</v>
      </c>
      <c r="O153" s="46"/>
      <c r="P153" s="229">
        <f>O153*H153</f>
        <v>0</v>
      </c>
      <c r="Q153" s="229">
        <v>0.001</v>
      </c>
      <c r="R153" s="229">
        <f>Q153*H153</f>
        <v>0.07209</v>
      </c>
      <c r="S153" s="229">
        <v>0</v>
      </c>
      <c r="T153" s="230">
        <f>S153*H153</f>
        <v>0</v>
      </c>
      <c r="AR153" s="23" t="s">
        <v>166</v>
      </c>
      <c r="AT153" s="23" t="s">
        <v>231</v>
      </c>
      <c r="AU153" s="23" t="s">
        <v>79</v>
      </c>
      <c r="AY153" s="23" t="s">
        <v>126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77</v>
      </c>
      <c r="BK153" s="231">
        <f>ROUND(I153*H153,2)</f>
        <v>0</v>
      </c>
      <c r="BL153" s="23" t="s">
        <v>133</v>
      </c>
      <c r="BM153" s="23" t="s">
        <v>251</v>
      </c>
    </row>
    <row r="154" spans="2:51" s="11" customFormat="1" ht="13.5">
      <c r="B154" s="232"/>
      <c r="C154" s="233"/>
      <c r="D154" s="234" t="s">
        <v>145</v>
      </c>
      <c r="E154" s="233"/>
      <c r="F154" s="236" t="s">
        <v>252</v>
      </c>
      <c r="G154" s="233"/>
      <c r="H154" s="237">
        <v>72.09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145</v>
      </c>
      <c r="AU154" s="243" t="s">
        <v>79</v>
      </c>
      <c r="AV154" s="11" t="s">
        <v>79</v>
      </c>
      <c r="AW154" s="11" t="s">
        <v>6</v>
      </c>
      <c r="AX154" s="11" t="s">
        <v>77</v>
      </c>
      <c r="AY154" s="243" t="s">
        <v>126</v>
      </c>
    </row>
    <row r="155" spans="2:65" s="1" customFormat="1" ht="25.5" customHeight="1">
      <c r="B155" s="45"/>
      <c r="C155" s="220" t="s">
        <v>253</v>
      </c>
      <c r="D155" s="220" t="s">
        <v>128</v>
      </c>
      <c r="E155" s="221" t="s">
        <v>254</v>
      </c>
      <c r="F155" s="222" t="s">
        <v>255</v>
      </c>
      <c r="G155" s="223" t="s">
        <v>131</v>
      </c>
      <c r="H155" s="224">
        <v>4806</v>
      </c>
      <c r="I155" s="225"/>
      <c r="J155" s="226">
        <f>ROUND(I155*H155,2)</f>
        <v>0</v>
      </c>
      <c r="K155" s="222" t="s">
        <v>138</v>
      </c>
      <c r="L155" s="71"/>
      <c r="M155" s="227" t="s">
        <v>21</v>
      </c>
      <c r="N155" s="228" t="s">
        <v>40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133</v>
      </c>
      <c r="AT155" s="23" t="s">
        <v>128</v>
      </c>
      <c r="AU155" s="23" t="s">
        <v>79</v>
      </c>
      <c r="AY155" s="23" t="s">
        <v>126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77</v>
      </c>
      <c r="BK155" s="231">
        <f>ROUND(I155*H155,2)</f>
        <v>0</v>
      </c>
      <c r="BL155" s="23" t="s">
        <v>133</v>
      </c>
      <c r="BM155" s="23" t="s">
        <v>256</v>
      </c>
    </row>
    <row r="156" spans="2:47" s="1" customFormat="1" ht="13.5">
      <c r="B156" s="45"/>
      <c r="C156" s="73"/>
      <c r="D156" s="234" t="s">
        <v>150</v>
      </c>
      <c r="E156" s="73"/>
      <c r="F156" s="244" t="s">
        <v>246</v>
      </c>
      <c r="G156" s="73"/>
      <c r="H156" s="73"/>
      <c r="I156" s="190"/>
      <c r="J156" s="73"/>
      <c r="K156" s="73"/>
      <c r="L156" s="71"/>
      <c r="M156" s="245"/>
      <c r="N156" s="46"/>
      <c r="O156" s="46"/>
      <c r="P156" s="46"/>
      <c r="Q156" s="46"/>
      <c r="R156" s="46"/>
      <c r="S156" s="46"/>
      <c r="T156" s="94"/>
      <c r="AT156" s="23" t="s">
        <v>150</v>
      </c>
      <c r="AU156" s="23" t="s">
        <v>79</v>
      </c>
    </row>
    <row r="157" spans="2:65" s="1" customFormat="1" ht="25.5" customHeight="1">
      <c r="B157" s="45"/>
      <c r="C157" s="220" t="s">
        <v>257</v>
      </c>
      <c r="D157" s="220" t="s">
        <v>128</v>
      </c>
      <c r="E157" s="221" t="s">
        <v>258</v>
      </c>
      <c r="F157" s="222" t="s">
        <v>259</v>
      </c>
      <c r="G157" s="223" t="s">
        <v>131</v>
      </c>
      <c r="H157" s="224">
        <v>5702.76</v>
      </c>
      <c r="I157" s="225"/>
      <c r="J157" s="226">
        <f>ROUND(I157*H157,2)</f>
        <v>0</v>
      </c>
      <c r="K157" s="222" t="s">
        <v>138</v>
      </c>
      <c r="L157" s="71"/>
      <c r="M157" s="227" t="s">
        <v>21</v>
      </c>
      <c r="N157" s="228" t="s">
        <v>40</v>
      </c>
      <c r="O157" s="4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" t="s">
        <v>133</v>
      </c>
      <c r="AT157" s="23" t="s">
        <v>128</v>
      </c>
      <c r="AU157" s="23" t="s">
        <v>79</v>
      </c>
      <c r="AY157" s="23" t="s">
        <v>126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77</v>
      </c>
      <c r="BK157" s="231">
        <f>ROUND(I157*H157,2)</f>
        <v>0</v>
      </c>
      <c r="BL157" s="23" t="s">
        <v>133</v>
      </c>
      <c r="BM157" s="23" t="s">
        <v>260</v>
      </c>
    </row>
    <row r="158" spans="2:51" s="11" customFormat="1" ht="13.5">
      <c r="B158" s="232"/>
      <c r="C158" s="233"/>
      <c r="D158" s="234" t="s">
        <v>145</v>
      </c>
      <c r="E158" s="235" t="s">
        <v>21</v>
      </c>
      <c r="F158" s="236" t="s">
        <v>261</v>
      </c>
      <c r="G158" s="233"/>
      <c r="H158" s="237">
        <v>5702.76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145</v>
      </c>
      <c r="AU158" s="243" t="s">
        <v>79</v>
      </c>
      <c r="AV158" s="11" t="s">
        <v>79</v>
      </c>
      <c r="AW158" s="11" t="s">
        <v>33</v>
      </c>
      <c r="AX158" s="11" t="s">
        <v>77</v>
      </c>
      <c r="AY158" s="243" t="s">
        <v>126</v>
      </c>
    </row>
    <row r="159" spans="2:65" s="1" customFormat="1" ht="38.25" customHeight="1">
      <c r="B159" s="45"/>
      <c r="C159" s="220" t="s">
        <v>262</v>
      </c>
      <c r="D159" s="220" t="s">
        <v>128</v>
      </c>
      <c r="E159" s="221" t="s">
        <v>263</v>
      </c>
      <c r="F159" s="222" t="s">
        <v>264</v>
      </c>
      <c r="G159" s="223" t="s">
        <v>131</v>
      </c>
      <c r="H159" s="224">
        <v>4806</v>
      </c>
      <c r="I159" s="225"/>
      <c r="J159" s="226">
        <f>ROUND(I159*H159,2)</f>
        <v>0</v>
      </c>
      <c r="K159" s="222" t="s">
        <v>187</v>
      </c>
      <c r="L159" s="71"/>
      <c r="M159" s="227" t="s">
        <v>21</v>
      </c>
      <c r="N159" s="228" t="s">
        <v>40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" t="s">
        <v>133</v>
      </c>
      <c r="AT159" s="23" t="s">
        <v>128</v>
      </c>
      <c r="AU159" s="23" t="s">
        <v>79</v>
      </c>
      <c r="AY159" s="23" t="s">
        <v>126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77</v>
      </c>
      <c r="BK159" s="231">
        <f>ROUND(I159*H159,2)</f>
        <v>0</v>
      </c>
      <c r="BL159" s="23" t="s">
        <v>133</v>
      </c>
      <c r="BM159" s="23" t="s">
        <v>265</v>
      </c>
    </row>
    <row r="160" spans="2:65" s="1" customFormat="1" ht="25.5" customHeight="1">
      <c r="B160" s="45"/>
      <c r="C160" s="220" t="s">
        <v>266</v>
      </c>
      <c r="D160" s="220" t="s">
        <v>128</v>
      </c>
      <c r="E160" s="221" t="s">
        <v>267</v>
      </c>
      <c r="F160" s="222" t="s">
        <v>268</v>
      </c>
      <c r="G160" s="223" t="s">
        <v>143</v>
      </c>
      <c r="H160" s="224">
        <v>4512.88</v>
      </c>
      <c r="I160" s="225"/>
      <c r="J160" s="226">
        <f>ROUND(I160*H160,2)</f>
        <v>0</v>
      </c>
      <c r="K160" s="222" t="s">
        <v>21</v>
      </c>
      <c r="L160" s="71"/>
      <c r="M160" s="227" t="s">
        <v>21</v>
      </c>
      <c r="N160" s="228" t="s">
        <v>40</v>
      </c>
      <c r="O160" s="4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" t="s">
        <v>133</v>
      </c>
      <c r="AT160" s="23" t="s">
        <v>128</v>
      </c>
      <c r="AU160" s="23" t="s">
        <v>79</v>
      </c>
      <c r="AY160" s="23" t="s">
        <v>126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77</v>
      </c>
      <c r="BK160" s="231">
        <f>ROUND(I160*H160,2)</f>
        <v>0</v>
      </c>
      <c r="BL160" s="23" t="s">
        <v>133</v>
      </c>
      <c r="BM160" s="23" t="s">
        <v>269</v>
      </c>
    </row>
    <row r="161" spans="2:47" s="1" customFormat="1" ht="13.5">
      <c r="B161" s="45"/>
      <c r="C161" s="73"/>
      <c r="D161" s="234" t="s">
        <v>150</v>
      </c>
      <c r="E161" s="73"/>
      <c r="F161" s="244" t="s">
        <v>270</v>
      </c>
      <c r="G161" s="73"/>
      <c r="H161" s="73"/>
      <c r="I161" s="190"/>
      <c r="J161" s="73"/>
      <c r="K161" s="73"/>
      <c r="L161" s="71"/>
      <c r="M161" s="245"/>
      <c r="N161" s="46"/>
      <c r="O161" s="46"/>
      <c r="P161" s="46"/>
      <c r="Q161" s="46"/>
      <c r="R161" s="46"/>
      <c r="S161" s="46"/>
      <c r="T161" s="94"/>
      <c r="AT161" s="23" t="s">
        <v>150</v>
      </c>
      <c r="AU161" s="23" t="s">
        <v>79</v>
      </c>
    </row>
    <row r="162" spans="2:51" s="11" customFormat="1" ht="13.5">
      <c r="B162" s="232"/>
      <c r="C162" s="233"/>
      <c r="D162" s="234" t="s">
        <v>145</v>
      </c>
      <c r="E162" s="235" t="s">
        <v>21</v>
      </c>
      <c r="F162" s="236" t="s">
        <v>271</v>
      </c>
      <c r="G162" s="233"/>
      <c r="H162" s="237">
        <v>4512.88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145</v>
      </c>
      <c r="AU162" s="243" t="s">
        <v>79</v>
      </c>
      <c r="AV162" s="11" t="s">
        <v>79</v>
      </c>
      <c r="AW162" s="11" t="s">
        <v>33</v>
      </c>
      <c r="AX162" s="11" t="s">
        <v>77</v>
      </c>
      <c r="AY162" s="243" t="s">
        <v>126</v>
      </c>
    </row>
    <row r="163" spans="2:63" s="10" customFormat="1" ht="29.85" customHeight="1">
      <c r="B163" s="204"/>
      <c r="C163" s="205"/>
      <c r="D163" s="206" t="s">
        <v>68</v>
      </c>
      <c r="E163" s="218" t="s">
        <v>79</v>
      </c>
      <c r="F163" s="218" t="s">
        <v>272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SUM(P164:P173)</f>
        <v>0</v>
      </c>
      <c r="Q163" s="212"/>
      <c r="R163" s="213">
        <f>SUM(R164:R173)</f>
        <v>184.9064</v>
      </c>
      <c r="S163" s="212"/>
      <c r="T163" s="214">
        <f>SUM(T164:T173)</f>
        <v>0</v>
      </c>
      <c r="AR163" s="215" t="s">
        <v>77</v>
      </c>
      <c r="AT163" s="216" t="s">
        <v>68</v>
      </c>
      <c r="AU163" s="216" t="s">
        <v>77</v>
      </c>
      <c r="AY163" s="215" t="s">
        <v>126</v>
      </c>
      <c r="BK163" s="217">
        <f>SUM(BK164:BK173)</f>
        <v>0</v>
      </c>
    </row>
    <row r="164" spans="2:65" s="1" customFormat="1" ht="25.5" customHeight="1">
      <c r="B164" s="45"/>
      <c r="C164" s="220" t="s">
        <v>273</v>
      </c>
      <c r="D164" s="220" t="s">
        <v>128</v>
      </c>
      <c r="E164" s="221" t="s">
        <v>274</v>
      </c>
      <c r="F164" s="222" t="s">
        <v>275</v>
      </c>
      <c r="G164" s="223" t="s">
        <v>143</v>
      </c>
      <c r="H164" s="224">
        <v>110.4</v>
      </c>
      <c r="I164" s="225"/>
      <c r="J164" s="226">
        <f>ROUND(I164*H164,2)</f>
        <v>0</v>
      </c>
      <c r="K164" s="222" t="s">
        <v>138</v>
      </c>
      <c r="L164" s="71"/>
      <c r="M164" s="227" t="s">
        <v>21</v>
      </c>
      <c r="N164" s="228" t="s">
        <v>40</v>
      </c>
      <c r="O164" s="46"/>
      <c r="P164" s="229">
        <f>O164*H164</f>
        <v>0</v>
      </c>
      <c r="Q164" s="229">
        <v>1.665</v>
      </c>
      <c r="R164" s="229">
        <f>Q164*H164</f>
        <v>183.816</v>
      </c>
      <c r="S164" s="229">
        <v>0</v>
      </c>
      <c r="T164" s="230">
        <f>S164*H164</f>
        <v>0</v>
      </c>
      <c r="AR164" s="23" t="s">
        <v>133</v>
      </c>
      <c r="AT164" s="23" t="s">
        <v>128</v>
      </c>
      <c r="AU164" s="23" t="s">
        <v>79</v>
      </c>
      <c r="AY164" s="23" t="s">
        <v>126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23" t="s">
        <v>77</v>
      </c>
      <c r="BK164" s="231">
        <f>ROUND(I164*H164,2)</f>
        <v>0</v>
      </c>
      <c r="BL164" s="23" t="s">
        <v>133</v>
      </c>
      <c r="BM164" s="23" t="s">
        <v>276</v>
      </c>
    </row>
    <row r="165" spans="2:51" s="11" customFormat="1" ht="13.5">
      <c r="B165" s="232"/>
      <c r="C165" s="233"/>
      <c r="D165" s="234" t="s">
        <v>145</v>
      </c>
      <c r="E165" s="235" t="s">
        <v>21</v>
      </c>
      <c r="F165" s="236" t="s">
        <v>277</v>
      </c>
      <c r="G165" s="233"/>
      <c r="H165" s="237">
        <v>110.4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145</v>
      </c>
      <c r="AU165" s="243" t="s">
        <v>79</v>
      </c>
      <c r="AV165" s="11" t="s">
        <v>79</v>
      </c>
      <c r="AW165" s="11" t="s">
        <v>33</v>
      </c>
      <c r="AX165" s="11" t="s">
        <v>77</v>
      </c>
      <c r="AY165" s="243" t="s">
        <v>126</v>
      </c>
    </row>
    <row r="166" spans="2:65" s="1" customFormat="1" ht="16.5" customHeight="1">
      <c r="B166" s="45"/>
      <c r="C166" s="220" t="s">
        <v>278</v>
      </c>
      <c r="D166" s="220" t="s">
        <v>128</v>
      </c>
      <c r="E166" s="221" t="s">
        <v>279</v>
      </c>
      <c r="F166" s="222" t="s">
        <v>280</v>
      </c>
      <c r="G166" s="223" t="s">
        <v>143</v>
      </c>
      <c r="H166" s="224">
        <v>18.4</v>
      </c>
      <c r="I166" s="225"/>
      <c r="J166" s="226">
        <f>ROUND(I166*H166,2)</f>
        <v>0</v>
      </c>
      <c r="K166" s="222" t="s">
        <v>138</v>
      </c>
      <c r="L166" s="71"/>
      <c r="M166" s="227" t="s">
        <v>21</v>
      </c>
      <c r="N166" s="228" t="s">
        <v>40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133</v>
      </c>
      <c r="AT166" s="23" t="s">
        <v>128</v>
      </c>
      <c r="AU166" s="23" t="s">
        <v>79</v>
      </c>
      <c r="AY166" s="23" t="s">
        <v>126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77</v>
      </c>
      <c r="BK166" s="231">
        <f>ROUND(I166*H166,2)</f>
        <v>0</v>
      </c>
      <c r="BL166" s="23" t="s">
        <v>133</v>
      </c>
      <c r="BM166" s="23" t="s">
        <v>281</v>
      </c>
    </row>
    <row r="167" spans="2:51" s="11" customFormat="1" ht="13.5">
      <c r="B167" s="232"/>
      <c r="C167" s="233"/>
      <c r="D167" s="234" t="s">
        <v>145</v>
      </c>
      <c r="E167" s="235" t="s">
        <v>21</v>
      </c>
      <c r="F167" s="236" t="s">
        <v>282</v>
      </c>
      <c r="G167" s="233"/>
      <c r="H167" s="237">
        <v>18.4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145</v>
      </c>
      <c r="AU167" s="243" t="s">
        <v>79</v>
      </c>
      <c r="AV167" s="11" t="s">
        <v>79</v>
      </c>
      <c r="AW167" s="11" t="s">
        <v>33</v>
      </c>
      <c r="AX167" s="11" t="s">
        <v>77</v>
      </c>
      <c r="AY167" s="243" t="s">
        <v>126</v>
      </c>
    </row>
    <row r="168" spans="2:65" s="1" customFormat="1" ht="16.5" customHeight="1">
      <c r="B168" s="45"/>
      <c r="C168" s="220" t="s">
        <v>283</v>
      </c>
      <c r="D168" s="220" t="s">
        <v>128</v>
      </c>
      <c r="E168" s="221" t="s">
        <v>284</v>
      </c>
      <c r="F168" s="222" t="s">
        <v>285</v>
      </c>
      <c r="G168" s="223" t="s">
        <v>137</v>
      </c>
      <c r="H168" s="224">
        <v>940</v>
      </c>
      <c r="I168" s="225"/>
      <c r="J168" s="226">
        <f>ROUND(I168*H168,2)</f>
        <v>0</v>
      </c>
      <c r="K168" s="222" t="s">
        <v>138</v>
      </c>
      <c r="L168" s="71"/>
      <c r="M168" s="227" t="s">
        <v>21</v>
      </c>
      <c r="N168" s="228" t="s">
        <v>40</v>
      </c>
      <c r="O168" s="46"/>
      <c r="P168" s="229">
        <f>O168*H168</f>
        <v>0</v>
      </c>
      <c r="Q168" s="229">
        <v>0.00116</v>
      </c>
      <c r="R168" s="229">
        <f>Q168*H168</f>
        <v>1.0904</v>
      </c>
      <c r="S168" s="229">
        <v>0</v>
      </c>
      <c r="T168" s="230">
        <f>S168*H168</f>
        <v>0</v>
      </c>
      <c r="AR168" s="23" t="s">
        <v>133</v>
      </c>
      <c r="AT168" s="23" t="s">
        <v>128</v>
      </c>
      <c r="AU168" s="23" t="s">
        <v>79</v>
      </c>
      <c r="AY168" s="23" t="s">
        <v>126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77</v>
      </c>
      <c r="BK168" s="231">
        <f>ROUND(I168*H168,2)</f>
        <v>0</v>
      </c>
      <c r="BL168" s="23" t="s">
        <v>133</v>
      </c>
      <c r="BM168" s="23" t="s">
        <v>286</v>
      </c>
    </row>
    <row r="169" spans="2:51" s="12" customFormat="1" ht="13.5">
      <c r="B169" s="256"/>
      <c r="C169" s="257"/>
      <c r="D169" s="234" t="s">
        <v>145</v>
      </c>
      <c r="E169" s="258" t="s">
        <v>21</v>
      </c>
      <c r="F169" s="259" t="s">
        <v>287</v>
      </c>
      <c r="G169" s="257"/>
      <c r="H169" s="258" t="s">
        <v>21</v>
      </c>
      <c r="I169" s="260"/>
      <c r="J169" s="257"/>
      <c r="K169" s="257"/>
      <c r="L169" s="261"/>
      <c r="M169" s="262"/>
      <c r="N169" s="263"/>
      <c r="O169" s="263"/>
      <c r="P169" s="263"/>
      <c r="Q169" s="263"/>
      <c r="R169" s="263"/>
      <c r="S169" s="263"/>
      <c r="T169" s="264"/>
      <c r="AT169" s="265" t="s">
        <v>145</v>
      </c>
      <c r="AU169" s="265" t="s">
        <v>79</v>
      </c>
      <c r="AV169" s="12" t="s">
        <v>77</v>
      </c>
      <c r="AW169" s="12" t="s">
        <v>33</v>
      </c>
      <c r="AX169" s="12" t="s">
        <v>69</v>
      </c>
      <c r="AY169" s="265" t="s">
        <v>126</v>
      </c>
    </row>
    <row r="170" spans="2:51" s="11" customFormat="1" ht="13.5">
      <c r="B170" s="232"/>
      <c r="C170" s="233"/>
      <c r="D170" s="234" t="s">
        <v>145</v>
      </c>
      <c r="E170" s="235" t="s">
        <v>21</v>
      </c>
      <c r="F170" s="236" t="s">
        <v>288</v>
      </c>
      <c r="G170" s="233"/>
      <c r="H170" s="237">
        <v>920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145</v>
      </c>
      <c r="AU170" s="243" t="s">
        <v>79</v>
      </c>
      <c r="AV170" s="11" t="s">
        <v>79</v>
      </c>
      <c r="AW170" s="11" t="s">
        <v>33</v>
      </c>
      <c r="AX170" s="11" t="s">
        <v>69</v>
      </c>
      <c r="AY170" s="243" t="s">
        <v>126</v>
      </c>
    </row>
    <row r="171" spans="2:51" s="12" customFormat="1" ht="13.5">
      <c r="B171" s="256"/>
      <c r="C171" s="257"/>
      <c r="D171" s="234" t="s">
        <v>145</v>
      </c>
      <c r="E171" s="258" t="s">
        <v>21</v>
      </c>
      <c r="F171" s="259" t="s">
        <v>289</v>
      </c>
      <c r="G171" s="257"/>
      <c r="H171" s="258" t="s">
        <v>21</v>
      </c>
      <c r="I171" s="260"/>
      <c r="J171" s="257"/>
      <c r="K171" s="257"/>
      <c r="L171" s="261"/>
      <c r="M171" s="262"/>
      <c r="N171" s="263"/>
      <c r="O171" s="263"/>
      <c r="P171" s="263"/>
      <c r="Q171" s="263"/>
      <c r="R171" s="263"/>
      <c r="S171" s="263"/>
      <c r="T171" s="264"/>
      <c r="AT171" s="265" t="s">
        <v>145</v>
      </c>
      <c r="AU171" s="265" t="s">
        <v>79</v>
      </c>
      <c r="AV171" s="12" t="s">
        <v>77</v>
      </c>
      <c r="AW171" s="12" t="s">
        <v>33</v>
      </c>
      <c r="AX171" s="12" t="s">
        <v>69</v>
      </c>
      <c r="AY171" s="265" t="s">
        <v>126</v>
      </c>
    </row>
    <row r="172" spans="2:51" s="11" customFormat="1" ht="13.5">
      <c r="B172" s="232"/>
      <c r="C172" s="233"/>
      <c r="D172" s="234" t="s">
        <v>145</v>
      </c>
      <c r="E172" s="235" t="s">
        <v>21</v>
      </c>
      <c r="F172" s="236" t="s">
        <v>221</v>
      </c>
      <c r="G172" s="233"/>
      <c r="H172" s="237">
        <v>20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145</v>
      </c>
      <c r="AU172" s="243" t="s">
        <v>79</v>
      </c>
      <c r="AV172" s="11" t="s">
        <v>79</v>
      </c>
      <c r="AW172" s="11" t="s">
        <v>33</v>
      </c>
      <c r="AX172" s="11" t="s">
        <v>69</v>
      </c>
      <c r="AY172" s="243" t="s">
        <v>126</v>
      </c>
    </row>
    <row r="173" spans="2:51" s="13" customFormat="1" ht="13.5">
      <c r="B173" s="266"/>
      <c r="C173" s="267"/>
      <c r="D173" s="234" t="s">
        <v>145</v>
      </c>
      <c r="E173" s="268" t="s">
        <v>21</v>
      </c>
      <c r="F173" s="269" t="s">
        <v>290</v>
      </c>
      <c r="G173" s="267"/>
      <c r="H173" s="270">
        <v>940</v>
      </c>
      <c r="I173" s="271"/>
      <c r="J173" s="267"/>
      <c r="K173" s="267"/>
      <c r="L173" s="272"/>
      <c r="M173" s="273"/>
      <c r="N173" s="274"/>
      <c r="O173" s="274"/>
      <c r="P173" s="274"/>
      <c r="Q173" s="274"/>
      <c r="R173" s="274"/>
      <c r="S173" s="274"/>
      <c r="T173" s="275"/>
      <c r="AT173" s="276" t="s">
        <v>145</v>
      </c>
      <c r="AU173" s="276" t="s">
        <v>79</v>
      </c>
      <c r="AV173" s="13" t="s">
        <v>133</v>
      </c>
      <c r="AW173" s="13" t="s">
        <v>33</v>
      </c>
      <c r="AX173" s="13" t="s">
        <v>77</v>
      </c>
      <c r="AY173" s="276" t="s">
        <v>126</v>
      </c>
    </row>
    <row r="174" spans="2:63" s="10" customFormat="1" ht="29.85" customHeight="1">
      <c r="B174" s="204"/>
      <c r="C174" s="205"/>
      <c r="D174" s="206" t="s">
        <v>68</v>
      </c>
      <c r="E174" s="218" t="s">
        <v>140</v>
      </c>
      <c r="F174" s="218" t="s">
        <v>291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SUM(P175:P181)</f>
        <v>0</v>
      </c>
      <c r="Q174" s="212"/>
      <c r="R174" s="213">
        <f>SUM(R175:R181)</f>
        <v>0.046979999999999994</v>
      </c>
      <c r="S174" s="212"/>
      <c r="T174" s="214">
        <f>SUM(T175:T181)</f>
        <v>0</v>
      </c>
      <c r="AR174" s="215" t="s">
        <v>77</v>
      </c>
      <c r="AT174" s="216" t="s">
        <v>68</v>
      </c>
      <c r="AU174" s="216" t="s">
        <v>77</v>
      </c>
      <c r="AY174" s="215" t="s">
        <v>126</v>
      </c>
      <c r="BK174" s="217">
        <f>SUM(BK175:BK181)</f>
        <v>0</v>
      </c>
    </row>
    <row r="175" spans="2:65" s="1" customFormat="1" ht="16.5" customHeight="1">
      <c r="B175" s="45"/>
      <c r="C175" s="220" t="s">
        <v>292</v>
      </c>
      <c r="D175" s="220" t="s">
        <v>128</v>
      </c>
      <c r="E175" s="221" t="s">
        <v>293</v>
      </c>
      <c r="F175" s="222" t="s">
        <v>294</v>
      </c>
      <c r="G175" s="223" t="s">
        <v>137</v>
      </c>
      <c r="H175" s="224">
        <v>36</v>
      </c>
      <c r="I175" s="225"/>
      <c r="J175" s="226">
        <f>ROUND(I175*H175,2)</f>
        <v>0</v>
      </c>
      <c r="K175" s="222" t="s">
        <v>21</v>
      </c>
      <c r="L175" s="71"/>
      <c r="M175" s="227" t="s">
        <v>21</v>
      </c>
      <c r="N175" s="228" t="s">
        <v>40</v>
      </c>
      <c r="O175" s="46"/>
      <c r="P175" s="229">
        <f>O175*H175</f>
        <v>0</v>
      </c>
      <c r="Q175" s="229">
        <v>0.00081</v>
      </c>
      <c r="R175" s="229">
        <f>Q175*H175</f>
        <v>0.02916</v>
      </c>
      <c r="S175" s="229">
        <v>0</v>
      </c>
      <c r="T175" s="230">
        <f>S175*H175</f>
        <v>0</v>
      </c>
      <c r="AR175" s="23" t="s">
        <v>133</v>
      </c>
      <c r="AT175" s="23" t="s">
        <v>128</v>
      </c>
      <c r="AU175" s="23" t="s">
        <v>79</v>
      </c>
      <c r="AY175" s="23" t="s">
        <v>126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77</v>
      </c>
      <c r="BK175" s="231">
        <f>ROUND(I175*H175,2)</f>
        <v>0</v>
      </c>
      <c r="BL175" s="23" t="s">
        <v>133</v>
      </c>
      <c r="BM175" s="23" t="s">
        <v>295</v>
      </c>
    </row>
    <row r="176" spans="2:47" s="1" customFormat="1" ht="13.5">
      <c r="B176" s="45"/>
      <c r="C176" s="73"/>
      <c r="D176" s="234" t="s">
        <v>150</v>
      </c>
      <c r="E176" s="73"/>
      <c r="F176" s="244" t="s">
        <v>296</v>
      </c>
      <c r="G176" s="73"/>
      <c r="H176" s="73"/>
      <c r="I176" s="190"/>
      <c r="J176" s="73"/>
      <c r="K176" s="73"/>
      <c r="L176" s="71"/>
      <c r="M176" s="245"/>
      <c r="N176" s="46"/>
      <c r="O176" s="46"/>
      <c r="P176" s="46"/>
      <c r="Q176" s="46"/>
      <c r="R176" s="46"/>
      <c r="S176" s="46"/>
      <c r="T176" s="94"/>
      <c r="AT176" s="23" t="s">
        <v>150</v>
      </c>
      <c r="AU176" s="23" t="s">
        <v>79</v>
      </c>
    </row>
    <row r="177" spans="2:51" s="11" customFormat="1" ht="13.5">
      <c r="B177" s="232"/>
      <c r="C177" s="233"/>
      <c r="D177" s="234" t="s">
        <v>145</v>
      </c>
      <c r="E177" s="235" t="s">
        <v>21</v>
      </c>
      <c r="F177" s="236" t="s">
        <v>297</v>
      </c>
      <c r="G177" s="233"/>
      <c r="H177" s="237">
        <v>36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145</v>
      </c>
      <c r="AU177" s="243" t="s">
        <v>79</v>
      </c>
      <c r="AV177" s="11" t="s">
        <v>79</v>
      </c>
      <c r="AW177" s="11" t="s">
        <v>33</v>
      </c>
      <c r="AX177" s="11" t="s">
        <v>77</v>
      </c>
      <c r="AY177" s="243" t="s">
        <v>126</v>
      </c>
    </row>
    <row r="178" spans="2:65" s="1" customFormat="1" ht="16.5" customHeight="1">
      <c r="B178" s="45"/>
      <c r="C178" s="220" t="s">
        <v>298</v>
      </c>
      <c r="D178" s="220" t="s">
        <v>128</v>
      </c>
      <c r="E178" s="221" t="s">
        <v>299</v>
      </c>
      <c r="F178" s="222" t="s">
        <v>300</v>
      </c>
      <c r="G178" s="223" t="s">
        <v>137</v>
      </c>
      <c r="H178" s="224">
        <v>9</v>
      </c>
      <c r="I178" s="225"/>
      <c r="J178" s="226">
        <f>ROUND(I178*H178,2)</f>
        <v>0</v>
      </c>
      <c r="K178" s="222" t="s">
        <v>21</v>
      </c>
      <c r="L178" s="71"/>
      <c r="M178" s="227" t="s">
        <v>21</v>
      </c>
      <c r="N178" s="228" t="s">
        <v>40</v>
      </c>
      <c r="O178" s="46"/>
      <c r="P178" s="229">
        <f>O178*H178</f>
        <v>0</v>
      </c>
      <c r="Q178" s="229">
        <v>0.00091</v>
      </c>
      <c r="R178" s="229">
        <f>Q178*H178</f>
        <v>0.00819</v>
      </c>
      <c r="S178" s="229">
        <v>0</v>
      </c>
      <c r="T178" s="230">
        <f>S178*H178</f>
        <v>0</v>
      </c>
      <c r="AR178" s="23" t="s">
        <v>133</v>
      </c>
      <c r="AT178" s="23" t="s">
        <v>128</v>
      </c>
      <c r="AU178" s="23" t="s">
        <v>79</v>
      </c>
      <c r="AY178" s="23" t="s">
        <v>126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77</v>
      </c>
      <c r="BK178" s="231">
        <f>ROUND(I178*H178,2)</f>
        <v>0</v>
      </c>
      <c r="BL178" s="23" t="s">
        <v>133</v>
      </c>
      <c r="BM178" s="23" t="s">
        <v>301</v>
      </c>
    </row>
    <row r="179" spans="2:47" s="1" customFormat="1" ht="13.5">
      <c r="B179" s="45"/>
      <c r="C179" s="73"/>
      <c r="D179" s="234" t="s">
        <v>150</v>
      </c>
      <c r="E179" s="73"/>
      <c r="F179" s="244" t="s">
        <v>302</v>
      </c>
      <c r="G179" s="73"/>
      <c r="H179" s="73"/>
      <c r="I179" s="190"/>
      <c r="J179" s="73"/>
      <c r="K179" s="73"/>
      <c r="L179" s="71"/>
      <c r="M179" s="245"/>
      <c r="N179" s="46"/>
      <c r="O179" s="46"/>
      <c r="P179" s="46"/>
      <c r="Q179" s="46"/>
      <c r="R179" s="46"/>
      <c r="S179" s="46"/>
      <c r="T179" s="94"/>
      <c r="AT179" s="23" t="s">
        <v>150</v>
      </c>
      <c r="AU179" s="23" t="s">
        <v>79</v>
      </c>
    </row>
    <row r="180" spans="2:65" s="1" customFormat="1" ht="16.5" customHeight="1">
      <c r="B180" s="45"/>
      <c r="C180" s="220" t="s">
        <v>303</v>
      </c>
      <c r="D180" s="220" t="s">
        <v>128</v>
      </c>
      <c r="E180" s="221" t="s">
        <v>304</v>
      </c>
      <c r="F180" s="222" t="s">
        <v>305</v>
      </c>
      <c r="G180" s="223" t="s">
        <v>137</v>
      </c>
      <c r="H180" s="224">
        <v>9</v>
      </c>
      <c r="I180" s="225"/>
      <c r="J180" s="226">
        <f>ROUND(I180*H180,2)</f>
        <v>0</v>
      </c>
      <c r="K180" s="222" t="s">
        <v>21</v>
      </c>
      <c r="L180" s="71"/>
      <c r="M180" s="227" t="s">
        <v>21</v>
      </c>
      <c r="N180" s="228" t="s">
        <v>40</v>
      </c>
      <c r="O180" s="46"/>
      <c r="P180" s="229">
        <f>O180*H180</f>
        <v>0</v>
      </c>
      <c r="Q180" s="229">
        <v>0.00107</v>
      </c>
      <c r="R180" s="229">
        <f>Q180*H180</f>
        <v>0.00963</v>
      </c>
      <c r="S180" s="229">
        <v>0</v>
      </c>
      <c r="T180" s="230">
        <f>S180*H180</f>
        <v>0</v>
      </c>
      <c r="AR180" s="23" t="s">
        <v>133</v>
      </c>
      <c r="AT180" s="23" t="s">
        <v>128</v>
      </c>
      <c r="AU180" s="23" t="s">
        <v>79</v>
      </c>
      <c r="AY180" s="23" t="s">
        <v>126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77</v>
      </c>
      <c r="BK180" s="231">
        <f>ROUND(I180*H180,2)</f>
        <v>0</v>
      </c>
      <c r="BL180" s="23" t="s">
        <v>133</v>
      </c>
      <c r="BM180" s="23" t="s">
        <v>306</v>
      </c>
    </row>
    <row r="181" spans="2:47" s="1" customFormat="1" ht="13.5">
      <c r="B181" s="45"/>
      <c r="C181" s="73"/>
      <c r="D181" s="234" t="s">
        <v>150</v>
      </c>
      <c r="E181" s="73"/>
      <c r="F181" s="244" t="s">
        <v>307</v>
      </c>
      <c r="G181" s="73"/>
      <c r="H181" s="73"/>
      <c r="I181" s="190"/>
      <c r="J181" s="73"/>
      <c r="K181" s="73"/>
      <c r="L181" s="71"/>
      <c r="M181" s="245"/>
      <c r="N181" s="46"/>
      <c r="O181" s="46"/>
      <c r="P181" s="46"/>
      <c r="Q181" s="46"/>
      <c r="R181" s="46"/>
      <c r="S181" s="46"/>
      <c r="T181" s="94"/>
      <c r="AT181" s="23" t="s">
        <v>150</v>
      </c>
      <c r="AU181" s="23" t="s">
        <v>79</v>
      </c>
    </row>
    <row r="182" spans="2:63" s="10" customFormat="1" ht="29.85" customHeight="1">
      <c r="B182" s="204"/>
      <c r="C182" s="205"/>
      <c r="D182" s="206" t="s">
        <v>68</v>
      </c>
      <c r="E182" s="218" t="s">
        <v>153</v>
      </c>
      <c r="F182" s="218" t="s">
        <v>308</v>
      </c>
      <c r="G182" s="205"/>
      <c r="H182" s="205"/>
      <c r="I182" s="208"/>
      <c r="J182" s="219">
        <f>BK182</f>
        <v>0</v>
      </c>
      <c r="K182" s="205"/>
      <c r="L182" s="210"/>
      <c r="M182" s="211"/>
      <c r="N182" s="212"/>
      <c r="O182" s="212"/>
      <c r="P182" s="213">
        <f>SUM(P183:P195)</f>
        <v>0</v>
      </c>
      <c r="Q182" s="212"/>
      <c r="R182" s="213">
        <f>SUM(R183:R195)</f>
        <v>119.642643</v>
      </c>
      <c r="S182" s="212"/>
      <c r="T182" s="214">
        <f>SUM(T183:T195)</f>
        <v>0</v>
      </c>
      <c r="AR182" s="215" t="s">
        <v>77</v>
      </c>
      <c r="AT182" s="216" t="s">
        <v>68</v>
      </c>
      <c r="AU182" s="216" t="s">
        <v>77</v>
      </c>
      <c r="AY182" s="215" t="s">
        <v>126</v>
      </c>
      <c r="BK182" s="217">
        <f>SUM(BK183:BK195)</f>
        <v>0</v>
      </c>
    </row>
    <row r="183" spans="2:65" s="1" customFormat="1" ht="25.5" customHeight="1">
      <c r="B183" s="45"/>
      <c r="C183" s="220" t="s">
        <v>309</v>
      </c>
      <c r="D183" s="220" t="s">
        <v>128</v>
      </c>
      <c r="E183" s="221" t="s">
        <v>310</v>
      </c>
      <c r="F183" s="222" t="s">
        <v>311</v>
      </c>
      <c r="G183" s="223" t="s">
        <v>131</v>
      </c>
      <c r="H183" s="224">
        <v>4958.16</v>
      </c>
      <c r="I183" s="225"/>
      <c r="J183" s="226">
        <f>ROUND(I183*H183,2)</f>
        <v>0</v>
      </c>
      <c r="K183" s="222" t="s">
        <v>138</v>
      </c>
      <c r="L183" s="71"/>
      <c r="M183" s="227" t="s">
        <v>21</v>
      </c>
      <c r="N183" s="228" t="s">
        <v>40</v>
      </c>
      <c r="O183" s="4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AR183" s="23" t="s">
        <v>133</v>
      </c>
      <c r="AT183" s="23" t="s">
        <v>128</v>
      </c>
      <c r="AU183" s="23" t="s">
        <v>79</v>
      </c>
      <c r="AY183" s="23" t="s">
        <v>126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23" t="s">
        <v>77</v>
      </c>
      <c r="BK183" s="231">
        <f>ROUND(I183*H183,2)</f>
        <v>0</v>
      </c>
      <c r="BL183" s="23" t="s">
        <v>133</v>
      </c>
      <c r="BM183" s="23" t="s">
        <v>312</v>
      </c>
    </row>
    <row r="184" spans="2:51" s="11" customFormat="1" ht="13.5">
      <c r="B184" s="232"/>
      <c r="C184" s="233"/>
      <c r="D184" s="234" t="s">
        <v>145</v>
      </c>
      <c r="E184" s="235" t="s">
        <v>21</v>
      </c>
      <c r="F184" s="236" t="s">
        <v>313</v>
      </c>
      <c r="G184" s="233"/>
      <c r="H184" s="237">
        <v>4958.16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145</v>
      </c>
      <c r="AU184" s="243" t="s">
        <v>79</v>
      </c>
      <c r="AV184" s="11" t="s">
        <v>79</v>
      </c>
      <c r="AW184" s="11" t="s">
        <v>33</v>
      </c>
      <c r="AX184" s="11" t="s">
        <v>77</v>
      </c>
      <c r="AY184" s="243" t="s">
        <v>126</v>
      </c>
    </row>
    <row r="185" spans="2:65" s="1" customFormat="1" ht="25.5" customHeight="1">
      <c r="B185" s="45"/>
      <c r="C185" s="220" t="s">
        <v>314</v>
      </c>
      <c r="D185" s="220" t="s">
        <v>128</v>
      </c>
      <c r="E185" s="221" t="s">
        <v>315</v>
      </c>
      <c r="F185" s="222" t="s">
        <v>316</v>
      </c>
      <c r="G185" s="223" t="s">
        <v>131</v>
      </c>
      <c r="H185" s="224">
        <v>5527.56</v>
      </c>
      <c r="I185" s="225"/>
      <c r="J185" s="226">
        <f>ROUND(I185*H185,2)</f>
        <v>0</v>
      </c>
      <c r="K185" s="222" t="s">
        <v>138</v>
      </c>
      <c r="L185" s="71"/>
      <c r="M185" s="227" t="s">
        <v>21</v>
      </c>
      <c r="N185" s="228" t="s">
        <v>40</v>
      </c>
      <c r="O185" s="4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AR185" s="23" t="s">
        <v>133</v>
      </c>
      <c r="AT185" s="23" t="s">
        <v>128</v>
      </c>
      <c r="AU185" s="23" t="s">
        <v>79</v>
      </c>
      <c r="AY185" s="23" t="s">
        <v>126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23" t="s">
        <v>77</v>
      </c>
      <c r="BK185" s="231">
        <f>ROUND(I185*H185,2)</f>
        <v>0</v>
      </c>
      <c r="BL185" s="23" t="s">
        <v>133</v>
      </c>
      <c r="BM185" s="23" t="s">
        <v>317</v>
      </c>
    </row>
    <row r="186" spans="2:51" s="11" customFormat="1" ht="13.5">
      <c r="B186" s="232"/>
      <c r="C186" s="233"/>
      <c r="D186" s="234" t="s">
        <v>145</v>
      </c>
      <c r="E186" s="235" t="s">
        <v>21</v>
      </c>
      <c r="F186" s="236" t="s">
        <v>318</v>
      </c>
      <c r="G186" s="233"/>
      <c r="H186" s="237">
        <v>5527.56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145</v>
      </c>
      <c r="AU186" s="243" t="s">
        <v>79</v>
      </c>
      <c r="AV186" s="11" t="s">
        <v>79</v>
      </c>
      <c r="AW186" s="11" t="s">
        <v>33</v>
      </c>
      <c r="AX186" s="11" t="s">
        <v>77</v>
      </c>
      <c r="AY186" s="243" t="s">
        <v>126</v>
      </c>
    </row>
    <row r="187" spans="2:65" s="1" customFormat="1" ht="38.25" customHeight="1">
      <c r="B187" s="45"/>
      <c r="C187" s="220" t="s">
        <v>319</v>
      </c>
      <c r="D187" s="220" t="s">
        <v>128</v>
      </c>
      <c r="E187" s="221" t="s">
        <v>320</v>
      </c>
      <c r="F187" s="222" t="s">
        <v>321</v>
      </c>
      <c r="G187" s="223" t="s">
        <v>131</v>
      </c>
      <c r="H187" s="224">
        <v>4533.3</v>
      </c>
      <c r="I187" s="225"/>
      <c r="J187" s="226">
        <f>ROUND(I187*H187,2)</f>
        <v>0</v>
      </c>
      <c r="K187" s="222" t="s">
        <v>138</v>
      </c>
      <c r="L187" s="71"/>
      <c r="M187" s="227" t="s">
        <v>21</v>
      </c>
      <c r="N187" s="228" t="s">
        <v>40</v>
      </c>
      <c r="O187" s="4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AR187" s="23" t="s">
        <v>133</v>
      </c>
      <c r="AT187" s="23" t="s">
        <v>128</v>
      </c>
      <c r="AU187" s="23" t="s">
        <v>79</v>
      </c>
      <c r="AY187" s="23" t="s">
        <v>126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23" t="s">
        <v>77</v>
      </c>
      <c r="BK187" s="231">
        <f>ROUND(I187*H187,2)</f>
        <v>0</v>
      </c>
      <c r="BL187" s="23" t="s">
        <v>133</v>
      </c>
      <c r="BM187" s="23" t="s">
        <v>322</v>
      </c>
    </row>
    <row r="188" spans="2:51" s="11" customFormat="1" ht="13.5">
      <c r="B188" s="232"/>
      <c r="C188" s="233"/>
      <c r="D188" s="234" t="s">
        <v>145</v>
      </c>
      <c r="E188" s="235" t="s">
        <v>21</v>
      </c>
      <c r="F188" s="236" t="s">
        <v>323</v>
      </c>
      <c r="G188" s="233"/>
      <c r="H188" s="237">
        <v>4533.3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145</v>
      </c>
      <c r="AU188" s="243" t="s">
        <v>79</v>
      </c>
      <c r="AV188" s="11" t="s">
        <v>79</v>
      </c>
      <c r="AW188" s="11" t="s">
        <v>33</v>
      </c>
      <c r="AX188" s="11" t="s">
        <v>77</v>
      </c>
      <c r="AY188" s="243" t="s">
        <v>126</v>
      </c>
    </row>
    <row r="189" spans="2:65" s="1" customFormat="1" ht="16.5" customHeight="1">
      <c r="B189" s="45"/>
      <c r="C189" s="220" t="s">
        <v>324</v>
      </c>
      <c r="D189" s="220" t="s">
        <v>128</v>
      </c>
      <c r="E189" s="221" t="s">
        <v>325</v>
      </c>
      <c r="F189" s="222" t="s">
        <v>326</v>
      </c>
      <c r="G189" s="223" t="s">
        <v>143</v>
      </c>
      <c r="H189" s="224">
        <v>186</v>
      </c>
      <c r="I189" s="225"/>
      <c r="J189" s="226">
        <f>ROUND(I189*H189,2)</f>
        <v>0</v>
      </c>
      <c r="K189" s="222" t="s">
        <v>138</v>
      </c>
      <c r="L189" s="71"/>
      <c r="M189" s="227" t="s">
        <v>21</v>
      </c>
      <c r="N189" s="228" t="s">
        <v>40</v>
      </c>
      <c r="O189" s="4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AR189" s="23" t="s">
        <v>133</v>
      </c>
      <c r="AT189" s="23" t="s">
        <v>128</v>
      </c>
      <c r="AU189" s="23" t="s">
        <v>79</v>
      </c>
      <c r="AY189" s="23" t="s">
        <v>126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23" t="s">
        <v>77</v>
      </c>
      <c r="BK189" s="231">
        <f>ROUND(I189*H189,2)</f>
        <v>0</v>
      </c>
      <c r="BL189" s="23" t="s">
        <v>133</v>
      </c>
      <c r="BM189" s="23" t="s">
        <v>327</v>
      </c>
    </row>
    <row r="190" spans="2:51" s="11" customFormat="1" ht="13.5">
      <c r="B190" s="232"/>
      <c r="C190" s="233"/>
      <c r="D190" s="234" t="s">
        <v>145</v>
      </c>
      <c r="E190" s="235" t="s">
        <v>21</v>
      </c>
      <c r="F190" s="236" t="s">
        <v>328</v>
      </c>
      <c r="G190" s="233"/>
      <c r="H190" s="237">
        <v>186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145</v>
      </c>
      <c r="AU190" s="243" t="s">
        <v>79</v>
      </c>
      <c r="AV190" s="11" t="s">
        <v>79</v>
      </c>
      <c r="AW190" s="11" t="s">
        <v>33</v>
      </c>
      <c r="AX190" s="11" t="s">
        <v>77</v>
      </c>
      <c r="AY190" s="243" t="s">
        <v>126</v>
      </c>
    </row>
    <row r="191" spans="2:65" s="1" customFormat="1" ht="25.5" customHeight="1">
      <c r="B191" s="45"/>
      <c r="C191" s="220" t="s">
        <v>329</v>
      </c>
      <c r="D191" s="220" t="s">
        <v>128</v>
      </c>
      <c r="E191" s="221" t="s">
        <v>330</v>
      </c>
      <c r="F191" s="222" t="s">
        <v>331</v>
      </c>
      <c r="G191" s="223" t="s">
        <v>131</v>
      </c>
      <c r="H191" s="224">
        <v>882</v>
      </c>
      <c r="I191" s="225"/>
      <c r="J191" s="226">
        <f>ROUND(I191*H191,2)</f>
        <v>0</v>
      </c>
      <c r="K191" s="222" t="s">
        <v>138</v>
      </c>
      <c r="L191" s="71"/>
      <c r="M191" s="227" t="s">
        <v>21</v>
      </c>
      <c r="N191" s="228" t="s">
        <v>40</v>
      </c>
      <c r="O191" s="46"/>
      <c r="P191" s="229">
        <f>O191*H191</f>
        <v>0</v>
      </c>
      <c r="Q191" s="229">
        <v>0.132</v>
      </c>
      <c r="R191" s="229">
        <f>Q191*H191</f>
        <v>116.424</v>
      </c>
      <c r="S191" s="229">
        <v>0</v>
      </c>
      <c r="T191" s="230">
        <f>S191*H191</f>
        <v>0</v>
      </c>
      <c r="AR191" s="23" t="s">
        <v>133</v>
      </c>
      <c r="AT191" s="23" t="s">
        <v>128</v>
      </c>
      <c r="AU191" s="23" t="s">
        <v>79</v>
      </c>
      <c r="AY191" s="23" t="s">
        <v>126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23" t="s">
        <v>77</v>
      </c>
      <c r="BK191" s="231">
        <f>ROUND(I191*H191,2)</f>
        <v>0</v>
      </c>
      <c r="BL191" s="23" t="s">
        <v>133</v>
      </c>
      <c r="BM191" s="23" t="s">
        <v>332</v>
      </c>
    </row>
    <row r="192" spans="2:47" s="1" customFormat="1" ht="13.5">
      <c r="B192" s="45"/>
      <c r="C192" s="73"/>
      <c r="D192" s="234" t="s">
        <v>150</v>
      </c>
      <c r="E192" s="73"/>
      <c r="F192" s="244" t="s">
        <v>246</v>
      </c>
      <c r="G192" s="73"/>
      <c r="H192" s="73"/>
      <c r="I192" s="190"/>
      <c r="J192" s="73"/>
      <c r="K192" s="73"/>
      <c r="L192" s="71"/>
      <c r="M192" s="245"/>
      <c r="N192" s="46"/>
      <c r="O192" s="46"/>
      <c r="P192" s="46"/>
      <c r="Q192" s="46"/>
      <c r="R192" s="46"/>
      <c r="S192" s="46"/>
      <c r="T192" s="94"/>
      <c r="AT192" s="23" t="s">
        <v>150</v>
      </c>
      <c r="AU192" s="23" t="s">
        <v>79</v>
      </c>
    </row>
    <row r="193" spans="2:65" s="1" customFormat="1" ht="25.5" customHeight="1">
      <c r="B193" s="45"/>
      <c r="C193" s="220" t="s">
        <v>333</v>
      </c>
      <c r="D193" s="220" t="s">
        <v>128</v>
      </c>
      <c r="E193" s="221" t="s">
        <v>334</v>
      </c>
      <c r="F193" s="222" t="s">
        <v>335</v>
      </c>
      <c r="G193" s="223" t="s">
        <v>131</v>
      </c>
      <c r="H193" s="224">
        <v>4533.3</v>
      </c>
      <c r="I193" s="225"/>
      <c r="J193" s="226">
        <f>ROUND(I193*H193,2)</f>
        <v>0</v>
      </c>
      <c r="K193" s="222" t="s">
        <v>138</v>
      </c>
      <c r="L193" s="71"/>
      <c r="M193" s="227" t="s">
        <v>21</v>
      </c>
      <c r="N193" s="228" t="s">
        <v>40</v>
      </c>
      <c r="O193" s="46"/>
      <c r="P193" s="229">
        <f>O193*H193</f>
        <v>0</v>
      </c>
      <c r="Q193" s="229">
        <v>0.00071</v>
      </c>
      <c r="R193" s="229">
        <f>Q193*H193</f>
        <v>3.218643</v>
      </c>
      <c r="S193" s="229">
        <v>0</v>
      </c>
      <c r="T193" s="230">
        <f>S193*H193</f>
        <v>0</v>
      </c>
      <c r="AR193" s="23" t="s">
        <v>133</v>
      </c>
      <c r="AT193" s="23" t="s">
        <v>128</v>
      </c>
      <c r="AU193" s="23" t="s">
        <v>79</v>
      </c>
      <c r="AY193" s="23" t="s">
        <v>126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23" t="s">
        <v>77</v>
      </c>
      <c r="BK193" s="231">
        <f>ROUND(I193*H193,2)</f>
        <v>0</v>
      </c>
      <c r="BL193" s="23" t="s">
        <v>133</v>
      </c>
      <c r="BM193" s="23" t="s">
        <v>336</v>
      </c>
    </row>
    <row r="194" spans="2:51" s="11" customFormat="1" ht="13.5">
      <c r="B194" s="232"/>
      <c r="C194" s="233"/>
      <c r="D194" s="234" t="s">
        <v>145</v>
      </c>
      <c r="E194" s="235" t="s">
        <v>21</v>
      </c>
      <c r="F194" s="236" t="s">
        <v>323</v>
      </c>
      <c r="G194" s="233"/>
      <c r="H194" s="237">
        <v>4533.3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145</v>
      </c>
      <c r="AU194" s="243" t="s">
        <v>79</v>
      </c>
      <c r="AV194" s="11" t="s">
        <v>79</v>
      </c>
      <c r="AW194" s="11" t="s">
        <v>33</v>
      </c>
      <c r="AX194" s="11" t="s">
        <v>77</v>
      </c>
      <c r="AY194" s="243" t="s">
        <v>126</v>
      </c>
    </row>
    <row r="195" spans="2:65" s="1" customFormat="1" ht="38.25" customHeight="1">
      <c r="B195" s="45"/>
      <c r="C195" s="220" t="s">
        <v>337</v>
      </c>
      <c r="D195" s="220" t="s">
        <v>128</v>
      </c>
      <c r="E195" s="221" t="s">
        <v>338</v>
      </c>
      <c r="F195" s="222" t="s">
        <v>339</v>
      </c>
      <c r="G195" s="223" t="s">
        <v>131</v>
      </c>
      <c r="H195" s="224">
        <v>4380</v>
      </c>
      <c r="I195" s="225"/>
      <c r="J195" s="226">
        <f>ROUND(I195*H195,2)</f>
        <v>0</v>
      </c>
      <c r="K195" s="222" t="s">
        <v>138</v>
      </c>
      <c r="L195" s="71"/>
      <c r="M195" s="227" t="s">
        <v>21</v>
      </c>
      <c r="N195" s="228" t="s">
        <v>40</v>
      </c>
      <c r="O195" s="46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AR195" s="23" t="s">
        <v>133</v>
      </c>
      <c r="AT195" s="23" t="s">
        <v>128</v>
      </c>
      <c r="AU195" s="23" t="s">
        <v>79</v>
      </c>
      <c r="AY195" s="23" t="s">
        <v>126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23" t="s">
        <v>77</v>
      </c>
      <c r="BK195" s="231">
        <f>ROUND(I195*H195,2)</f>
        <v>0</v>
      </c>
      <c r="BL195" s="23" t="s">
        <v>133</v>
      </c>
      <c r="BM195" s="23" t="s">
        <v>340</v>
      </c>
    </row>
    <row r="196" spans="2:63" s="10" customFormat="1" ht="29.85" customHeight="1">
      <c r="B196" s="204"/>
      <c r="C196" s="205"/>
      <c r="D196" s="206" t="s">
        <v>68</v>
      </c>
      <c r="E196" s="218" t="s">
        <v>166</v>
      </c>
      <c r="F196" s="218" t="s">
        <v>341</v>
      </c>
      <c r="G196" s="205"/>
      <c r="H196" s="205"/>
      <c r="I196" s="208"/>
      <c r="J196" s="219">
        <f>BK196</f>
        <v>0</v>
      </c>
      <c r="K196" s="205"/>
      <c r="L196" s="210"/>
      <c r="M196" s="211"/>
      <c r="N196" s="212"/>
      <c r="O196" s="212"/>
      <c r="P196" s="213">
        <f>SUM(P197:P215)</f>
        <v>0</v>
      </c>
      <c r="Q196" s="212"/>
      <c r="R196" s="213">
        <f>SUM(R197:R215)</f>
        <v>462.69866</v>
      </c>
      <c r="S196" s="212"/>
      <c r="T196" s="214">
        <f>SUM(T197:T215)</f>
        <v>0</v>
      </c>
      <c r="AR196" s="215" t="s">
        <v>77</v>
      </c>
      <c r="AT196" s="216" t="s">
        <v>68</v>
      </c>
      <c r="AU196" s="216" t="s">
        <v>77</v>
      </c>
      <c r="AY196" s="215" t="s">
        <v>126</v>
      </c>
      <c r="BK196" s="217">
        <f>SUM(BK197:BK215)</f>
        <v>0</v>
      </c>
    </row>
    <row r="197" spans="2:65" s="1" customFormat="1" ht="25.5" customHeight="1">
      <c r="B197" s="45"/>
      <c r="C197" s="220" t="s">
        <v>342</v>
      </c>
      <c r="D197" s="220" t="s">
        <v>128</v>
      </c>
      <c r="E197" s="221" t="s">
        <v>343</v>
      </c>
      <c r="F197" s="222" t="s">
        <v>344</v>
      </c>
      <c r="G197" s="223" t="s">
        <v>137</v>
      </c>
      <c r="H197" s="224">
        <v>8</v>
      </c>
      <c r="I197" s="225"/>
      <c r="J197" s="226">
        <f>ROUND(I197*H197,2)</f>
        <v>0</v>
      </c>
      <c r="K197" s="222" t="s">
        <v>138</v>
      </c>
      <c r="L197" s="71"/>
      <c r="M197" s="227" t="s">
        <v>21</v>
      </c>
      <c r="N197" s="228" t="s">
        <v>40</v>
      </c>
      <c r="O197" s="46"/>
      <c r="P197" s="229">
        <f>O197*H197</f>
        <v>0</v>
      </c>
      <c r="Q197" s="229">
        <v>0.00724</v>
      </c>
      <c r="R197" s="229">
        <f>Q197*H197</f>
        <v>0.05792</v>
      </c>
      <c r="S197" s="229">
        <v>0</v>
      </c>
      <c r="T197" s="230">
        <f>S197*H197</f>
        <v>0</v>
      </c>
      <c r="AR197" s="23" t="s">
        <v>133</v>
      </c>
      <c r="AT197" s="23" t="s">
        <v>128</v>
      </c>
      <c r="AU197" s="23" t="s">
        <v>79</v>
      </c>
      <c r="AY197" s="23" t="s">
        <v>126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23" t="s">
        <v>77</v>
      </c>
      <c r="BK197" s="231">
        <f>ROUND(I197*H197,2)</f>
        <v>0</v>
      </c>
      <c r="BL197" s="23" t="s">
        <v>133</v>
      </c>
      <c r="BM197" s="23" t="s">
        <v>345</v>
      </c>
    </row>
    <row r="198" spans="2:47" s="1" customFormat="1" ht="13.5">
      <c r="B198" s="45"/>
      <c r="C198" s="73"/>
      <c r="D198" s="234" t="s">
        <v>150</v>
      </c>
      <c r="E198" s="73"/>
      <c r="F198" s="244" t="s">
        <v>346</v>
      </c>
      <c r="G198" s="73"/>
      <c r="H198" s="73"/>
      <c r="I198" s="190"/>
      <c r="J198" s="73"/>
      <c r="K198" s="73"/>
      <c r="L198" s="71"/>
      <c r="M198" s="245"/>
      <c r="N198" s="46"/>
      <c r="O198" s="46"/>
      <c r="P198" s="46"/>
      <c r="Q198" s="46"/>
      <c r="R198" s="46"/>
      <c r="S198" s="46"/>
      <c r="T198" s="94"/>
      <c r="AT198" s="23" t="s">
        <v>150</v>
      </c>
      <c r="AU198" s="23" t="s">
        <v>79</v>
      </c>
    </row>
    <row r="199" spans="2:65" s="1" customFormat="1" ht="25.5" customHeight="1">
      <c r="B199" s="45"/>
      <c r="C199" s="220" t="s">
        <v>347</v>
      </c>
      <c r="D199" s="220" t="s">
        <v>128</v>
      </c>
      <c r="E199" s="221" t="s">
        <v>348</v>
      </c>
      <c r="F199" s="222" t="s">
        <v>349</v>
      </c>
      <c r="G199" s="223" t="s">
        <v>350</v>
      </c>
      <c r="H199" s="224">
        <v>2</v>
      </c>
      <c r="I199" s="225"/>
      <c r="J199" s="226">
        <f>ROUND(I199*H199,2)</f>
        <v>0</v>
      </c>
      <c r="K199" s="222" t="s">
        <v>138</v>
      </c>
      <c r="L199" s="71"/>
      <c r="M199" s="227" t="s">
        <v>21</v>
      </c>
      <c r="N199" s="228" t="s">
        <v>40</v>
      </c>
      <c r="O199" s="46"/>
      <c r="P199" s="229">
        <f>O199*H199</f>
        <v>0</v>
      </c>
      <c r="Q199" s="229">
        <v>2.02655</v>
      </c>
      <c r="R199" s="229">
        <f>Q199*H199</f>
        <v>4.0531</v>
      </c>
      <c r="S199" s="229">
        <v>0</v>
      </c>
      <c r="T199" s="230">
        <f>S199*H199</f>
        <v>0</v>
      </c>
      <c r="AR199" s="23" t="s">
        <v>133</v>
      </c>
      <c r="AT199" s="23" t="s">
        <v>128</v>
      </c>
      <c r="AU199" s="23" t="s">
        <v>79</v>
      </c>
      <c r="AY199" s="23" t="s">
        <v>126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23" t="s">
        <v>77</v>
      </c>
      <c r="BK199" s="231">
        <f>ROUND(I199*H199,2)</f>
        <v>0</v>
      </c>
      <c r="BL199" s="23" t="s">
        <v>133</v>
      </c>
      <c r="BM199" s="23" t="s">
        <v>351</v>
      </c>
    </row>
    <row r="200" spans="2:47" s="1" customFormat="1" ht="13.5">
      <c r="B200" s="45"/>
      <c r="C200" s="73"/>
      <c r="D200" s="234" t="s">
        <v>150</v>
      </c>
      <c r="E200" s="73"/>
      <c r="F200" s="244" t="s">
        <v>346</v>
      </c>
      <c r="G200" s="73"/>
      <c r="H200" s="73"/>
      <c r="I200" s="190"/>
      <c r="J200" s="73"/>
      <c r="K200" s="73"/>
      <c r="L200" s="71"/>
      <c r="M200" s="245"/>
      <c r="N200" s="46"/>
      <c r="O200" s="46"/>
      <c r="P200" s="46"/>
      <c r="Q200" s="46"/>
      <c r="R200" s="46"/>
      <c r="S200" s="46"/>
      <c r="T200" s="94"/>
      <c r="AT200" s="23" t="s">
        <v>150</v>
      </c>
      <c r="AU200" s="23" t="s">
        <v>79</v>
      </c>
    </row>
    <row r="201" spans="2:65" s="1" customFormat="1" ht="51" customHeight="1">
      <c r="B201" s="45"/>
      <c r="C201" s="246" t="s">
        <v>352</v>
      </c>
      <c r="D201" s="246" t="s">
        <v>231</v>
      </c>
      <c r="E201" s="247" t="s">
        <v>353</v>
      </c>
      <c r="F201" s="248" t="s">
        <v>354</v>
      </c>
      <c r="G201" s="249" t="s">
        <v>350</v>
      </c>
      <c r="H201" s="250">
        <v>2</v>
      </c>
      <c r="I201" s="251"/>
      <c r="J201" s="252">
        <f>ROUND(I201*H201,2)</f>
        <v>0</v>
      </c>
      <c r="K201" s="248" t="s">
        <v>138</v>
      </c>
      <c r="L201" s="253"/>
      <c r="M201" s="254" t="s">
        <v>21</v>
      </c>
      <c r="N201" s="255" t="s">
        <v>40</v>
      </c>
      <c r="O201" s="46"/>
      <c r="P201" s="229">
        <f>O201*H201</f>
        <v>0</v>
      </c>
      <c r="Q201" s="229">
        <v>0.585</v>
      </c>
      <c r="R201" s="229">
        <f>Q201*H201</f>
        <v>1.17</v>
      </c>
      <c r="S201" s="229">
        <v>0</v>
      </c>
      <c r="T201" s="230">
        <f>S201*H201</f>
        <v>0</v>
      </c>
      <c r="AR201" s="23" t="s">
        <v>166</v>
      </c>
      <c r="AT201" s="23" t="s">
        <v>231</v>
      </c>
      <c r="AU201" s="23" t="s">
        <v>79</v>
      </c>
      <c r="AY201" s="23" t="s">
        <v>126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3" t="s">
        <v>77</v>
      </c>
      <c r="BK201" s="231">
        <f>ROUND(I201*H201,2)</f>
        <v>0</v>
      </c>
      <c r="BL201" s="23" t="s">
        <v>133</v>
      </c>
      <c r="BM201" s="23" t="s">
        <v>355</v>
      </c>
    </row>
    <row r="202" spans="2:65" s="1" customFormat="1" ht="25.5" customHeight="1">
      <c r="B202" s="45"/>
      <c r="C202" s="220" t="s">
        <v>356</v>
      </c>
      <c r="D202" s="220" t="s">
        <v>128</v>
      </c>
      <c r="E202" s="221" t="s">
        <v>357</v>
      </c>
      <c r="F202" s="222" t="s">
        <v>358</v>
      </c>
      <c r="G202" s="223" t="s">
        <v>359</v>
      </c>
      <c r="H202" s="224">
        <v>8</v>
      </c>
      <c r="I202" s="225"/>
      <c r="J202" s="226">
        <f>ROUND(I202*H202,2)</f>
        <v>0</v>
      </c>
      <c r="K202" s="222" t="s">
        <v>187</v>
      </c>
      <c r="L202" s="71"/>
      <c r="M202" s="227" t="s">
        <v>21</v>
      </c>
      <c r="N202" s="228" t="s">
        <v>40</v>
      </c>
      <c r="O202" s="46"/>
      <c r="P202" s="229">
        <f>O202*H202</f>
        <v>0</v>
      </c>
      <c r="Q202" s="229">
        <v>0.03906</v>
      </c>
      <c r="R202" s="229">
        <f>Q202*H202</f>
        <v>0.31248</v>
      </c>
      <c r="S202" s="229">
        <v>0</v>
      </c>
      <c r="T202" s="230">
        <f>S202*H202</f>
        <v>0</v>
      </c>
      <c r="AR202" s="23" t="s">
        <v>133</v>
      </c>
      <c r="AT202" s="23" t="s">
        <v>128</v>
      </c>
      <c r="AU202" s="23" t="s">
        <v>79</v>
      </c>
      <c r="AY202" s="23" t="s">
        <v>126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77</v>
      </c>
      <c r="BK202" s="231">
        <f>ROUND(I202*H202,2)</f>
        <v>0</v>
      </c>
      <c r="BL202" s="23" t="s">
        <v>133</v>
      </c>
      <c r="BM202" s="23" t="s">
        <v>360</v>
      </c>
    </row>
    <row r="203" spans="2:65" s="1" customFormat="1" ht="25.5" customHeight="1">
      <c r="B203" s="45"/>
      <c r="C203" s="220" t="s">
        <v>361</v>
      </c>
      <c r="D203" s="220" t="s">
        <v>128</v>
      </c>
      <c r="E203" s="221" t="s">
        <v>362</v>
      </c>
      <c r="F203" s="222" t="s">
        <v>363</v>
      </c>
      <c r="G203" s="223" t="s">
        <v>143</v>
      </c>
      <c r="H203" s="224">
        <v>3.6</v>
      </c>
      <c r="I203" s="225"/>
      <c r="J203" s="226">
        <f>ROUND(I203*H203,2)</f>
        <v>0</v>
      </c>
      <c r="K203" s="222" t="s">
        <v>187</v>
      </c>
      <c r="L203" s="71"/>
      <c r="M203" s="227" t="s">
        <v>21</v>
      </c>
      <c r="N203" s="228" t="s">
        <v>40</v>
      </c>
      <c r="O203" s="46"/>
      <c r="P203" s="229">
        <f>O203*H203</f>
        <v>0</v>
      </c>
      <c r="Q203" s="229">
        <v>3.97338</v>
      </c>
      <c r="R203" s="229">
        <f>Q203*H203</f>
        <v>14.304168</v>
      </c>
      <c r="S203" s="229">
        <v>0</v>
      </c>
      <c r="T203" s="230">
        <f>S203*H203</f>
        <v>0</v>
      </c>
      <c r="AR203" s="23" t="s">
        <v>133</v>
      </c>
      <c r="AT203" s="23" t="s">
        <v>128</v>
      </c>
      <c r="AU203" s="23" t="s">
        <v>79</v>
      </c>
      <c r="AY203" s="23" t="s">
        <v>126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23" t="s">
        <v>77</v>
      </c>
      <c r="BK203" s="231">
        <f>ROUND(I203*H203,2)</f>
        <v>0</v>
      </c>
      <c r="BL203" s="23" t="s">
        <v>133</v>
      </c>
      <c r="BM203" s="23" t="s">
        <v>364</v>
      </c>
    </row>
    <row r="204" spans="2:47" s="1" customFormat="1" ht="13.5">
      <c r="B204" s="45"/>
      <c r="C204" s="73"/>
      <c r="D204" s="234" t="s">
        <v>150</v>
      </c>
      <c r="E204" s="73"/>
      <c r="F204" s="244" t="s">
        <v>365</v>
      </c>
      <c r="G204" s="73"/>
      <c r="H204" s="73"/>
      <c r="I204" s="190"/>
      <c r="J204" s="73"/>
      <c r="K204" s="73"/>
      <c r="L204" s="71"/>
      <c r="M204" s="245"/>
      <c r="N204" s="46"/>
      <c r="O204" s="46"/>
      <c r="P204" s="46"/>
      <c r="Q204" s="46"/>
      <c r="R204" s="46"/>
      <c r="S204" s="46"/>
      <c r="T204" s="94"/>
      <c r="AT204" s="23" t="s">
        <v>150</v>
      </c>
      <c r="AU204" s="23" t="s">
        <v>79</v>
      </c>
    </row>
    <row r="205" spans="2:65" s="1" customFormat="1" ht="25.5" customHeight="1">
      <c r="B205" s="45"/>
      <c r="C205" s="220" t="s">
        <v>366</v>
      </c>
      <c r="D205" s="220" t="s">
        <v>128</v>
      </c>
      <c r="E205" s="221" t="s">
        <v>367</v>
      </c>
      <c r="F205" s="222" t="s">
        <v>368</v>
      </c>
      <c r="G205" s="223" t="s">
        <v>143</v>
      </c>
      <c r="H205" s="224">
        <v>19.2</v>
      </c>
      <c r="I205" s="225"/>
      <c r="J205" s="226">
        <f>ROUND(I205*H205,2)</f>
        <v>0</v>
      </c>
      <c r="K205" s="222" t="s">
        <v>187</v>
      </c>
      <c r="L205" s="71"/>
      <c r="M205" s="227" t="s">
        <v>21</v>
      </c>
      <c r="N205" s="228" t="s">
        <v>40</v>
      </c>
      <c r="O205" s="46"/>
      <c r="P205" s="229">
        <f>O205*H205</f>
        <v>0</v>
      </c>
      <c r="Q205" s="229">
        <v>15.88672</v>
      </c>
      <c r="R205" s="229">
        <f>Q205*H205</f>
        <v>305.025024</v>
      </c>
      <c r="S205" s="229">
        <v>0</v>
      </c>
      <c r="T205" s="230">
        <f>S205*H205</f>
        <v>0</v>
      </c>
      <c r="AR205" s="23" t="s">
        <v>133</v>
      </c>
      <c r="AT205" s="23" t="s">
        <v>128</v>
      </c>
      <c r="AU205" s="23" t="s">
        <v>79</v>
      </c>
      <c r="AY205" s="23" t="s">
        <v>126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77</v>
      </c>
      <c r="BK205" s="231">
        <f>ROUND(I205*H205,2)</f>
        <v>0</v>
      </c>
      <c r="BL205" s="23" t="s">
        <v>133</v>
      </c>
      <c r="BM205" s="23" t="s">
        <v>369</v>
      </c>
    </row>
    <row r="206" spans="2:47" s="1" customFormat="1" ht="13.5">
      <c r="B206" s="45"/>
      <c r="C206" s="73"/>
      <c r="D206" s="234" t="s">
        <v>150</v>
      </c>
      <c r="E206" s="73"/>
      <c r="F206" s="244" t="s">
        <v>365</v>
      </c>
      <c r="G206" s="73"/>
      <c r="H206" s="73"/>
      <c r="I206" s="190"/>
      <c r="J206" s="73"/>
      <c r="K206" s="73"/>
      <c r="L206" s="71"/>
      <c r="M206" s="245"/>
      <c r="N206" s="46"/>
      <c r="O206" s="46"/>
      <c r="P206" s="46"/>
      <c r="Q206" s="46"/>
      <c r="R206" s="46"/>
      <c r="S206" s="46"/>
      <c r="T206" s="94"/>
      <c r="AT206" s="23" t="s">
        <v>150</v>
      </c>
      <c r="AU206" s="23" t="s">
        <v>79</v>
      </c>
    </row>
    <row r="207" spans="2:65" s="1" customFormat="1" ht="25.5" customHeight="1">
      <c r="B207" s="45"/>
      <c r="C207" s="220" t="s">
        <v>370</v>
      </c>
      <c r="D207" s="220" t="s">
        <v>128</v>
      </c>
      <c r="E207" s="221" t="s">
        <v>367</v>
      </c>
      <c r="F207" s="222" t="s">
        <v>368</v>
      </c>
      <c r="G207" s="223" t="s">
        <v>143</v>
      </c>
      <c r="H207" s="224">
        <v>8.4</v>
      </c>
      <c r="I207" s="225"/>
      <c r="J207" s="226">
        <f>ROUND(I207*H207,2)</f>
        <v>0</v>
      </c>
      <c r="K207" s="222" t="s">
        <v>187</v>
      </c>
      <c r="L207" s="71"/>
      <c r="M207" s="227" t="s">
        <v>21</v>
      </c>
      <c r="N207" s="228" t="s">
        <v>40</v>
      </c>
      <c r="O207" s="46"/>
      <c r="P207" s="229">
        <f>O207*H207</f>
        <v>0</v>
      </c>
      <c r="Q207" s="229">
        <v>15.88672</v>
      </c>
      <c r="R207" s="229">
        <f>Q207*H207</f>
        <v>133.448448</v>
      </c>
      <c r="S207" s="229">
        <v>0</v>
      </c>
      <c r="T207" s="230">
        <f>S207*H207</f>
        <v>0</v>
      </c>
      <c r="AR207" s="23" t="s">
        <v>133</v>
      </c>
      <c r="AT207" s="23" t="s">
        <v>128</v>
      </c>
      <c r="AU207" s="23" t="s">
        <v>79</v>
      </c>
      <c r="AY207" s="23" t="s">
        <v>126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23" t="s">
        <v>77</v>
      </c>
      <c r="BK207" s="231">
        <f>ROUND(I207*H207,2)</f>
        <v>0</v>
      </c>
      <c r="BL207" s="23" t="s">
        <v>133</v>
      </c>
      <c r="BM207" s="23" t="s">
        <v>371</v>
      </c>
    </row>
    <row r="208" spans="2:47" s="1" customFormat="1" ht="13.5">
      <c r="B208" s="45"/>
      <c r="C208" s="73"/>
      <c r="D208" s="234" t="s">
        <v>150</v>
      </c>
      <c r="E208" s="73"/>
      <c r="F208" s="244" t="s">
        <v>365</v>
      </c>
      <c r="G208" s="73"/>
      <c r="H208" s="73"/>
      <c r="I208" s="190"/>
      <c r="J208" s="73"/>
      <c r="K208" s="73"/>
      <c r="L208" s="71"/>
      <c r="M208" s="245"/>
      <c r="N208" s="46"/>
      <c r="O208" s="46"/>
      <c r="P208" s="46"/>
      <c r="Q208" s="46"/>
      <c r="R208" s="46"/>
      <c r="S208" s="46"/>
      <c r="T208" s="94"/>
      <c r="AT208" s="23" t="s">
        <v>150</v>
      </c>
      <c r="AU208" s="23" t="s">
        <v>79</v>
      </c>
    </row>
    <row r="209" spans="2:65" s="1" customFormat="1" ht="25.5" customHeight="1">
      <c r="B209" s="45"/>
      <c r="C209" s="220" t="s">
        <v>372</v>
      </c>
      <c r="D209" s="220" t="s">
        <v>128</v>
      </c>
      <c r="E209" s="221" t="s">
        <v>373</v>
      </c>
      <c r="F209" s="222" t="s">
        <v>374</v>
      </c>
      <c r="G209" s="223" t="s">
        <v>350</v>
      </c>
      <c r="H209" s="224">
        <v>2</v>
      </c>
      <c r="I209" s="225"/>
      <c r="J209" s="226">
        <f>ROUND(I209*H209,2)</f>
        <v>0</v>
      </c>
      <c r="K209" s="222" t="s">
        <v>138</v>
      </c>
      <c r="L209" s="71"/>
      <c r="M209" s="227" t="s">
        <v>21</v>
      </c>
      <c r="N209" s="228" t="s">
        <v>40</v>
      </c>
      <c r="O209" s="46"/>
      <c r="P209" s="229">
        <f>O209*H209</f>
        <v>0</v>
      </c>
      <c r="Q209" s="229">
        <v>0.00702</v>
      </c>
      <c r="R209" s="229">
        <f>Q209*H209</f>
        <v>0.01404</v>
      </c>
      <c r="S209" s="229">
        <v>0</v>
      </c>
      <c r="T209" s="230">
        <f>S209*H209</f>
        <v>0</v>
      </c>
      <c r="AR209" s="23" t="s">
        <v>133</v>
      </c>
      <c r="AT209" s="23" t="s">
        <v>128</v>
      </c>
      <c r="AU209" s="23" t="s">
        <v>79</v>
      </c>
      <c r="AY209" s="23" t="s">
        <v>126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3" t="s">
        <v>77</v>
      </c>
      <c r="BK209" s="231">
        <f>ROUND(I209*H209,2)</f>
        <v>0</v>
      </c>
      <c r="BL209" s="23" t="s">
        <v>133</v>
      </c>
      <c r="BM209" s="23" t="s">
        <v>375</v>
      </c>
    </row>
    <row r="210" spans="2:47" s="1" customFormat="1" ht="13.5">
      <c r="B210" s="45"/>
      <c r="C210" s="73"/>
      <c r="D210" s="234" t="s">
        <v>150</v>
      </c>
      <c r="E210" s="73"/>
      <c r="F210" s="244" t="s">
        <v>346</v>
      </c>
      <c r="G210" s="73"/>
      <c r="H210" s="73"/>
      <c r="I210" s="190"/>
      <c r="J210" s="73"/>
      <c r="K210" s="73"/>
      <c r="L210" s="71"/>
      <c r="M210" s="245"/>
      <c r="N210" s="46"/>
      <c r="O210" s="46"/>
      <c r="P210" s="46"/>
      <c r="Q210" s="46"/>
      <c r="R210" s="46"/>
      <c r="S210" s="46"/>
      <c r="T210" s="94"/>
      <c r="AT210" s="23" t="s">
        <v>150</v>
      </c>
      <c r="AU210" s="23" t="s">
        <v>79</v>
      </c>
    </row>
    <row r="211" spans="2:65" s="1" customFormat="1" ht="16.5" customHeight="1">
      <c r="B211" s="45"/>
      <c r="C211" s="246" t="s">
        <v>376</v>
      </c>
      <c r="D211" s="246" t="s">
        <v>231</v>
      </c>
      <c r="E211" s="247" t="s">
        <v>377</v>
      </c>
      <c r="F211" s="248" t="s">
        <v>378</v>
      </c>
      <c r="G211" s="249" t="s">
        <v>350</v>
      </c>
      <c r="H211" s="250">
        <v>2</v>
      </c>
      <c r="I211" s="251"/>
      <c r="J211" s="252">
        <f>ROUND(I211*H211,2)</f>
        <v>0</v>
      </c>
      <c r="K211" s="248" t="s">
        <v>138</v>
      </c>
      <c r="L211" s="253"/>
      <c r="M211" s="254" t="s">
        <v>21</v>
      </c>
      <c r="N211" s="255" t="s">
        <v>40</v>
      </c>
      <c r="O211" s="46"/>
      <c r="P211" s="229">
        <f>O211*H211</f>
        <v>0</v>
      </c>
      <c r="Q211" s="229">
        <v>0.025</v>
      </c>
      <c r="R211" s="229">
        <f>Q211*H211</f>
        <v>0.05</v>
      </c>
      <c r="S211" s="229">
        <v>0</v>
      </c>
      <c r="T211" s="230">
        <f>S211*H211</f>
        <v>0</v>
      </c>
      <c r="AR211" s="23" t="s">
        <v>166</v>
      </c>
      <c r="AT211" s="23" t="s">
        <v>231</v>
      </c>
      <c r="AU211" s="23" t="s">
        <v>79</v>
      </c>
      <c r="AY211" s="23" t="s">
        <v>126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3" t="s">
        <v>77</v>
      </c>
      <c r="BK211" s="231">
        <f>ROUND(I211*H211,2)</f>
        <v>0</v>
      </c>
      <c r="BL211" s="23" t="s">
        <v>133</v>
      </c>
      <c r="BM211" s="23" t="s">
        <v>379</v>
      </c>
    </row>
    <row r="212" spans="2:65" s="1" customFormat="1" ht="16.5" customHeight="1">
      <c r="B212" s="45"/>
      <c r="C212" s="220" t="s">
        <v>380</v>
      </c>
      <c r="D212" s="220" t="s">
        <v>128</v>
      </c>
      <c r="E212" s="221" t="s">
        <v>381</v>
      </c>
      <c r="F212" s="222" t="s">
        <v>382</v>
      </c>
      <c r="G212" s="223" t="s">
        <v>350</v>
      </c>
      <c r="H212" s="224">
        <v>2</v>
      </c>
      <c r="I212" s="225"/>
      <c r="J212" s="226">
        <f>ROUND(I212*H212,2)</f>
        <v>0</v>
      </c>
      <c r="K212" s="222" t="s">
        <v>138</v>
      </c>
      <c r="L212" s="71"/>
      <c r="M212" s="227" t="s">
        <v>21</v>
      </c>
      <c r="N212" s="228" t="s">
        <v>40</v>
      </c>
      <c r="O212" s="46"/>
      <c r="P212" s="229">
        <f>O212*H212</f>
        <v>0</v>
      </c>
      <c r="Q212" s="229">
        <v>0.4208</v>
      </c>
      <c r="R212" s="229">
        <f>Q212*H212</f>
        <v>0.8416</v>
      </c>
      <c r="S212" s="229">
        <v>0</v>
      </c>
      <c r="T212" s="230">
        <f>S212*H212</f>
        <v>0</v>
      </c>
      <c r="AR212" s="23" t="s">
        <v>133</v>
      </c>
      <c r="AT212" s="23" t="s">
        <v>128</v>
      </c>
      <c r="AU212" s="23" t="s">
        <v>79</v>
      </c>
      <c r="AY212" s="23" t="s">
        <v>126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77</v>
      </c>
      <c r="BK212" s="231">
        <f>ROUND(I212*H212,2)</f>
        <v>0</v>
      </c>
      <c r="BL212" s="23" t="s">
        <v>133</v>
      </c>
      <c r="BM212" s="23" t="s">
        <v>383</v>
      </c>
    </row>
    <row r="213" spans="2:65" s="1" customFormat="1" ht="25.5" customHeight="1">
      <c r="B213" s="45"/>
      <c r="C213" s="220" t="s">
        <v>384</v>
      </c>
      <c r="D213" s="220" t="s">
        <v>128</v>
      </c>
      <c r="E213" s="221" t="s">
        <v>385</v>
      </c>
      <c r="F213" s="222" t="s">
        <v>386</v>
      </c>
      <c r="G213" s="223" t="s">
        <v>350</v>
      </c>
      <c r="H213" s="224">
        <v>11</v>
      </c>
      <c r="I213" s="225"/>
      <c r="J213" s="226">
        <f>ROUND(I213*H213,2)</f>
        <v>0</v>
      </c>
      <c r="K213" s="222" t="s">
        <v>138</v>
      </c>
      <c r="L213" s="71"/>
      <c r="M213" s="227" t="s">
        <v>21</v>
      </c>
      <c r="N213" s="228" t="s">
        <v>40</v>
      </c>
      <c r="O213" s="46"/>
      <c r="P213" s="229">
        <f>O213*H213</f>
        <v>0</v>
      </c>
      <c r="Q213" s="229">
        <v>0.31108</v>
      </c>
      <c r="R213" s="229">
        <f>Q213*H213</f>
        <v>3.4218800000000003</v>
      </c>
      <c r="S213" s="229">
        <v>0</v>
      </c>
      <c r="T213" s="230">
        <f>S213*H213</f>
        <v>0</v>
      </c>
      <c r="AR213" s="23" t="s">
        <v>133</v>
      </c>
      <c r="AT213" s="23" t="s">
        <v>128</v>
      </c>
      <c r="AU213" s="23" t="s">
        <v>79</v>
      </c>
      <c r="AY213" s="23" t="s">
        <v>126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3" t="s">
        <v>77</v>
      </c>
      <c r="BK213" s="231">
        <f>ROUND(I213*H213,2)</f>
        <v>0</v>
      </c>
      <c r="BL213" s="23" t="s">
        <v>133</v>
      </c>
      <c r="BM213" s="23" t="s">
        <v>387</v>
      </c>
    </row>
    <row r="214" spans="2:65" s="1" customFormat="1" ht="25.5" customHeight="1">
      <c r="B214" s="45"/>
      <c r="C214" s="220" t="s">
        <v>388</v>
      </c>
      <c r="D214" s="220" t="s">
        <v>128</v>
      </c>
      <c r="E214" s="221" t="s">
        <v>389</v>
      </c>
      <c r="F214" s="222" t="s">
        <v>390</v>
      </c>
      <c r="G214" s="223" t="s">
        <v>143</v>
      </c>
      <c r="H214" s="224">
        <v>2</v>
      </c>
      <c r="I214" s="225"/>
      <c r="J214" s="226">
        <f>ROUND(I214*H214,2)</f>
        <v>0</v>
      </c>
      <c r="K214" s="222" t="s">
        <v>138</v>
      </c>
      <c r="L214" s="71"/>
      <c r="M214" s="227" t="s">
        <v>21</v>
      </c>
      <c r="N214" s="228" t="s">
        <v>40</v>
      </c>
      <c r="O214" s="4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AR214" s="23" t="s">
        <v>133</v>
      </c>
      <c r="AT214" s="23" t="s">
        <v>128</v>
      </c>
      <c r="AU214" s="23" t="s">
        <v>79</v>
      </c>
      <c r="AY214" s="23" t="s">
        <v>126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77</v>
      </c>
      <c r="BK214" s="231">
        <f>ROUND(I214*H214,2)</f>
        <v>0</v>
      </c>
      <c r="BL214" s="23" t="s">
        <v>133</v>
      </c>
      <c r="BM214" s="23" t="s">
        <v>391</v>
      </c>
    </row>
    <row r="215" spans="2:51" s="11" customFormat="1" ht="13.5">
      <c r="B215" s="232"/>
      <c r="C215" s="233"/>
      <c r="D215" s="234" t="s">
        <v>145</v>
      </c>
      <c r="E215" s="235" t="s">
        <v>21</v>
      </c>
      <c r="F215" s="236" t="s">
        <v>392</v>
      </c>
      <c r="G215" s="233"/>
      <c r="H215" s="237">
        <v>2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145</v>
      </c>
      <c r="AU215" s="243" t="s">
        <v>79</v>
      </c>
      <c r="AV215" s="11" t="s">
        <v>79</v>
      </c>
      <c r="AW215" s="11" t="s">
        <v>33</v>
      </c>
      <c r="AX215" s="11" t="s">
        <v>77</v>
      </c>
      <c r="AY215" s="243" t="s">
        <v>126</v>
      </c>
    </row>
    <row r="216" spans="2:63" s="10" customFormat="1" ht="29.85" customHeight="1">
      <c r="B216" s="204"/>
      <c r="C216" s="205"/>
      <c r="D216" s="206" t="s">
        <v>68</v>
      </c>
      <c r="E216" s="218" t="s">
        <v>170</v>
      </c>
      <c r="F216" s="218" t="s">
        <v>393</v>
      </c>
      <c r="G216" s="205"/>
      <c r="H216" s="205"/>
      <c r="I216" s="208"/>
      <c r="J216" s="219">
        <f>BK216</f>
        <v>0</v>
      </c>
      <c r="K216" s="205"/>
      <c r="L216" s="210"/>
      <c r="M216" s="211"/>
      <c r="N216" s="212"/>
      <c r="O216" s="212"/>
      <c r="P216" s="213">
        <f>P217+SUM(P218:P227)</f>
        <v>0</v>
      </c>
      <c r="Q216" s="212"/>
      <c r="R216" s="213">
        <f>R217+SUM(R218:R227)</f>
        <v>0.1259</v>
      </c>
      <c r="S216" s="212"/>
      <c r="T216" s="214">
        <f>T217+SUM(T218:T227)</f>
        <v>0</v>
      </c>
      <c r="AR216" s="215" t="s">
        <v>77</v>
      </c>
      <c r="AT216" s="216" t="s">
        <v>68</v>
      </c>
      <c r="AU216" s="216" t="s">
        <v>77</v>
      </c>
      <c r="AY216" s="215" t="s">
        <v>126</v>
      </c>
      <c r="BK216" s="217">
        <f>BK217+SUM(BK218:BK227)</f>
        <v>0</v>
      </c>
    </row>
    <row r="217" spans="2:65" s="1" customFormat="1" ht="25.5" customHeight="1">
      <c r="B217" s="45"/>
      <c r="C217" s="220" t="s">
        <v>394</v>
      </c>
      <c r="D217" s="220" t="s">
        <v>128</v>
      </c>
      <c r="E217" s="221" t="s">
        <v>395</v>
      </c>
      <c r="F217" s="222" t="s">
        <v>396</v>
      </c>
      <c r="G217" s="223" t="s">
        <v>350</v>
      </c>
      <c r="H217" s="224">
        <v>1</v>
      </c>
      <c r="I217" s="225"/>
      <c r="J217" s="226">
        <f>ROUND(I217*H217,2)</f>
        <v>0</v>
      </c>
      <c r="K217" s="222" t="s">
        <v>138</v>
      </c>
      <c r="L217" s="71"/>
      <c r="M217" s="227" t="s">
        <v>21</v>
      </c>
      <c r="N217" s="228" t="s">
        <v>40</v>
      </c>
      <c r="O217" s="46"/>
      <c r="P217" s="229">
        <f>O217*H217</f>
        <v>0</v>
      </c>
      <c r="Q217" s="229">
        <v>0.0007</v>
      </c>
      <c r="R217" s="229">
        <f>Q217*H217</f>
        <v>0.0007</v>
      </c>
      <c r="S217" s="229">
        <v>0</v>
      </c>
      <c r="T217" s="230">
        <f>S217*H217</f>
        <v>0</v>
      </c>
      <c r="AR217" s="23" t="s">
        <v>133</v>
      </c>
      <c r="AT217" s="23" t="s">
        <v>128</v>
      </c>
      <c r="AU217" s="23" t="s">
        <v>79</v>
      </c>
      <c r="AY217" s="23" t="s">
        <v>126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23" t="s">
        <v>77</v>
      </c>
      <c r="BK217" s="231">
        <f>ROUND(I217*H217,2)</f>
        <v>0</v>
      </c>
      <c r="BL217" s="23" t="s">
        <v>133</v>
      </c>
      <c r="BM217" s="23" t="s">
        <v>397</v>
      </c>
    </row>
    <row r="218" spans="2:65" s="1" customFormat="1" ht="51" customHeight="1">
      <c r="B218" s="45"/>
      <c r="C218" s="246" t="s">
        <v>398</v>
      </c>
      <c r="D218" s="246" t="s">
        <v>231</v>
      </c>
      <c r="E218" s="247" t="s">
        <v>399</v>
      </c>
      <c r="F218" s="248" t="s">
        <v>400</v>
      </c>
      <c r="G218" s="249" t="s">
        <v>350</v>
      </c>
      <c r="H218" s="250">
        <v>1</v>
      </c>
      <c r="I218" s="251"/>
      <c r="J218" s="252">
        <f>ROUND(I218*H218,2)</f>
        <v>0</v>
      </c>
      <c r="K218" s="248" t="s">
        <v>138</v>
      </c>
      <c r="L218" s="253"/>
      <c r="M218" s="254" t="s">
        <v>21</v>
      </c>
      <c r="N218" s="255" t="s">
        <v>40</v>
      </c>
      <c r="O218" s="46"/>
      <c r="P218" s="229">
        <f>O218*H218</f>
        <v>0</v>
      </c>
      <c r="Q218" s="229">
        <v>0.0021</v>
      </c>
      <c r="R218" s="229">
        <f>Q218*H218</f>
        <v>0.0021</v>
      </c>
      <c r="S218" s="229">
        <v>0</v>
      </c>
      <c r="T218" s="230">
        <f>S218*H218</f>
        <v>0</v>
      </c>
      <c r="AR218" s="23" t="s">
        <v>166</v>
      </c>
      <c r="AT218" s="23" t="s">
        <v>231</v>
      </c>
      <c r="AU218" s="23" t="s">
        <v>79</v>
      </c>
      <c r="AY218" s="23" t="s">
        <v>126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77</v>
      </c>
      <c r="BK218" s="231">
        <f>ROUND(I218*H218,2)</f>
        <v>0</v>
      </c>
      <c r="BL218" s="23" t="s">
        <v>133</v>
      </c>
      <c r="BM218" s="23" t="s">
        <v>401</v>
      </c>
    </row>
    <row r="219" spans="2:65" s="1" customFormat="1" ht="16.5" customHeight="1">
      <c r="B219" s="45"/>
      <c r="C219" s="220" t="s">
        <v>402</v>
      </c>
      <c r="D219" s="220" t="s">
        <v>128</v>
      </c>
      <c r="E219" s="221" t="s">
        <v>403</v>
      </c>
      <c r="F219" s="222" t="s">
        <v>404</v>
      </c>
      <c r="G219" s="223" t="s">
        <v>350</v>
      </c>
      <c r="H219" s="224">
        <v>1</v>
      </c>
      <c r="I219" s="225"/>
      <c r="J219" s="226">
        <f>ROUND(I219*H219,2)</f>
        <v>0</v>
      </c>
      <c r="K219" s="222" t="s">
        <v>138</v>
      </c>
      <c r="L219" s="71"/>
      <c r="M219" s="227" t="s">
        <v>21</v>
      </c>
      <c r="N219" s="228" t="s">
        <v>40</v>
      </c>
      <c r="O219" s="46"/>
      <c r="P219" s="229">
        <f>O219*H219</f>
        <v>0</v>
      </c>
      <c r="Q219" s="229">
        <v>0.1124</v>
      </c>
      <c r="R219" s="229">
        <f>Q219*H219</f>
        <v>0.1124</v>
      </c>
      <c r="S219" s="229">
        <v>0</v>
      </c>
      <c r="T219" s="230">
        <f>S219*H219</f>
        <v>0</v>
      </c>
      <c r="AR219" s="23" t="s">
        <v>133</v>
      </c>
      <c r="AT219" s="23" t="s">
        <v>128</v>
      </c>
      <c r="AU219" s="23" t="s">
        <v>79</v>
      </c>
      <c r="AY219" s="23" t="s">
        <v>126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23" t="s">
        <v>77</v>
      </c>
      <c r="BK219" s="231">
        <f>ROUND(I219*H219,2)</f>
        <v>0</v>
      </c>
      <c r="BL219" s="23" t="s">
        <v>133</v>
      </c>
      <c r="BM219" s="23" t="s">
        <v>405</v>
      </c>
    </row>
    <row r="220" spans="2:65" s="1" customFormat="1" ht="25.5" customHeight="1">
      <c r="B220" s="45"/>
      <c r="C220" s="246" t="s">
        <v>406</v>
      </c>
      <c r="D220" s="246" t="s">
        <v>231</v>
      </c>
      <c r="E220" s="247" t="s">
        <v>407</v>
      </c>
      <c r="F220" s="248" t="s">
        <v>408</v>
      </c>
      <c r="G220" s="249" t="s">
        <v>350</v>
      </c>
      <c r="H220" s="250">
        <v>1</v>
      </c>
      <c r="I220" s="251"/>
      <c r="J220" s="252">
        <f>ROUND(I220*H220,2)</f>
        <v>0</v>
      </c>
      <c r="K220" s="248" t="s">
        <v>138</v>
      </c>
      <c r="L220" s="253"/>
      <c r="M220" s="254" t="s">
        <v>21</v>
      </c>
      <c r="N220" s="255" t="s">
        <v>40</v>
      </c>
      <c r="O220" s="46"/>
      <c r="P220" s="229">
        <f>O220*H220</f>
        <v>0</v>
      </c>
      <c r="Q220" s="229">
        <v>0.0061</v>
      </c>
      <c r="R220" s="229">
        <f>Q220*H220</f>
        <v>0.0061</v>
      </c>
      <c r="S220" s="229">
        <v>0</v>
      </c>
      <c r="T220" s="230">
        <f>S220*H220</f>
        <v>0</v>
      </c>
      <c r="AR220" s="23" t="s">
        <v>166</v>
      </c>
      <c r="AT220" s="23" t="s">
        <v>231</v>
      </c>
      <c r="AU220" s="23" t="s">
        <v>79</v>
      </c>
      <c r="AY220" s="23" t="s">
        <v>126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23" t="s">
        <v>77</v>
      </c>
      <c r="BK220" s="231">
        <f>ROUND(I220*H220,2)</f>
        <v>0</v>
      </c>
      <c r="BL220" s="23" t="s">
        <v>133</v>
      </c>
      <c r="BM220" s="23" t="s">
        <v>409</v>
      </c>
    </row>
    <row r="221" spans="2:65" s="1" customFormat="1" ht="25.5" customHeight="1">
      <c r="B221" s="45"/>
      <c r="C221" s="246" t="s">
        <v>410</v>
      </c>
      <c r="D221" s="246" t="s">
        <v>231</v>
      </c>
      <c r="E221" s="247" t="s">
        <v>411</v>
      </c>
      <c r="F221" s="248" t="s">
        <v>412</v>
      </c>
      <c r="G221" s="249" t="s">
        <v>350</v>
      </c>
      <c r="H221" s="250">
        <v>1</v>
      </c>
      <c r="I221" s="251"/>
      <c r="J221" s="252">
        <f>ROUND(I221*H221,2)</f>
        <v>0</v>
      </c>
      <c r="K221" s="248" t="s">
        <v>138</v>
      </c>
      <c r="L221" s="253"/>
      <c r="M221" s="254" t="s">
        <v>21</v>
      </c>
      <c r="N221" s="255" t="s">
        <v>40</v>
      </c>
      <c r="O221" s="46"/>
      <c r="P221" s="229">
        <f>O221*H221</f>
        <v>0</v>
      </c>
      <c r="Q221" s="229">
        <v>0.003</v>
      </c>
      <c r="R221" s="229">
        <f>Q221*H221</f>
        <v>0.003</v>
      </c>
      <c r="S221" s="229">
        <v>0</v>
      </c>
      <c r="T221" s="230">
        <f>S221*H221</f>
        <v>0</v>
      </c>
      <c r="AR221" s="23" t="s">
        <v>166</v>
      </c>
      <c r="AT221" s="23" t="s">
        <v>231</v>
      </c>
      <c r="AU221" s="23" t="s">
        <v>79</v>
      </c>
      <c r="AY221" s="23" t="s">
        <v>126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23" t="s">
        <v>77</v>
      </c>
      <c r="BK221" s="231">
        <f>ROUND(I221*H221,2)</f>
        <v>0</v>
      </c>
      <c r="BL221" s="23" t="s">
        <v>133</v>
      </c>
      <c r="BM221" s="23" t="s">
        <v>413</v>
      </c>
    </row>
    <row r="222" spans="2:65" s="1" customFormat="1" ht="25.5" customHeight="1">
      <c r="B222" s="45"/>
      <c r="C222" s="246" t="s">
        <v>414</v>
      </c>
      <c r="D222" s="246" t="s">
        <v>231</v>
      </c>
      <c r="E222" s="247" t="s">
        <v>415</v>
      </c>
      <c r="F222" s="248" t="s">
        <v>416</v>
      </c>
      <c r="G222" s="249" t="s">
        <v>350</v>
      </c>
      <c r="H222" s="250">
        <v>1</v>
      </c>
      <c r="I222" s="251"/>
      <c r="J222" s="252">
        <f>ROUND(I222*H222,2)</f>
        <v>0</v>
      </c>
      <c r="K222" s="248" t="s">
        <v>138</v>
      </c>
      <c r="L222" s="253"/>
      <c r="M222" s="254" t="s">
        <v>21</v>
      </c>
      <c r="N222" s="255" t="s">
        <v>40</v>
      </c>
      <c r="O222" s="46"/>
      <c r="P222" s="229">
        <f>O222*H222</f>
        <v>0</v>
      </c>
      <c r="Q222" s="229">
        <v>0.0001</v>
      </c>
      <c r="R222" s="229">
        <f>Q222*H222</f>
        <v>0.0001</v>
      </c>
      <c r="S222" s="229">
        <v>0</v>
      </c>
      <c r="T222" s="230">
        <f>S222*H222</f>
        <v>0</v>
      </c>
      <c r="AR222" s="23" t="s">
        <v>166</v>
      </c>
      <c r="AT222" s="23" t="s">
        <v>231</v>
      </c>
      <c r="AU222" s="23" t="s">
        <v>79</v>
      </c>
      <c r="AY222" s="23" t="s">
        <v>126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23" t="s">
        <v>77</v>
      </c>
      <c r="BK222" s="231">
        <f>ROUND(I222*H222,2)</f>
        <v>0</v>
      </c>
      <c r="BL222" s="23" t="s">
        <v>133</v>
      </c>
      <c r="BM222" s="23" t="s">
        <v>417</v>
      </c>
    </row>
    <row r="223" spans="2:65" s="1" customFormat="1" ht="25.5" customHeight="1">
      <c r="B223" s="45"/>
      <c r="C223" s="246" t="s">
        <v>418</v>
      </c>
      <c r="D223" s="246" t="s">
        <v>231</v>
      </c>
      <c r="E223" s="247" t="s">
        <v>419</v>
      </c>
      <c r="F223" s="248" t="s">
        <v>420</v>
      </c>
      <c r="G223" s="249" t="s">
        <v>350</v>
      </c>
      <c r="H223" s="250">
        <v>2</v>
      </c>
      <c r="I223" s="251"/>
      <c r="J223" s="252">
        <f>ROUND(I223*H223,2)</f>
        <v>0</v>
      </c>
      <c r="K223" s="248" t="s">
        <v>138</v>
      </c>
      <c r="L223" s="253"/>
      <c r="M223" s="254" t="s">
        <v>21</v>
      </c>
      <c r="N223" s="255" t="s">
        <v>40</v>
      </c>
      <c r="O223" s="46"/>
      <c r="P223" s="229">
        <f>O223*H223</f>
        <v>0</v>
      </c>
      <c r="Q223" s="229">
        <v>0.00035</v>
      </c>
      <c r="R223" s="229">
        <f>Q223*H223</f>
        <v>0.0007</v>
      </c>
      <c r="S223" s="229">
        <v>0</v>
      </c>
      <c r="T223" s="230">
        <f>S223*H223</f>
        <v>0</v>
      </c>
      <c r="AR223" s="23" t="s">
        <v>166</v>
      </c>
      <c r="AT223" s="23" t="s">
        <v>231</v>
      </c>
      <c r="AU223" s="23" t="s">
        <v>79</v>
      </c>
      <c r="AY223" s="23" t="s">
        <v>126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23" t="s">
        <v>77</v>
      </c>
      <c r="BK223" s="231">
        <f>ROUND(I223*H223,2)</f>
        <v>0</v>
      </c>
      <c r="BL223" s="23" t="s">
        <v>133</v>
      </c>
      <c r="BM223" s="23" t="s">
        <v>421</v>
      </c>
    </row>
    <row r="224" spans="2:65" s="1" customFormat="1" ht="25.5" customHeight="1">
      <c r="B224" s="45"/>
      <c r="C224" s="220" t="s">
        <v>422</v>
      </c>
      <c r="D224" s="220" t="s">
        <v>128</v>
      </c>
      <c r="E224" s="221" t="s">
        <v>423</v>
      </c>
      <c r="F224" s="222" t="s">
        <v>424</v>
      </c>
      <c r="G224" s="223" t="s">
        <v>137</v>
      </c>
      <c r="H224" s="224">
        <v>16</v>
      </c>
      <c r="I224" s="225"/>
      <c r="J224" s="226">
        <f>ROUND(I224*H224,2)</f>
        <v>0</v>
      </c>
      <c r="K224" s="222" t="s">
        <v>138</v>
      </c>
      <c r="L224" s="71"/>
      <c r="M224" s="227" t="s">
        <v>21</v>
      </c>
      <c r="N224" s="228" t="s">
        <v>40</v>
      </c>
      <c r="O224" s="4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AR224" s="23" t="s">
        <v>133</v>
      </c>
      <c r="AT224" s="23" t="s">
        <v>128</v>
      </c>
      <c r="AU224" s="23" t="s">
        <v>79</v>
      </c>
      <c r="AY224" s="23" t="s">
        <v>126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23" t="s">
        <v>77</v>
      </c>
      <c r="BK224" s="231">
        <f>ROUND(I224*H224,2)</f>
        <v>0</v>
      </c>
      <c r="BL224" s="23" t="s">
        <v>133</v>
      </c>
      <c r="BM224" s="23" t="s">
        <v>425</v>
      </c>
    </row>
    <row r="225" spans="2:65" s="1" customFormat="1" ht="38.25" customHeight="1">
      <c r="B225" s="45"/>
      <c r="C225" s="220" t="s">
        <v>426</v>
      </c>
      <c r="D225" s="220" t="s">
        <v>128</v>
      </c>
      <c r="E225" s="221" t="s">
        <v>427</v>
      </c>
      <c r="F225" s="222" t="s">
        <v>428</v>
      </c>
      <c r="G225" s="223" t="s">
        <v>137</v>
      </c>
      <c r="H225" s="224">
        <v>16</v>
      </c>
      <c r="I225" s="225"/>
      <c r="J225" s="226">
        <f>ROUND(I225*H225,2)</f>
        <v>0</v>
      </c>
      <c r="K225" s="222" t="s">
        <v>138</v>
      </c>
      <c r="L225" s="71"/>
      <c r="M225" s="227" t="s">
        <v>21</v>
      </c>
      <c r="N225" s="228" t="s">
        <v>40</v>
      </c>
      <c r="O225" s="46"/>
      <c r="P225" s="229">
        <f>O225*H225</f>
        <v>0</v>
      </c>
      <c r="Q225" s="229">
        <v>5E-05</v>
      </c>
      <c r="R225" s="229">
        <f>Q225*H225</f>
        <v>0.0008</v>
      </c>
      <c r="S225" s="229">
        <v>0</v>
      </c>
      <c r="T225" s="230">
        <f>S225*H225</f>
        <v>0</v>
      </c>
      <c r="AR225" s="23" t="s">
        <v>133</v>
      </c>
      <c r="AT225" s="23" t="s">
        <v>128</v>
      </c>
      <c r="AU225" s="23" t="s">
        <v>79</v>
      </c>
      <c r="AY225" s="23" t="s">
        <v>126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23" t="s">
        <v>77</v>
      </c>
      <c r="BK225" s="231">
        <f>ROUND(I225*H225,2)</f>
        <v>0</v>
      </c>
      <c r="BL225" s="23" t="s">
        <v>133</v>
      </c>
      <c r="BM225" s="23" t="s">
        <v>429</v>
      </c>
    </row>
    <row r="226" spans="2:65" s="1" customFormat="1" ht="25.5" customHeight="1">
      <c r="B226" s="45"/>
      <c r="C226" s="220" t="s">
        <v>430</v>
      </c>
      <c r="D226" s="220" t="s">
        <v>128</v>
      </c>
      <c r="E226" s="221" t="s">
        <v>431</v>
      </c>
      <c r="F226" s="222" t="s">
        <v>432</v>
      </c>
      <c r="G226" s="223" t="s">
        <v>137</v>
      </c>
      <c r="H226" s="224">
        <v>16</v>
      </c>
      <c r="I226" s="225"/>
      <c r="J226" s="226">
        <f>ROUND(I226*H226,2)</f>
        <v>0</v>
      </c>
      <c r="K226" s="222" t="s">
        <v>138</v>
      </c>
      <c r="L226" s="71"/>
      <c r="M226" s="227" t="s">
        <v>21</v>
      </c>
      <c r="N226" s="228" t="s">
        <v>40</v>
      </c>
      <c r="O226" s="4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AR226" s="23" t="s">
        <v>133</v>
      </c>
      <c r="AT226" s="23" t="s">
        <v>128</v>
      </c>
      <c r="AU226" s="23" t="s">
        <v>79</v>
      </c>
      <c r="AY226" s="23" t="s">
        <v>126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23" t="s">
        <v>77</v>
      </c>
      <c r="BK226" s="231">
        <f>ROUND(I226*H226,2)</f>
        <v>0</v>
      </c>
      <c r="BL226" s="23" t="s">
        <v>133</v>
      </c>
      <c r="BM226" s="23" t="s">
        <v>433</v>
      </c>
    </row>
    <row r="227" spans="2:63" s="10" customFormat="1" ht="22.3" customHeight="1">
      <c r="B227" s="204"/>
      <c r="C227" s="205"/>
      <c r="D227" s="206" t="s">
        <v>68</v>
      </c>
      <c r="E227" s="218" t="s">
        <v>434</v>
      </c>
      <c r="F227" s="218" t="s">
        <v>435</v>
      </c>
      <c r="G227" s="205"/>
      <c r="H227" s="205"/>
      <c r="I227" s="208"/>
      <c r="J227" s="219">
        <f>BK227</f>
        <v>0</v>
      </c>
      <c r="K227" s="205"/>
      <c r="L227" s="210"/>
      <c r="M227" s="211"/>
      <c r="N227" s="212"/>
      <c r="O227" s="212"/>
      <c r="P227" s="213">
        <f>P228</f>
        <v>0</v>
      </c>
      <c r="Q227" s="212"/>
      <c r="R227" s="213">
        <f>R228</f>
        <v>0</v>
      </c>
      <c r="S227" s="212"/>
      <c r="T227" s="214">
        <f>T228</f>
        <v>0</v>
      </c>
      <c r="AR227" s="215" t="s">
        <v>77</v>
      </c>
      <c r="AT227" s="216" t="s">
        <v>68</v>
      </c>
      <c r="AU227" s="216" t="s">
        <v>79</v>
      </c>
      <c r="AY227" s="215" t="s">
        <v>126</v>
      </c>
      <c r="BK227" s="217">
        <f>BK228</f>
        <v>0</v>
      </c>
    </row>
    <row r="228" spans="2:65" s="1" customFormat="1" ht="25.5" customHeight="1">
      <c r="B228" s="45"/>
      <c r="C228" s="220" t="s">
        <v>436</v>
      </c>
      <c r="D228" s="220" t="s">
        <v>128</v>
      </c>
      <c r="E228" s="221" t="s">
        <v>437</v>
      </c>
      <c r="F228" s="222" t="s">
        <v>438</v>
      </c>
      <c r="G228" s="223" t="s">
        <v>234</v>
      </c>
      <c r="H228" s="224">
        <v>5107.126</v>
      </c>
      <c r="I228" s="225"/>
      <c r="J228" s="226">
        <f>ROUND(I228*H228,2)</f>
        <v>0</v>
      </c>
      <c r="K228" s="222" t="s">
        <v>138</v>
      </c>
      <c r="L228" s="71"/>
      <c r="M228" s="227" t="s">
        <v>21</v>
      </c>
      <c r="N228" s="228" t="s">
        <v>40</v>
      </c>
      <c r="O228" s="4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AR228" s="23" t="s">
        <v>133</v>
      </c>
      <c r="AT228" s="23" t="s">
        <v>128</v>
      </c>
      <c r="AU228" s="23" t="s">
        <v>140</v>
      </c>
      <c r="AY228" s="23" t="s">
        <v>126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23" t="s">
        <v>77</v>
      </c>
      <c r="BK228" s="231">
        <f>ROUND(I228*H228,2)</f>
        <v>0</v>
      </c>
      <c r="BL228" s="23" t="s">
        <v>133</v>
      </c>
      <c r="BM228" s="23" t="s">
        <v>439</v>
      </c>
    </row>
    <row r="229" spans="2:63" s="10" customFormat="1" ht="29.85" customHeight="1">
      <c r="B229" s="204"/>
      <c r="C229" s="205"/>
      <c r="D229" s="206" t="s">
        <v>68</v>
      </c>
      <c r="E229" s="218" t="s">
        <v>440</v>
      </c>
      <c r="F229" s="218" t="s">
        <v>441</v>
      </c>
      <c r="G229" s="205"/>
      <c r="H229" s="205"/>
      <c r="I229" s="208"/>
      <c r="J229" s="219">
        <f>BK229</f>
        <v>0</v>
      </c>
      <c r="K229" s="205"/>
      <c r="L229" s="210"/>
      <c r="M229" s="211"/>
      <c r="N229" s="212"/>
      <c r="O229" s="212"/>
      <c r="P229" s="213">
        <f>P230</f>
        <v>0</v>
      </c>
      <c r="Q229" s="212"/>
      <c r="R229" s="213">
        <f>R230</f>
        <v>0</v>
      </c>
      <c r="S229" s="212"/>
      <c r="T229" s="214">
        <f>T230</f>
        <v>0</v>
      </c>
      <c r="AR229" s="215" t="s">
        <v>77</v>
      </c>
      <c r="AT229" s="216" t="s">
        <v>68</v>
      </c>
      <c r="AU229" s="216" t="s">
        <v>77</v>
      </c>
      <c r="AY229" s="215" t="s">
        <v>126</v>
      </c>
      <c r="BK229" s="217">
        <f>BK230</f>
        <v>0</v>
      </c>
    </row>
    <row r="230" spans="2:65" s="1" customFormat="1" ht="51" customHeight="1">
      <c r="B230" s="45"/>
      <c r="C230" s="220" t="s">
        <v>442</v>
      </c>
      <c r="D230" s="220" t="s">
        <v>128</v>
      </c>
      <c r="E230" s="221" t="s">
        <v>443</v>
      </c>
      <c r="F230" s="222" t="s">
        <v>444</v>
      </c>
      <c r="G230" s="223" t="s">
        <v>234</v>
      </c>
      <c r="H230" s="224">
        <v>34.76</v>
      </c>
      <c r="I230" s="225"/>
      <c r="J230" s="226">
        <f>ROUND(I230*H230,2)</f>
        <v>0</v>
      </c>
      <c r="K230" s="222" t="s">
        <v>21</v>
      </c>
      <c r="L230" s="71"/>
      <c r="M230" s="227" t="s">
        <v>21</v>
      </c>
      <c r="N230" s="228" t="s">
        <v>40</v>
      </c>
      <c r="O230" s="4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AR230" s="23" t="s">
        <v>133</v>
      </c>
      <c r="AT230" s="23" t="s">
        <v>128</v>
      </c>
      <c r="AU230" s="23" t="s">
        <v>79</v>
      </c>
      <c r="AY230" s="23" t="s">
        <v>126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23" t="s">
        <v>77</v>
      </c>
      <c r="BK230" s="231">
        <f>ROUND(I230*H230,2)</f>
        <v>0</v>
      </c>
      <c r="BL230" s="23" t="s">
        <v>133</v>
      </c>
      <c r="BM230" s="23" t="s">
        <v>445</v>
      </c>
    </row>
    <row r="231" spans="2:63" s="10" customFormat="1" ht="37.4" customHeight="1">
      <c r="B231" s="204"/>
      <c r="C231" s="205"/>
      <c r="D231" s="206" t="s">
        <v>68</v>
      </c>
      <c r="E231" s="207" t="s">
        <v>446</v>
      </c>
      <c r="F231" s="207" t="s">
        <v>447</v>
      </c>
      <c r="G231" s="205"/>
      <c r="H231" s="205"/>
      <c r="I231" s="208"/>
      <c r="J231" s="209">
        <f>BK231</f>
        <v>0</v>
      </c>
      <c r="K231" s="205"/>
      <c r="L231" s="210"/>
      <c r="M231" s="211"/>
      <c r="N231" s="212"/>
      <c r="O231" s="212"/>
      <c r="P231" s="213">
        <f>P232+P243+P249+P252</f>
        <v>0</v>
      </c>
      <c r="Q231" s="212"/>
      <c r="R231" s="213">
        <f>R232+R243+R249+R252</f>
        <v>0</v>
      </c>
      <c r="S231" s="212"/>
      <c r="T231" s="214">
        <f>T232+T243+T249+T252</f>
        <v>0</v>
      </c>
      <c r="AR231" s="215" t="s">
        <v>153</v>
      </c>
      <c r="AT231" s="216" t="s">
        <v>68</v>
      </c>
      <c r="AU231" s="216" t="s">
        <v>69</v>
      </c>
      <c r="AY231" s="215" t="s">
        <v>126</v>
      </c>
      <c r="BK231" s="217">
        <f>BK232+BK243+BK249+BK252</f>
        <v>0</v>
      </c>
    </row>
    <row r="232" spans="2:63" s="10" customFormat="1" ht="19.9" customHeight="1">
      <c r="B232" s="204"/>
      <c r="C232" s="205"/>
      <c r="D232" s="206" t="s">
        <v>68</v>
      </c>
      <c r="E232" s="218" t="s">
        <v>448</v>
      </c>
      <c r="F232" s="218" t="s">
        <v>449</v>
      </c>
      <c r="G232" s="205"/>
      <c r="H232" s="205"/>
      <c r="I232" s="208"/>
      <c r="J232" s="219">
        <f>BK232</f>
        <v>0</v>
      </c>
      <c r="K232" s="205"/>
      <c r="L232" s="210"/>
      <c r="M232" s="211"/>
      <c r="N232" s="212"/>
      <c r="O232" s="212"/>
      <c r="P232" s="213">
        <f>SUM(P233:P242)</f>
        <v>0</v>
      </c>
      <c r="Q232" s="212"/>
      <c r="R232" s="213">
        <f>SUM(R233:R242)</f>
        <v>0</v>
      </c>
      <c r="S232" s="212"/>
      <c r="T232" s="214">
        <f>SUM(T233:T242)</f>
        <v>0</v>
      </c>
      <c r="AR232" s="215" t="s">
        <v>153</v>
      </c>
      <c r="AT232" s="216" t="s">
        <v>68</v>
      </c>
      <c r="AU232" s="216" t="s">
        <v>77</v>
      </c>
      <c r="AY232" s="215" t="s">
        <v>126</v>
      </c>
      <c r="BK232" s="217">
        <f>SUM(BK233:BK242)</f>
        <v>0</v>
      </c>
    </row>
    <row r="233" spans="2:65" s="1" customFormat="1" ht="16.5" customHeight="1">
      <c r="B233" s="45"/>
      <c r="C233" s="220" t="s">
        <v>450</v>
      </c>
      <c r="D233" s="220" t="s">
        <v>128</v>
      </c>
      <c r="E233" s="221" t="s">
        <v>451</v>
      </c>
      <c r="F233" s="222" t="s">
        <v>452</v>
      </c>
      <c r="G233" s="223" t="s">
        <v>453</v>
      </c>
      <c r="H233" s="224">
        <v>1</v>
      </c>
      <c r="I233" s="225"/>
      <c r="J233" s="226">
        <f>ROUND(I233*H233,2)</f>
        <v>0</v>
      </c>
      <c r="K233" s="222" t="s">
        <v>132</v>
      </c>
      <c r="L233" s="71"/>
      <c r="M233" s="227" t="s">
        <v>21</v>
      </c>
      <c r="N233" s="228" t="s">
        <v>40</v>
      </c>
      <c r="O233" s="46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AR233" s="23" t="s">
        <v>454</v>
      </c>
      <c r="AT233" s="23" t="s">
        <v>128</v>
      </c>
      <c r="AU233" s="23" t="s">
        <v>79</v>
      </c>
      <c r="AY233" s="23" t="s">
        <v>126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3" t="s">
        <v>77</v>
      </c>
      <c r="BK233" s="231">
        <f>ROUND(I233*H233,2)</f>
        <v>0</v>
      </c>
      <c r="BL233" s="23" t="s">
        <v>454</v>
      </c>
      <c r="BM233" s="23" t="s">
        <v>455</v>
      </c>
    </row>
    <row r="234" spans="2:65" s="1" customFormat="1" ht="16.5" customHeight="1">
      <c r="B234" s="45"/>
      <c r="C234" s="220" t="s">
        <v>456</v>
      </c>
      <c r="D234" s="220" t="s">
        <v>128</v>
      </c>
      <c r="E234" s="221" t="s">
        <v>457</v>
      </c>
      <c r="F234" s="222" t="s">
        <v>458</v>
      </c>
      <c r="G234" s="223" t="s">
        <v>350</v>
      </c>
      <c r="H234" s="224">
        <v>1</v>
      </c>
      <c r="I234" s="225"/>
      <c r="J234" s="226">
        <f>ROUND(I234*H234,2)</f>
        <v>0</v>
      </c>
      <c r="K234" s="222" t="s">
        <v>138</v>
      </c>
      <c r="L234" s="71"/>
      <c r="M234" s="227" t="s">
        <v>21</v>
      </c>
      <c r="N234" s="228" t="s">
        <v>40</v>
      </c>
      <c r="O234" s="46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AR234" s="23" t="s">
        <v>454</v>
      </c>
      <c r="AT234" s="23" t="s">
        <v>128</v>
      </c>
      <c r="AU234" s="23" t="s">
        <v>79</v>
      </c>
      <c r="AY234" s="23" t="s">
        <v>126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23" t="s">
        <v>77</v>
      </c>
      <c r="BK234" s="231">
        <f>ROUND(I234*H234,2)</f>
        <v>0</v>
      </c>
      <c r="BL234" s="23" t="s">
        <v>454</v>
      </c>
      <c r="BM234" s="23" t="s">
        <v>459</v>
      </c>
    </row>
    <row r="235" spans="2:47" s="1" customFormat="1" ht="13.5">
      <c r="B235" s="45"/>
      <c r="C235" s="73"/>
      <c r="D235" s="234" t="s">
        <v>150</v>
      </c>
      <c r="E235" s="73"/>
      <c r="F235" s="244" t="s">
        <v>460</v>
      </c>
      <c r="G235" s="73"/>
      <c r="H235" s="73"/>
      <c r="I235" s="190"/>
      <c r="J235" s="73"/>
      <c r="K235" s="73"/>
      <c r="L235" s="71"/>
      <c r="M235" s="245"/>
      <c r="N235" s="46"/>
      <c r="O235" s="46"/>
      <c r="P235" s="46"/>
      <c r="Q235" s="46"/>
      <c r="R235" s="46"/>
      <c r="S235" s="46"/>
      <c r="T235" s="94"/>
      <c r="AT235" s="23" t="s">
        <v>150</v>
      </c>
      <c r="AU235" s="23" t="s">
        <v>79</v>
      </c>
    </row>
    <row r="236" spans="2:65" s="1" customFormat="1" ht="25.5" customHeight="1">
      <c r="B236" s="45"/>
      <c r="C236" s="220" t="s">
        <v>461</v>
      </c>
      <c r="D236" s="220" t="s">
        <v>128</v>
      </c>
      <c r="E236" s="221" t="s">
        <v>462</v>
      </c>
      <c r="F236" s="222" t="s">
        <v>463</v>
      </c>
      <c r="G236" s="223" t="s">
        <v>453</v>
      </c>
      <c r="H236" s="224">
        <v>1</v>
      </c>
      <c r="I236" s="225"/>
      <c r="J236" s="226">
        <f>ROUND(I236*H236,2)</f>
        <v>0</v>
      </c>
      <c r="K236" s="222" t="s">
        <v>138</v>
      </c>
      <c r="L236" s="71"/>
      <c r="M236" s="227" t="s">
        <v>21</v>
      </c>
      <c r="N236" s="228" t="s">
        <v>40</v>
      </c>
      <c r="O236" s="4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AR236" s="23" t="s">
        <v>454</v>
      </c>
      <c r="AT236" s="23" t="s">
        <v>128</v>
      </c>
      <c r="AU236" s="23" t="s">
        <v>79</v>
      </c>
      <c r="AY236" s="23" t="s">
        <v>126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23" t="s">
        <v>77</v>
      </c>
      <c r="BK236" s="231">
        <f>ROUND(I236*H236,2)</f>
        <v>0</v>
      </c>
      <c r="BL236" s="23" t="s">
        <v>454</v>
      </c>
      <c r="BM236" s="23" t="s">
        <v>464</v>
      </c>
    </row>
    <row r="237" spans="2:47" s="1" customFormat="1" ht="13.5">
      <c r="B237" s="45"/>
      <c r="C237" s="73"/>
      <c r="D237" s="234" t="s">
        <v>150</v>
      </c>
      <c r="E237" s="73"/>
      <c r="F237" s="244" t="s">
        <v>465</v>
      </c>
      <c r="G237" s="73"/>
      <c r="H237" s="73"/>
      <c r="I237" s="190"/>
      <c r="J237" s="73"/>
      <c r="K237" s="73"/>
      <c r="L237" s="71"/>
      <c r="M237" s="245"/>
      <c r="N237" s="46"/>
      <c r="O237" s="46"/>
      <c r="P237" s="46"/>
      <c r="Q237" s="46"/>
      <c r="R237" s="46"/>
      <c r="S237" s="46"/>
      <c r="T237" s="94"/>
      <c r="AT237" s="23" t="s">
        <v>150</v>
      </c>
      <c r="AU237" s="23" t="s">
        <v>79</v>
      </c>
    </row>
    <row r="238" spans="2:65" s="1" customFormat="1" ht="16.5" customHeight="1">
      <c r="B238" s="45"/>
      <c r="C238" s="220" t="s">
        <v>466</v>
      </c>
      <c r="D238" s="220" t="s">
        <v>128</v>
      </c>
      <c r="E238" s="221" t="s">
        <v>467</v>
      </c>
      <c r="F238" s="222" t="s">
        <v>468</v>
      </c>
      <c r="G238" s="223" t="s">
        <v>350</v>
      </c>
      <c r="H238" s="224">
        <v>4</v>
      </c>
      <c r="I238" s="225"/>
      <c r="J238" s="226">
        <f>ROUND(I238*H238,2)</f>
        <v>0</v>
      </c>
      <c r="K238" s="222" t="s">
        <v>138</v>
      </c>
      <c r="L238" s="71"/>
      <c r="M238" s="227" t="s">
        <v>21</v>
      </c>
      <c r="N238" s="228" t="s">
        <v>40</v>
      </c>
      <c r="O238" s="46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AR238" s="23" t="s">
        <v>454</v>
      </c>
      <c r="AT238" s="23" t="s">
        <v>128</v>
      </c>
      <c r="AU238" s="23" t="s">
        <v>79</v>
      </c>
      <c r="AY238" s="23" t="s">
        <v>126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23" t="s">
        <v>77</v>
      </c>
      <c r="BK238" s="231">
        <f>ROUND(I238*H238,2)</f>
        <v>0</v>
      </c>
      <c r="BL238" s="23" t="s">
        <v>454</v>
      </c>
      <c r="BM238" s="23" t="s">
        <v>469</v>
      </c>
    </row>
    <row r="239" spans="2:47" s="1" customFormat="1" ht="13.5">
      <c r="B239" s="45"/>
      <c r="C239" s="73"/>
      <c r="D239" s="234" t="s">
        <v>150</v>
      </c>
      <c r="E239" s="73"/>
      <c r="F239" s="244" t="s">
        <v>470</v>
      </c>
      <c r="G239" s="73"/>
      <c r="H239" s="73"/>
      <c r="I239" s="190"/>
      <c r="J239" s="73"/>
      <c r="K239" s="73"/>
      <c r="L239" s="71"/>
      <c r="M239" s="245"/>
      <c r="N239" s="46"/>
      <c r="O239" s="46"/>
      <c r="P239" s="46"/>
      <c r="Q239" s="46"/>
      <c r="R239" s="46"/>
      <c r="S239" s="46"/>
      <c r="T239" s="94"/>
      <c r="AT239" s="23" t="s">
        <v>150</v>
      </c>
      <c r="AU239" s="23" t="s">
        <v>79</v>
      </c>
    </row>
    <row r="240" spans="2:65" s="1" customFormat="1" ht="25.5" customHeight="1">
      <c r="B240" s="45"/>
      <c r="C240" s="220" t="s">
        <v>471</v>
      </c>
      <c r="D240" s="220" t="s">
        <v>128</v>
      </c>
      <c r="E240" s="221" t="s">
        <v>472</v>
      </c>
      <c r="F240" s="222" t="s">
        <v>473</v>
      </c>
      <c r="G240" s="223" t="s">
        <v>453</v>
      </c>
      <c r="H240" s="224">
        <v>1</v>
      </c>
      <c r="I240" s="225"/>
      <c r="J240" s="226">
        <f>ROUND(I240*H240,2)</f>
        <v>0</v>
      </c>
      <c r="K240" s="222" t="s">
        <v>138</v>
      </c>
      <c r="L240" s="71"/>
      <c r="M240" s="227" t="s">
        <v>21</v>
      </c>
      <c r="N240" s="228" t="s">
        <v>40</v>
      </c>
      <c r="O240" s="46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AR240" s="23" t="s">
        <v>454</v>
      </c>
      <c r="AT240" s="23" t="s">
        <v>128</v>
      </c>
      <c r="AU240" s="23" t="s">
        <v>79</v>
      </c>
      <c r="AY240" s="23" t="s">
        <v>126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23" t="s">
        <v>77</v>
      </c>
      <c r="BK240" s="231">
        <f>ROUND(I240*H240,2)</f>
        <v>0</v>
      </c>
      <c r="BL240" s="23" t="s">
        <v>454</v>
      </c>
      <c r="BM240" s="23" t="s">
        <v>474</v>
      </c>
    </row>
    <row r="241" spans="2:47" s="1" customFormat="1" ht="13.5">
      <c r="B241" s="45"/>
      <c r="C241" s="73"/>
      <c r="D241" s="234" t="s">
        <v>150</v>
      </c>
      <c r="E241" s="73"/>
      <c r="F241" s="244" t="s">
        <v>475</v>
      </c>
      <c r="G241" s="73"/>
      <c r="H241" s="73"/>
      <c r="I241" s="190"/>
      <c r="J241" s="73"/>
      <c r="K241" s="73"/>
      <c r="L241" s="71"/>
      <c r="M241" s="245"/>
      <c r="N241" s="46"/>
      <c r="O241" s="46"/>
      <c r="P241" s="46"/>
      <c r="Q241" s="46"/>
      <c r="R241" s="46"/>
      <c r="S241" s="46"/>
      <c r="T241" s="94"/>
      <c r="AT241" s="23" t="s">
        <v>150</v>
      </c>
      <c r="AU241" s="23" t="s">
        <v>79</v>
      </c>
    </row>
    <row r="242" spans="2:65" s="1" customFormat="1" ht="38.25" customHeight="1">
      <c r="B242" s="45"/>
      <c r="C242" s="220" t="s">
        <v>476</v>
      </c>
      <c r="D242" s="220" t="s">
        <v>128</v>
      </c>
      <c r="E242" s="221" t="s">
        <v>477</v>
      </c>
      <c r="F242" s="222" t="s">
        <v>478</v>
      </c>
      <c r="G242" s="223" t="s">
        <v>453</v>
      </c>
      <c r="H242" s="224">
        <v>1</v>
      </c>
      <c r="I242" s="225"/>
      <c r="J242" s="226">
        <f>ROUND(I242*H242,2)</f>
        <v>0</v>
      </c>
      <c r="K242" s="222" t="s">
        <v>138</v>
      </c>
      <c r="L242" s="71"/>
      <c r="M242" s="227" t="s">
        <v>21</v>
      </c>
      <c r="N242" s="228" t="s">
        <v>40</v>
      </c>
      <c r="O242" s="4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AR242" s="23" t="s">
        <v>454</v>
      </c>
      <c r="AT242" s="23" t="s">
        <v>128</v>
      </c>
      <c r="AU242" s="23" t="s">
        <v>79</v>
      </c>
      <c r="AY242" s="23" t="s">
        <v>126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23" t="s">
        <v>77</v>
      </c>
      <c r="BK242" s="231">
        <f>ROUND(I242*H242,2)</f>
        <v>0</v>
      </c>
      <c r="BL242" s="23" t="s">
        <v>454</v>
      </c>
      <c r="BM242" s="23" t="s">
        <v>479</v>
      </c>
    </row>
    <row r="243" spans="2:63" s="10" customFormat="1" ht="29.85" customHeight="1">
      <c r="B243" s="204"/>
      <c r="C243" s="205"/>
      <c r="D243" s="206" t="s">
        <v>68</v>
      </c>
      <c r="E243" s="218" t="s">
        <v>480</v>
      </c>
      <c r="F243" s="218" t="s">
        <v>481</v>
      </c>
      <c r="G243" s="205"/>
      <c r="H243" s="205"/>
      <c r="I243" s="208"/>
      <c r="J243" s="219">
        <f>BK243</f>
        <v>0</v>
      </c>
      <c r="K243" s="205"/>
      <c r="L243" s="210"/>
      <c r="M243" s="211"/>
      <c r="N243" s="212"/>
      <c r="O243" s="212"/>
      <c r="P243" s="213">
        <f>SUM(P244:P248)</f>
        <v>0</v>
      </c>
      <c r="Q243" s="212"/>
      <c r="R243" s="213">
        <f>SUM(R244:R248)</f>
        <v>0</v>
      </c>
      <c r="S243" s="212"/>
      <c r="T243" s="214">
        <f>SUM(T244:T248)</f>
        <v>0</v>
      </c>
      <c r="AR243" s="215" t="s">
        <v>153</v>
      </c>
      <c r="AT243" s="216" t="s">
        <v>68</v>
      </c>
      <c r="AU243" s="216" t="s">
        <v>77</v>
      </c>
      <c r="AY243" s="215" t="s">
        <v>126</v>
      </c>
      <c r="BK243" s="217">
        <f>SUM(BK244:BK248)</f>
        <v>0</v>
      </c>
    </row>
    <row r="244" spans="2:65" s="1" customFormat="1" ht="16.5" customHeight="1">
      <c r="B244" s="45"/>
      <c r="C244" s="220" t="s">
        <v>482</v>
      </c>
      <c r="D244" s="220" t="s">
        <v>128</v>
      </c>
      <c r="E244" s="221" t="s">
        <v>483</v>
      </c>
      <c r="F244" s="222" t="s">
        <v>484</v>
      </c>
      <c r="G244" s="223" t="s">
        <v>453</v>
      </c>
      <c r="H244" s="224">
        <v>1</v>
      </c>
      <c r="I244" s="225"/>
      <c r="J244" s="226">
        <f>ROUND(I244*H244,2)</f>
        <v>0</v>
      </c>
      <c r="K244" s="222" t="s">
        <v>138</v>
      </c>
      <c r="L244" s="71"/>
      <c r="M244" s="227" t="s">
        <v>21</v>
      </c>
      <c r="N244" s="228" t="s">
        <v>40</v>
      </c>
      <c r="O244" s="4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AR244" s="23" t="s">
        <v>454</v>
      </c>
      <c r="AT244" s="23" t="s">
        <v>128</v>
      </c>
      <c r="AU244" s="23" t="s">
        <v>79</v>
      </c>
      <c r="AY244" s="23" t="s">
        <v>126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23" t="s">
        <v>77</v>
      </c>
      <c r="BK244" s="231">
        <f>ROUND(I244*H244,2)</f>
        <v>0</v>
      </c>
      <c r="BL244" s="23" t="s">
        <v>454</v>
      </c>
      <c r="BM244" s="23" t="s">
        <v>485</v>
      </c>
    </row>
    <row r="245" spans="2:47" s="1" customFormat="1" ht="13.5">
      <c r="B245" s="45"/>
      <c r="C245" s="73"/>
      <c r="D245" s="234" t="s">
        <v>150</v>
      </c>
      <c r="E245" s="73"/>
      <c r="F245" s="244" t="s">
        <v>486</v>
      </c>
      <c r="G245" s="73"/>
      <c r="H245" s="73"/>
      <c r="I245" s="190"/>
      <c r="J245" s="73"/>
      <c r="K245" s="73"/>
      <c r="L245" s="71"/>
      <c r="M245" s="245"/>
      <c r="N245" s="46"/>
      <c r="O245" s="46"/>
      <c r="P245" s="46"/>
      <c r="Q245" s="46"/>
      <c r="R245" s="46"/>
      <c r="S245" s="46"/>
      <c r="T245" s="94"/>
      <c r="AT245" s="23" t="s">
        <v>150</v>
      </c>
      <c r="AU245" s="23" t="s">
        <v>79</v>
      </c>
    </row>
    <row r="246" spans="2:65" s="1" customFormat="1" ht="16.5" customHeight="1">
      <c r="B246" s="45"/>
      <c r="C246" s="220" t="s">
        <v>487</v>
      </c>
      <c r="D246" s="220" t="s">
        <v>128</v>
      </c>
      <c r="E246" s="221" t="s">
        <v>488</v>
      </c>
      <c r="F246" s="222" t="s">
        <v>489</v>
      </c>
      <c r="G246" s="223" t="s">
        <v>453</v>
      </c>
      <c r="H246" s="224">
        <v>1</v>
      </c>
      <c r="I246" s="225"/>
      <c r="J246" s="226">
        <f>ROUND(I246*H246,2)</f>
        <v>0</v>
      </c>
      <c r="K246" s="222" t="s">
        <v>138</v>
      </c>
      <c r="L246" s="71"/>
      <c r="M246" s="227" t="s">
        <v>21</v>
      </c>
      <c r="N246" s="228" t="s">
        <v>40</v>
      </c>
      <c r="O246" s="46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AR246" s="23" t="s">
        <v>454</v>
      </c>
      <c r="AT246" s="23" t="s">
        <v>128</v>
      </c>
      <c r="AU246" s="23" t="s">
        <v>79</v>
      </c>
      <c r="AY246" s="23" t="s">
        <v>126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23" t="s">
        <v>77</v>
      </c>
      <c r="BK246" s="231">
        <f>ROUND(I246*H246,2)</f>
        <v>0</v>
      </c>
      <c r="BL246" s="23" t="s">
        <v>454</v>
      </c>
      <c r="BM246" s="23" t="s">
        <v>490</v>
      </c>
    </row>
    <row r="247" spans="2:47" s="1" customFormat="1" ht="13.5">
      <c r="B247" s="45"/>
      <c r="C247" s="73"/>
      <c r="D247" s="234" t="s">
        <v>150</v>
      </c>
      <c r="E247" s="73"/>
      <c r="F247" s="244" t="s">
        <v>491</v>
      </c>
      <c r="G247" s="73"/>
      <c r="H247" s="73"/>
      <c r="I247" s="190"/>
      <c r="J247" s="73"/>
      <c r="K247" s="73"/>
      <c r="L247" s="71"/>
      <c r="M247" s="245"/>
      <c r="N247" s="46"/>
      <c r="O247" s="46"/>
      <c r="P247" s="46"/>
      <c r="Q247" s="46"/>
      <c r="R247" s="46"/>
      <c r="S247" s="46"/>
      <c r="T247" s="94"/>
      <c r="AT247" s="23" t="s">
        <v>150</v>
      </c>
      <c r="AU247" s="23" t="s">
        <v>79</v>
      </c>
    </row>
    <row r="248" spans="2:65" s="1" customFormat="1" ht="16.5" customHeight="1">
      <c r="B248" s="45"/>
      <c r="C248" s="220" t="s">
        <v>492</v>
      </c>
      <c r="D248" s="220" t="s">
        <v>128</v>
      </c>
      <c r="E248" s="221" t="s">
        <v>493</v>
      </c>
      <c r="F248" s="222" t="s">
        <v>494</v>
      </c>
      <c r="G248" s="223" t="s">
        <v>453</v>
      </c>
      <c r="H248" s="224">
        <v>1</v>
      </c>
      <c r="I248" s="225"/>
      <c r="J248" s="226">
        <f>ROUND(I248*H248,2)</f>
        <v>0</v>
      </c>
      <c r="K248" s="222" t="s">
        <v>138</v>
      </c>
      <c r="L248" s="71"/>
      <c r="M248" s="227" t="s">
        <v>21</v>
      </c>
      <c r="N248" s="228" t="s">
        <v>40</v>
      </c>
      <c r="O248" s="46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AR248" s="23" t="s">
        <v>454</v>
      </c>
      <c r="AT248" s="23" t="s">
        <v>128</v>
      </c>
      <c r="AU248" s="23" t="s">
        <v>79</v>
      </c>
      <c r="AY248" s="23" t="s">
        <v>126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23" t="s">
        <v>77</v>
      </c>
      <c r="BK248" s="231">
        <f>ROUND(I248*H248,2)</f>
        <v>0</v>
      </c>
      <c r="BL248" s="23" t="s">
        <v>454</v>
      </c>
      <c r="BM248" s="23" t="s">
        <v>495</v>
      </c>
    </row>
    <row r="249" spans="2:63" s="10" customFormat="1" ht="29.85" customHeight="1">
      <c r="B249" s="204"/>
      <c r="C249" s="205"/>
      <c r="D249" s="206" t="s">
        <v>68</v>
      </c>
      <c r="E249" s="218" t="s">
        <v>496</v>
      </c>
      <c r="F249" s="218" t="s">
        <v>497</v>
      </c>
      <c r="G249" s="205"/>
      <c r="H249" s="205"/>
      <c r="I249" s="208"/>
      <c r="J249" s="219">
        <f>BK249</f>
        <v>0</v>
      </c>
      <c r="K249" s="205"/>
      <c r="L249" s="210"/>
      <c r="M249" s="211"/>
      <c r="N249" s="212"/>
      <c r="O249" s="212"/>
      <c r="P249" s="213">
        <f>SUM(P250:P251)</f>
        <v>0</v>
      </c>
      <c r="Q249" s="212"/>
      <c r="R249" s="213">
        <f>SUM(R250:R251)</f>
        <v>0</v>
      </c>
      <c r="S249" s="212"/>
      <c r="T249" s="214">
        <f>SUM(T250:T251)</f>
        <v>0</v>
      </c>
      <c r="AR249" s="215" t="s">
        <v>153</v>
      </c>
      <c r="AT249" s="216" t="s">
        <v>68</v>
      </c>
      <c r="AU249" s="216" t="s">
        <v>77</v>
      </c>
      <c r="AY249" s="215" t="s">
        <v>126</v>
      </c>
      <c r="BK249" s="217">
        <f>SUM(BK250:BK251)</f>
        <v>0</v>
      </c>
    </row>
    <row r="250" spans="2:65" s="1" customFormat="1" ht="16.5" customHeight="1">
      <c r="B250" s="45"/>
      <c r="C250" s="220" t="s">
        <v>498</v>
      </c>
      <c r="D250" s="220" t="s">
        <v>128</v>
      </c>
      <c r="E250" s="221" t="s">
        <v>499</v>
      </c>
      <c r="F250" s="222" t="s">
        <v>500</v>
      </c>
      <c r="G250" s="223" t="s">
        <v>350</v>
      </c>
      <c r="H250" s="224">
        <v>4</v>
      </c>
      <c r="I250" s="225"/>
      <c r="J250" s="226">
        <f>ROUND(I250*H250,2)</f>
        <v>0</v>
      </c>
      <c r="K250" s="222" t="s">
        <v>138</v>
      </c>
      <c r="L250" s="71"/>
      <c r="M250" s="227" t="s">
        <v>21</v>
      </c>
      <c r="N250" s="228" t="s">
        <v>40</v>
      </c>
      <c r="O250" s="46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AR250" s="23" t="s">
        <v>454</v>
      </c>
      <c r="AT250" s="23" t="s">
        <v>128</v>
      </c>
      <c r="AU250" s="23" t="s">
        <v>79</v>
      </c>
      <c r="AY250" s="23" t="s">
        <v>126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23" t="s">
        <v>77</v>
      </c>
      <c r="BK250" s="231">
        <f>ROUND(I250*H250,2)</f>
        <v>0</v>
      </c>
      <c r="BL250" s="23" t="s">
        <v>454</v>
      </c>
      <c r="BM250" s="23" t="s">
        <v>501</v>
      </c>
    </row>
    <row r="251" spans="2:47" s="1" customFormat="1" ht="13.5">
      <c r="B251" s="45"/>
      <c r="C251" s="73"/>
      <c r="D251" s="234" t="s">
        <v>150</v>
      </c>
      <c r="E251" s="73"/>
      <c r="F251" s="244" t="s">
        <v>502</v>
      </c>
      <c r="G251" s="73"/>
      <c r="H251" s="73"/>
      <c r="I251" s="190"/>
      <c r="J251" s="73"/>
      <c r="K251" s="73"/>
      <c r="L251" s="71"/>
      <c r="M251" s="245"/>
      <c r="N251" s="46"/>
      <c r="O251" s="46"/>
      <c r="P251" s="46"/>
      <c r="Q251" s="46"/>
      <c r="R251" s="46"/>
      <c r="S251" s="46"/>
      <c r="T251" s="94"/>
      <c r="AT251" s="23" t="s">
        <v>150</v>
      </c>
      <c r="AU251" s="23" t="s">
        <v>79</v>
      </c>
    </row>
    <row r="252" spans="2:63" s="10" customFormat="1" ht="29.85" customHeight="1">
      <c r="B252" s="204"/>
      <c r="C252" s="205"/>
      <c r="D252" s="206" t="s">
        <v>68</v>
      </c>
      <c r="E252" s="218" t="s">
        <v>503</v>
      </c>
      <c r="F252" s="218" t="s">
        <v>504</v>
      </c>
      <c r="G252" s="205"/>
      <c r="H252" s="205"/>
      <c r="I252" s="208"/>
      <c r="J252" s="219">
        <f>BK252</f>
        <v>0</v>
      </c>
      <c r="K252" s="205"/>
      <c r="L252" s="210"/>
      <c r="M252" s="211"/>
      <c r="N252" s="212"/>
      <c r="O252" s="212"/>
      <c r="P252" s="213">
        <f>SUM(P253:P254)</f>
        <v>0</v>
      </c>
      <c r="Q252" s="212"/>
      <c r="R252" s="213">
        <f>SUM(R253:R254)</f>
        <v>0</v>
      </c>
      <c r="S252" s="212"/>
      <c r="T252" s="214">
        <f>SUM(T253:T254)</f>
        <v>0</v>
      </c>
      <c r="AR252" s="215" t="s">
        <v>153</v>
      </c>
      <c r="AT252" s="216" t="s">
        <v>68</v>
      </c>
      <c r="AU252" s="216" t="s">
        <v>77</v>
      </c>
      <c r="AY252" s="215" t="s">
        <v>126</v>
      </c>
      <c r="BK252" s="217">
        <f>SUM(BK253:BK254)</f>
        <v>0</v>
      </c>
    </row>
    <row r="253" spans="2:65" s="1" customFormat="1" ht="16.5" customHeight="1">
      <c r="B253" s="45"/>
      <c r="C253" s="220" t="s">
        <v>505</v>
      </c>
      <c r="D253" s="220" t="s">
        <v>128</v>
      </c>
      <c r="E253" s="221" t="s">
        <v>506</v>
      </c>
      <c r="F253" s="222" t="s">
        <v>507</v>
      </c>
      <c r="G253" s="223" t="s">
        <v>453</v>
      </c>
      <c r="H253" s="224">
        <v>1</v>
      </c>
      <c r="I253" s="225"/>
      <c r="J253" s="226">
        <f>ROUND(I253*H253,2)</f>
        <v>0</v>
      </c>
      <c r="K253" s="222" t="s">
        <v>138</v>
      </c>
      <c r="L253" s="71"/>
      <c r="M253" s="227" t="s">
        <v>21</v>
      </c>
      <c r="N253" s="228" t="s">
        <v>40</v>
      </c>
      <c r="O253" s="46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AR253" s="23" t="s">
        <v>454</v>
      </c>
      <c r="AT253" s="23" t="s">
        <v>128</v>
      </c>
      <c r="AU253" s="23" t="s">
        <v>79</v>
      </c>
      <c r="AY253" s="23" t="s">
        <v>126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23" t="s">
        <v>77</v>
      </c>
      <c r="BK253" s="231">
        <f>ROUND(I253*H253,2)</f>
        <v>0</v>
      </c>
      <c r="BL253" s="23" t="s">
        <v>454</v>
      </c>
      <c r="BM253" s="23" t="s">
        <v>508</v>
      </c>
    </row>
    <row r="254" spans="2:47" s="1" customFormat="1" ht="13.5">
      <c r="B254" s="45"/>
      <c r="C254" s="73"/>
      <c r="D254" s="234" t="s">
        <v>150</v>
      </c>
      <c r="E254" s="73"/>
      <c r="F254" s="244" t="s">
        <v>509</v>
      </c>
      <c r="G254" s="73"/>
      <c r="H254" s="73"/>
      <c r="I254" s="190"/>
      <c r="J254" s="73"/>
      <c r="K254" s="73"/>
      <c r="L254" s="71"/>
      <c r="M254" s="277"/>
      <c r="N254" s="278"/>
      <c r="O254" s="278"/>
      <c r="P254" s="278"/>
      <c r="Q254" s="278"/>
      <c r="R254" s="278"/>
      <c r="S254" s="278"/>
      <c r="T254" s="279"/>
      <c r="AT254" s="23" t="s">
        <v>150</v>
      </c>
      <c r="AU254" s="23" t="s">
        <v>79</v>
      </c>
    </row>
    <row r="255" spans="2:12" s="1" customFormat="1" ht="6.95" customHeight="1">
      <c r="B255" s="66"/>
      <c r="C255" s="67"/>
      <c r="D255" s="67"/>
      <c r="E255" s="67"/>
      <c r="F255" s="67"/>
      <c r="G255" s="67"/>
      <c r="H255" s="67"/>
      <c r="I255" s="165"/>
      <c r="J255" s="67"/>
      <c r="K255" s="67"/>
      <c r="L255" s="71"/>
    </row>
  </sheetData>
  <sheetProtection password="CC35" sheet="1" objects="1" scenarios="1" formatColumns="0" formatRows="0" autoFilter="0"/>
  <autoFilter ref="C89:K254"/>
  <mergeCells count="10">
    <mergeCell ref="E7:H7"/>
    <mergeCell ref="E9:H9"/>
    <mergeCell ref="E24:H24"/>
    <mergeCell ref="E45:H45"/>
    <mergeCell ref="E47:H47"/>
    <mergeCell ref="J51:J52"/>
    <mergeCell ref="E80:H80"/>
    <mergeCell ref="E82:H82"/>
    <mergeCell ref="G1:H1"/>
    <mergeCell ref="L2:V2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83</v>
      </c>
      <c r="G1" s="138" t="s">
        <v>84</v>
      </c>
      <c r="H1" s="138"/>
      <c r="I1" s="139"/>
      <c r="J1" s="138" t="s">
        <v>85</v>
      </c>
      <c r="K1" s="137" t="s">
        <v>86</v>
      </c>
      <c r="L1" s="138" t="s">
        <v>87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VÝSTAVBA - REKONSTRUKCE POLNÍ CESTY RCH1 V KÚ HORAŽĎOVICE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89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510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16. 1. 2018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29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5" t="s">
        <v>29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6">
        <f>ROUND(SUM(BE79:BE98),2)</f>
        <v>0</v>
      </c>
      <c r="G30" s="46"/>
      <c r="H30" s="46"/>
      <c r="I30" s="157">
        <v>0.21</v>
      </c>
      <c r="J30" s="156">
        <f>ROUND(ROUND((SUM(BE79:BE98)),2)*I30,2)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6">
        <f>ROUND(SUM(BF79:BF98),2)</f>
        <v>0</v>
      </c>
      <c r="G31" s="46"/>
      <c r="H31" s="46"/>
      <c r="I31" s="157">
        <v>0.15</v>
      </c>
      <c r="J31" s="156">
        <f>ROUND(ROUND((SUM(BF79:BF98)),2)*I31,2)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6">
        <f>ROUND(SUM(BG79:BG98),2)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6">
        <f>ROUND(SUM(BH79:BH98),2)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6">
        <f>ROUND(SUM(BI79:BI98),2)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91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VÝSTAVBA - REKONSTRUKCE POLNÍ CESTY RCH1 V KÚ HORAŽĎOVICE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89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801 - DOPROVODNÁ ZELEŇ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16. 1. 2018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92</v>
      </c>
      <c r="D54" s="158"/>
      <c r="E54" s="158"/>
      <c r="F54" s="158"/>
      <c r="G54" s="158"/>
      <c r="H54" s="158"/>
      <c r="I54" s="172"/>
      <c r="J54" s="173" t="s">
        <v>93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94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95</v>
      </c>
    </row>
    <row r="57" spans="2:11" s="7" customFormat="1" ht="24.95" customHeight="1">
      <c r="B57" s="176"/>
      <c r="C57" s="177"/>
      <c r="D57" s="178" t="s">
        <v>511</v>
      </c>
      <c r="E57" s="179"/>
      <c r="F57" s="179"/>
      <c r="G57" s="179"/>
      <c r="H57" s="179"/>
      <c r="I57" s="180"/>
      <c r="J57" s="181">
        <f>J80</f>
        <v>0</v>
      </c>
      <c r="K57" s="182"/>
    </row>
    <row r="58" spans="2:11" s="7" customFormat="1" ht="24.95" customHeight="1">
      <c r="B58" s="176"/>
      <c r="C58" s="177"/>
      <c r="D58" s="178" t="s">
        <v>512</v>
      </c>
      <c r="E58" s="179"/>
      <c r="F58" s="179"/>
      <c r="G58" s="179"/>
      <c r="H58" s="179"/>
      <c r="I58" s="180"/>
      <c r="J58" s="181">
        <f>J94</f>
        <v>0</v>
      </c>
      <c r="K58" s="182"/>
    </row>
    <row r="59" spans="2:11" s="7" customFormat="1" ht="24.95" customHeight="1">
      <c r="B59" s="176"/>
      <c r="C59" s="177"/>
      <c r="D59" s="178" t="s">
        <v>513</v>
      </c>
      <c r="E59" s="179"/>
      <c r="F59" s="179"/>
      <c r="G59" s="179"/>
      <c r="H59" s="179"/>
      <c r="I59" s="180"/>
      <c r="J59" s="181">
        <f>J97</f>
        <v>0</v>
      </c>
      <c r="K59" s="182"/>
    </row>
    <row r="60" spans="2:11" s="1" customFormat="1" ht="21.8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pans="2:11" s="1" customFormat="1" ht="6.95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pans="2:12" s="1" customFormat="1" ht="6.95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pans="2:12" s="1" customFormat="1" ht="36.95" customHeight="1">
      <c r="B66" s="45"/>
      <c r="C66" s="72" t="s">
        <v>110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6.95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6.5" customHeight="1">
      <c r="B69" s="45"/>
      <c r="C69" s="73"/>
      <c r="D69" s="73"/>
      <c r="E69" s="191" t="str">
        <f>E7</f>
        <v>VÝSTAVBA - REKONSTRUKCE POLNÍ CESTY RCH1 V KÚ HORAŽĎOVICE</v>
      </c>
      <c r="F69" s="75"/>
      <c r="G69" s="75"/>
      <c r="H69" s="75"/>
      <c r="I69" s="190"/>
      <c r="J69" s="73"/>
      <c r="K69" s="73"/>
      <c r="L69" s="71"/>
    </row>
    <row r="70" spans="2:12" s="1" customFormat="1" ht="14.4" customHeight="1">
      <c r="B70" s="45"/>
      <c r="C70" s="75" t="s">
        <v>89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7.25" customHeight="1">
      <c r="B71" s="45"/>
      <c r="C71" s="73"/>
      <c r="D71" s="73"/>
      <c r="E71" s="81" t="str">
        <f>E9</f>
        <v>801 - DOPROVODNÁ ZELEŇ</v>
      </c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8" customHeight="1">
      <c r="B73" s="45"/>
      <c r="C73" s="75" t="s">
        <v>23</v>
      </c>
      <c r="D73" s="73"/>
      <c r="E73" s="73"/>
      <c r="F73" s="192" t="str">
        <f>F12</f>
        <v xml:space="preserve"> </v>
      </c>
      <c r="G73" s="73"/>
      <c r="H73" s="73"/>
      <c r="I73" s="193" t="s">
        <v>25</v>
      </c>
      <c r="J73" s="84" t="str">
        <f>IF(J12="","",J12)</f>
        <v>16. 1. 2018</v>
      </c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3.5">
      <c r="B75" s="45"/>
      <c r="C75" s="75" t="s">
        <v>27</v>
      </c>
      <c r="D75" s="73"/>
      <c r="E75" s="73"/>
      <c r="F75" s="192" t="str">
        <f>E15</f>
        <v xml:space="preserve"> </v>
      </c>
      <c r="G75" s="73"/>
      <c r="H75" s="73"/>
      <c r="I75" s="193" t="s">
        <v>32</v>
      </c>
      <c r="J75" s="192" t="str">
        <f>E21</f>
        <v xml:space="preserve"> </v>
      </c>
      <c r="K75" s="73"/>
      <c r="L75" s="71"/>
    </row>
    <row r="76" spans="2:12" s="1" customFormat="1" ht="14.4" customHeight="1">
      <c r="B76" s="45"/>
      <c r="C76" s="75" t="s">
        <v>30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pans="2:12" s="1" customFormat="1" ht="10.3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20" s="9" customFormat="1" ht="29.25" customHeight="1">
      <c r="B78" s="194"/>
      <c r="C78" s="195" t="s">
        <v>111</v>
      </c>
      <c r="D78" s="196" t="s">
        <v>54</v>
      </c>
      <c r="E78" s="196" t="s">
        <v>50</v>
      </c>
      <c r="F78" s="196" t="s">
        <v>112</v>
      </c>
      <c r="G78" s="196" t="s">
        <v>113</v>
      </c>
      <c r="H78" s="196" t="s">
        <v>114</v>
      </c>
      <c r="I78" s="197" t="s">
        <v>115</v>
      </c>
      <c r="J78" s="196" t="s">
        <v>93</v>
      </c>
      <c r="K78" s="198" t="s">
        <v>116</v>
      </c>
      <c r="L78" s="199"/>
      <c r="M78" s="101" t="s">
        <v>117</v>
      </c>
      <c r="N78" s="102" t="s">
        <v>39</v>
      </c>
      <c r="O78" s="102" t="s">
        <v>118</v>
      </c>
      <c r="P78" s="102" t="s">
        <v>119</v>
      </c>
      <c r="Q78" s="102" t="s">
        <v>120</v>
      </c>
      <c r="R78" s="102" t="s">
        <v>121</v>
      </c>
      <c r="S78" s="102" t="s">
        <v>122</v>
      </c>
      <c r="T78" s="103" t="s">
        <v>123</v>
      </c>
    </row>
    <row r="79" spans="2:63" s="1" customFormat="1" ht="29.25" customHeight="1">
      <c r="B79" s="45"/>
      <c r="C79" s="107" t="s">
        <v>94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P80+P94+P97</f>
        <v>0</v>
      </c>
      <c r="Q79" s="105"/>
      <c r="R79" s="201">
        <f>R80+R94+R97</f>
        <v>1.6081800000000002</v>
      </c>
      <c r="S79" s="105"/>
      <c r="T79" s="202">
        <f>T80+T94+T97</f>
        <v>0</v>
      </c>
      <c r="AT79" s="23" t="s">
        <v>68</v>
      </c>
      <c r="AU79" s="23" t="s">
        <v>95</v>
      </c>
      <c r="BK79" s="203">
        <f>BK80+BK94+BK97</f>
        <v>0</v>
      </c>
    </row>
    <row r="80" spans="2:63" s="10" customFormat="1" ht="37.4" customHeight="1">
      <c r="B80" s="204"/>
      <c r="C80" s="205"/>
      <c r="D80" s="206" t="s">
        <v>68</v>
      </c>
      <c r="E80" s="207" t="s">
        <v>77</v>
      </c>
      <c r="F80" s="207" t="s">
        <v>127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SUM(P81:P93)</f>
        <v>0</v>
      </c>
      <c r="Q80" s="212"/>
      <c r="R80" s="213">
        <f>SUM(R81:R93)</f>
        <v>1.59522</v>
      </c>
      <c r="S80" s="212"/>
      <c r="T80" s="214">
        <f>SUM(T81:T93)</f>
        <v>0</v>
      </c>
      <c r="AR80" s="215" t="s">
        <v>77</v>
      </c>
      <c r="AT80" s="216" t="s">
        <v>68</v>
      </c>
      <c r="AU80" s="216" t="s">
        <v>69</v>
      </c>
      <c r="AY80" s="215" t="s">
        <v>126</v>
      </c>
      <c r="BK80" s="217">
        <f>SUM(BK81:BK93)</f>
        <v>0</v>
      </c>
    </row>
    <row r="81" spans="2:65" s="1" customFormat="1" ht="25.5" customHeight="1">
      <c r="B81" s="45"/>
      <c r="C81" s="246" t="s">
        <v>77</v>
      </c>
      <c r="D81" s="246" t="s">
        <v>231</v>
      </c>
      <c r="E81" s="247" t="s">
        <v>514</v>
      </c>
      <c r="F81" s="248" t="s">
        <v>515</v>
      </c>
      <c r="G81" s="249" t="s">
        <v>350</v>
      </c>
      <c r="H81" s="250">
        <v>10</v>
      </c>
      <c r="I81" s="251"/>
      <c r="J81" s="252">
        <f>ROUND(I81*H81,2)</f>
        <v>0</v>
      </c>
      <c r="K81" s="248" t="s">
        <v>21</v>
      </c>
      <c r="L81" s="253"/>
      <c r="M81" s="254" t="s">
        <v>21</v>
      </c>
      <c r="N81" s="255" t="s">
        <v>40</v>
      </c>
      <c r="O81" s="46"/>
      <c r="P81" s="229">
        <f>O81*H81</f>
        <v>0</v>
      </c>
      <c r="Q81" s="229">
        <v>0.0024</v>
      </c>
      <c r="R81" s="229">
        <f>Q81*H81</f>
        <v>0.023999999999999997</v>
      </c>
      <c r="S81" s="229">
        <v>0</v>
      </c>
      <c r="T81" s="230">
        <f>S81*H81</f>
        <v>0</v>
      </c>
      <c r="AR81" s="23" t="s">
        <v>166</v>
      </c>
      <c r="AT81" s="23" t="s">
        <v>231</v>
      </c>
      <c r="AU81" s="23" t="s">
        <v>77</v>
      </c>
      <c r="AY81" s="23" t="s">
        <v>126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77</v>
      </c>
      <c r="BK81" s="231">
        <f>ROUND(I81*H81,2)</f>
        <v>0</v>
      </c>
      <c r="BL81" s="23" t="s">
        <v>133</v>
      </c>
      <c r="BM81" s="23" t="s">
        <v>516</v>
      </c>
    </row>
    <row r="82" spans="2:65" s="1" customFormat="1" ht="25.5" customHeight="1">
      <c r="B82" s="45"/>
      <c r="C82" s="246" t="s">
        <v>79</v>
      </c>
      <c r="D82" s="246" t="s">
        <v>231</v>
      </c>
      <c r="E82" s="247" t="s">
        <v>517</v>
      </c>
      <c r="F82" s="248" t="s">
        <v>518</v>
      </c>
      <c r="G82" s="249" t="s">
        <v>350</v>
      </c>
      <c r="H82" s="250">
        <v>8</v>
      </c>
      <c r="I82" s="251"/>
      <c r="J82" s="252">
        <f>ROUND(I82*H82,2)</f>
        <v>0</v>
      </c>
      <c r="K82" s="248" t="s">
        <v>21</v>
      </c>
      <c r="L82" s="253"/>
      <c r="M82" s="254" t="s">
        <v>21</v>
      </c>
      <c r="N82" s="255" t="s">
        <v>40</v>
      </c>
      <c r="O82" s="46"/>
      <c r="P82" s="229">
        <f>O82*H82</f>
        <v>0</v>
      </c>
      <c r="Q82" s="229">
        <v>0.027</v>
      </c>
      <c r="R82" s="229">
        <f>Q82*H82</f>
        <v>0.216</v>
      </c>
      <c r="S82" s="229">
        <v>0</v>
      </c>
      <c r="T82" s="230">
        <f>S82*H82</f>
        <v>0</v>
      </c>
      <c r="AR82" s="23" t="s">
        <v>166</v>
      </c>
      <c r="AT82" s="23" t="s">
        <v>231</v>
      </c>
      <c r="AU82" s="23" t="s">
        <v>77</v>
      </c>
      <c r="AY82" s="23" t="s">
        <v>126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77</v>
      </c>
      <c r="BK82" s="231">
        <f>ROUND(I82*H82,2)</f>
        <v>0</v>
      </c>
      <c r="BL82" s="23" t="s">
        <v>133</v>
      </c>
      <c r="BM82" s="23" t="s">
        <v>519</v>
      </c>
    </row>
    <row r="83" spans="2:65" s="1" customFormat="1" ht="16.5" customHeight="1">
      <c r="B83" s="45"/>
      <c r="C83" s="220" t="s">
        <v>140</v>
      </c>
      <c r="D83" s="220" t="s">
        <v>128</v>
      </c>
      <c r="E83" s="221" t="s">
        <v>520</v>
      </c>
      <c r="F83" s="222" t="s">
        <v>521</v>
      </c>
      <c r="G83" s="223" t="s">
        <v>143</v>
      </c>
      <c r="H83" s="224">
        <v>1.8</v>
      </c>
      <c r="I83" s="225"/>
      <c r="J83" s="226">
        <f>ROUND(I83*H83,2)</f>
        <v>0</v>
      </c>
      <c r="K83" s="222" t="s">
        <v>21</v>
      </c>
      <c r="L83" s="71"/>
      <c r="M83" s="227" t="s">
        <v>21</v>
      </c>
      <c r="N83" s="228" t="s">
        <v>40</v>
      </c>
      <c r="O83" s="46"/>
      <c r="P83" s="229">
        <f>O83*H83</f>
        <v>0</v>
      </c>
      <c r="Q83" s="229">
        <v>0.6</v>
      </c>
      <c r="R83" s="229">
        <f>Q83*H83</f>
        <v>1.08</v>
      </c>
      <c r="S83" s="229">
        <v>0</v>
      </c>
      <c r="T83" s="230">
        <f>S83*H83</f>
        <v>0</v>
      </c>
      <c r="AR83" s="23" t="s">
        <v>133</v>
      </c>
      <c r="AT83" s="23" t="s">
        <v>128</v>
      </c>
      <c r="AU83" s="23" t="s">
        <v>77</v>
      </c>
      <c r="AY83" s="23" t="s">
        <v>126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77</v>
      </c>
      <c r="BK83" s="231">
        <f>ROUND(I83*H83,2)</f>
        <v>0</v>
      </c>
      <c r="BL83" s="23" t="s">
        <v>133</v>
      </c>
      <c r="BM83" s="23" t="s">
        <v>522</v>
      </c>
    </row>
    <row r="84" spans="2:65" s="1" customFormat="1" ht="16.5" customHeight="1">
      <c r="B84" s="45"/>
      <c r="C84" s="220" t="s">
        <v>133</v>
      </c>
      <c r="D84" s="220" t="s">
        <v>128</v>
      </c>
      <c r="E84" s="221" t="s">
        <v>523</v>
      </c>
      <c r="F84" s="222" t="s">
        <v>524</v>
      </c>
      <c r="G84" s="223" t="s">
        <v>250</v>
      </c>
      <c r="H84" s="224">
        <v>5.4</v>
      </c>
      <c r="I84" s="225"/>
      <c r="J84" s="226">
        <f>ROUND(I84*H84,2)</f>
        <v>0</v>
      </c>
      <c r="K84" s="222" t="s">
        <v>21</v>
      </c>
      <c r="L84" s="71"/>
      <c r="M84" s="227" t="s">
        <v>21</v>
      </c>
      <c r="N84" s="228" t="s">
        <v>40</v>
      </c>
      <c r="O84" s="46"/>
      <c r="P84" s="229">
        <f>O84*H84</f>
        <v>0</v>
      </c>
      <c r="Q84" s="229">
        <v>0.001</v>
      </c>
      <c r="R84" s="229">
        <f>Q84*H84</f>
        <v>0.0054</v>
      </c>
      <c r="S84" s="229">
        <v>0</v>
      </c>
      <c r="T84" s="230">
        <f>S84*H84</f>
        <v>0</v>
      </c>
      <c r="AR84" s="23" t="s">
        <v>133</v>
      </c>
      <c r="AT84" s="23" t="s">
        <v>128</v>
      </c>
      <c r="AU84" s="23" t="s">
        <v>77</v>
      </c>
      <c r="AY84" s="23" t="s">
        <v>126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77</v>
      </c>
      <c r="BK84" s="231">
        <f>ROUND(I84*H84,2)</f>
        <v>0</v>
      </c>
      <c r="BL84" s="23" t="s">
        <v>133</v>
      </c>
      <c r="BM84" s="23" t="s">
        <v>525</v>
      </c>
    </row>
    <row r="85" spans="2:65" s="1" customFormat="1" ht="16.5" customHeight="1">
      <c r="B85" s="45"/>
      <c r="C85" s="220" t="s">
        <v>153</v>
      </c>
      <c r="D85" s="220" t="s">
        <v>128</v>
      </c>
      <c r="E85" s="221" t="s">
        <v>526</v>
      </c>
      <c r="F85" s="222" t="s">
        <v>527</v>
      </c>
      <c r="G85" s="223" t="s">
        <v>350</v>
      </c>
      <c r="H85" s="224">
        <v>18</v>
      </c>
      <c r="I85" s="225"/>
      <c r="J85" s="226">
        <f>ROUND(I85*H85,2)</f>
        <v>0</v>
      </c>
      <c r="K85" s="222" t="s">
        <v>21</v>
      </c>
      <c r="L85" s="71"/>
      <c r="M85" s="227" t="s">
        <v>21</v>
      </c>
      <c r="N85" s="228" t="s">
        <v>40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133</v>
      </c>
      <c r="AT85" s="23" t="s">
        <v>128</v>
      </c>
      <c r="AU85" s="23" t="s">
        <v>77</v>
      </c>
      <c r="AY85" s="23" t="s">
        <v>126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77</v>
      </c>
      <c r="BK85" s="231">
        <f>ROUND(I85*H85,2)</f>
        <v>0</v>
      </c>
      <c r="BL85" s="23" t="s">
        <v>133</v>
      </c>
      <c r="BM85" s="23" t="s">
        <v>528</v>
      </c>
    </row>
    <row r="86" spans="2:65" s="1" customFormat="1" ht="25.5" customHeight="1">
      <c r="B86" s="45"/>
      <c r="C86" s="220" t="s">
        <v>159</v>
      </c>
      <c r="D86" s="220" t="s">
        <v>128</v>
      </c>
      <c r="E86" s="221" t="s">
        <v>529</v>
      </c>
      <c r="F86" s="222" t="s">
        <v>530</v>
      </c>
      <c r="G86" s="223" t="s">
        <v>350</v>
      </c>
      <c r="H86" s="224">
        <v>18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40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133</v>
      </c>
      <c r="AT86" s="23" t="s">
        <v>128</v>
      </c>
      <c r="AU86" s="23" t="s">
        <v>77</v>
      </c>
      <c r="AY86" s="23" t="s">
        <v>126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77</v>
      </c>
      <c r="BK86" s="231">
        <f>ROUND(I86*H86,2)</f>
        <v>0</v>
      </c>
      <c r="BL86" s="23" t="s">
        <v>133</v>
      </c>
      <c r="BM86" s="23" t="s">
        <v>531</v>
      </c>
    </row>
    <row r="87" spans="2:65" s="1" customFormat="1" ht="16.5" customHeight="1">
      <c r="B87" s="45"/>
      <c r="C87" s="220" t="s">
        <v>163</v>
      </c>
      <c r="D87" s="220" t="s">
        <v>128</v>
      </c>
      <c r="E87" s="221" t="s">
        <v>532</v>
      </c>
      <c r="F87" s="222" t="s">
        <v>533</v>
      </c>
      <c r="G87" s="223" t="s">
        <v>350</v>
      </c>
      <c r="H87" s="224">
        <v>18</v>
      </c>
      <c r="I87" s="225"/>
      <c r="J87" s="226">
        <f>ROUND(I87*H87,2)</f>
        <v>0</v>
      </c>
      <c r="K87" s="222" t="s">
        <v>21</v>
      </c>
      <c r="L87" s="71"/>
      <c r="M87" s="227" t="s">
        <v>21</v>
      </c>
      <c r="N87" s="228" t="s">
        <v>40</v>
      </c>
      <c r="O87" s="46"/>
      <c r="P87" s="229">
        <f>O87*H87</f>
        <v>0</v>
      </c>
      <c r="Q87" s="229">
        <v>0.00056</v>
      </c>
      <c r="R87" s="229">
        <f>Q87*H87</f>
        <v>0.010079999999999999</v>
      </c>
      <c r="S87" s="229">
        <v>0</v>
      </c>
      <c r="T87" s="230">
        <f>S87*H87</f>
        <v>0</v>
      </c>
      <c r="AR87" s="23" t="s">
        <v>133</v>
      </c>
      <c r="AT87" s="23" t="s">
        <v>128</v>
      </c>
      <c r="AU87" s="23" t="s">
        <v>77</v>
      </c>
      <c r="AY87" s="23" t="s">
        <v>126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77</v>
      </c>
      <c r="BK87" s="231">
        <f>ROUND(I87*H87,2)</f>
        <v>0</v>
      </c>
      <c r="BL87" s="23" t="s">
        <v>133</v>
      </c>
      <c r="BM87" s="23" t="s">
        <v>534</v>
      </c>
    </row>
    <row r="88" spans="2:65" s="1" customFormat="1" ht="16.5" customHeight="1">
      <c r="B88" s="45"/>
      <c r="C88" s="220" t="s">
        <v>166</v>
      </c>
      <c r="D88" s="220" t="s">
        <v>128</v>
      </c>
      <c r="E88" s="221" t="s">
        <v>535</v>
      </c>
      <c r="F88" s="222" t="s">
        <v>536</v>
      </c>
      <c r="G88" s="223" t="s">
        <v>131</v>
      </c>
      <c r="H88" s="224">
        <v>9</v>
      </c>
      <c r="I88" s="225"/>
      <c r="J88" s="226">
        <f>ROUND(I88*H88,2)</f>
        <v>0</v>
      </c>
      <c r="K88" s="222" t="s">
        <v>21</v>
      </c>
      <c r="L88" s="71"/>
      <c r="M88" s="227" t="s">
        <v>21</v>
      </c>
      <c r="N88" s="228" t="s">
        <v>40</v>
      </c>
      <c r="O88" s="46"/>
      <c r="P88" s="229">
        <f>O88*H88</f>
        <v>0</v>
      </c>
      <c r="Q88" s="229">
        <v>0.00024</v>
      </c>
      <c r="R88" s="229">
        <f>Q88*H88</f>
        <v>0.00216</v>
      </c>
      <c r="S88" s="229">
        <v>0</v>
      </c>
      <c r="T88" s="230">
        <f>S88*H88</f>
        <v>0</v>
      </c>
      <c r="AR88" s="23" t="s">
        <v>133</v>
      </c>
      <c r="AT88" s="23" t="s">
        <v>128</v>
      </c>
      <c r="AU88" s="23" t="s">
        <v>77</v>
      </c>
      <c r="AY88" s="23" t="s">
        <v>126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77</v>
      </c>
      <c r="BK88" s="231">
        <f>ROUND(I88*H88,2)</f>
        <v>0</v>
      </c>
      <c r="BL88" s="23" t="s">
        <v>133</v>
      </c>
      <c r="BM88" s="23" t="s">
        <v>537</v>
      </c>
    </row>
    <row r="89" spans="2:65" s="1" customFormat="1" ht="16.5" customHeight="1">
      <c r="B89" s="45"/>
      <c r="C89" s="220" t="s">
        <v>170</v>
      </c>
      <c r="D89" s="220" t="s">
        <v>128</v>
      </c>
      <c r="E89" s="221" t="s">
        <v>538</v>
      </c>
      <c r="F89" s="222" t="s">
        <v>539</v>
      </c>
      <c r="G89" s="223" t="s">
        <v>131</v>
      </c>
      <c r="H89" s="224">
        <v>18</v>
      </c>
      <c r="I89" s="225"/>
      <c r="J89" s="226">
        <f>ROUND(I89*H89,2)</f>
        <v>0</v>
      </c>
      <c r="K89" s="222" t="s">
        <v>21</v>
      </c>
      <c r="L89" s="71"/>
      <c r="M89" s="227" t="s">
        <v>21</v>
      </c>
      <c r="N89" s="228" t="s">
        <v>40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133</v>
      </c>
      <c r="AT89" s="23" t="s">
        <v>128</v>
      </c>
      <c r="AU89" s="23" t="s">
        <v>77</v>
      </c>
      <c r="AY89" s="23" t="s">
        <v>126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77</v>
      </c>
      <c r="BK89" s="231">
        <f>ROUND(I89*H89,2)</f>
        <v>0</v>
      </c>
      <c r="BL89" s="23" t="s">
        <v>133</v>
      </c>
      <c r="BM89" s="23" t="s">
        <v>540</v>
      </c>
    </row>
    <row r="90" spans="2:65" s="1" customFormat="1" ht="16.5" customHeight="1">
      <c r="B90" s="45"/>
      <c r="C90" s="220" t="s">
        <v>174</v>
      </c>
      <c r="D90" s="220" t="s">
        <v>128</v>
      </c>
      <c r="E90" s="221" t="s">
        <v>541</v>
      </c>
      <c r="F90" s="222" t="s">
        <v>542</v>
      </c>
      <c r="G90" s="223" t="s">
        <v>137</v>
      </c>
      <c r="H90" s="224">
        <v>18</v>
      </c>
      <c r="I90" s="225"/>
      <c r="J90" s="226">
        <f>ROUND(I90*H90,2)</f>
        <v>0</v>
      </c>
      <c r="K90" s="222" t="s">
        <v>21</v>
      </c>
      <c r="L90" s="71"/>
      <c r="M90" s="227" t="s">
        <v>21</v>
      </c>
      <c r="N90" s="228" t="s">
        <v>40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133</v>
      </c>
      <c r="AT90" s="23" t="s">
        <v>128</v>
      </c>
      <c r="AU90" s="23" t="s">
        <v>77</v>
      </c>
      <c r="AY90" s="23" t="s">
        <v>126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133</v>
      </c>
      <c r="BM90" s="23" t="s">
        <v>543</v>
      </c>
    </row>
    <row r="91" spans="2:65" s="1" customFormat="1" ht="16.5" customHeight="1">
      <c r="B91" s="45"/>
      <c r="C91" s="220" t="s">
        <v>180</v>
      </c>
      <c r="D91" s="220" t="s">
        <v>128</v>
      </c>
      <c r="E91" s="221" t="s">
        <v>544</v>
      </c>
      <c r="F91" s="222" t="s">
        <v>545</v>
      </c>
      <c r="G91" s="223" t="s">
        <v>350</v>
      </c>
      <c r="H91" s="224">
        <v>36</v>
      </c>
      <c r="I91" s="225"/>
      <c r="J91" s="226">
        <f>ROUND(I91*H91,2)</f>
        <v>0</v>
      </c>
      <c r="K91" s="222" t="s">
        <v>21</v>
      </c>
      <c r="L91" s="71"/>
      <c r="M91" s="227" t="s">
        <v>21</v>
      </c>
      <c r="N91" s="228" t="s">
        <v>40</v>
      </c>
      <c r="O91" s="46"/>
      <c r="P91" s="229">
        <f>O91*H91</f>
        <v>0</v>
      </c>
      <c r="Q91" s="229">
        <v>0.007</v>
      </c>
      <c r="R91" s="229">
        <f>Q91*H91</f>
        <v>0.252</v>
      </c>
      <c r="S91" s="229">
        <v>0</v>
      </c>
      <c r="T91" s="230">
        <f>S91*H91</f>
        <v>0</v>
      </c>
      <c r="AR91" s="23" t="s">
        <v>133</v>
      </c>
      <c r="AT91" s="23" t="s">
        <v>128</v>
      </c>
      <c r="AU91" s="23" t="s">
        <v>77</v>
      </c>
      <c r="AY91" s="23" t="s">
        <v>126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77</v>
      </c>
      <c r="BK91" s="231">
        <f>ROUND(I91*H91,2)</f>
        <v>0</v>
      </c>
      <c r="BL91" s="23" t="s">
        <v>133</v>
      </c>
      <c r="BM91" s="23" t="s">
        <v>546</v>
      </c>
    </row>
    <row r="92" spans="2:65" s="1" customFormat="1" ht="16.5" customHeight="1">
      <c r="B92" s="45"/>
      <c r="C92" s="220" t="s">
        <v>184</v>
      </c>
      <c r="D92" s="220" t="s">
        <v>128</v>
      </c>
      <c r="E92" s="221" t="s">
        <v>547</v>
      </c>
      <c r="F92" s="222" t="s">
        <v>548</v>
      </c>
      <c r="G92" s="223" t="s">
        <v>131</v>
      </c>
      <c r="H92" s="224">
        <v>9</v>
      </c>
      <c r="I92" s="225"/>
      <c r="J92" s="226">
        <f>ROUND(I92*H92,2)</f>
        <v>0</v>
      </c>
      <c r="K92" s="222" t="s">
        <v>21</v>
      </c>
      <c r="L92" s="71"/>
      <c r="M92" s="227" t="s">
        <v>21</v>
      </c>
      <c r="N92" s="228" t="s">
        <v>40</v>
      </c>
      <c r="O92" s="46"/>
      <c r="P92" s="229">
        <f>O92*H92</f>
        <v>0</v>
      </c>
      <c r="Q92" s="229">
        <v>0.0003</v>
      </c>
      <c r="R92" s="229">
        <f>Q92*H92</f>
        <v>0.0026999999999999997</v>
      </c>
      <c r="S92" s="229">
        <v>0</v>
      </c>
      <c r="T92" s="230">
        <f>S92*H92</f>
        <v>0</v>
      </c>
      <c r="AR92" s="23" t="s">
        <v>133</v>
      </c>
      <c r="AT92" s="23" t="s">
        <v>128</v>
      </c>
      <c r="AU92" s="23" t="s">
        <v>77</v>
      </c>
      <c r="AY92" s="23" t="s">
        <v>126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133</v>
      </c>
      <c r="BM92" s="23" t="s">
        <v>549</v>
      </c>
    </row>
    <row r="93" spans="2:65" s="1" customFormat="1" ht="16.5" customHeight="1">
      <c r="B93" s="45"/>
      <c r="C93" s="220" t="s">
        <v>191</v>
      </c>
      <c r="D93" s="220" t="s">
        <v>128</v>
      </c>
      <c r="E93" s="221" t="s">
        <v>550</v>
      </c>
      <c r="F93" s="222" t="s">
        <v>551</v>
      </c>
      <c r="G93" s="223" t="s">
        <v>350</v>
      </c>
      <c r="H93" s="224">
        <v>36</v>
      </c>
      <c r="I93" s="225"/>
      <c r="J93" s="226">
        <f>ROUND(I93*H93,2)</f>
        <v>0</v>
      </c>
      <c r="K93" s="222" t="s">
        <v>21</v>
      </c>
      <c r="L93" s="71"/>
      <c r="M93" s="227" t="s">
        <v>21</v>
      </c>
      <c r="N93" s="228" t="s">
        <v>40</v>
      </c>
      <c r="O93" s="46"/>
      <c r="P93" s="229">
        <f>O93*H93</f>
        <v>0</v>
      </c>
      <c r="Q93" s="229">
        <v>8E-05</v>
      </c>
      <c r="R93" s="229">
        <f>Q93*H93</f>
        <v>0.00288</v>
      </c>
      <c r="S93" s="229">
        <v>0</v>
      </c>
      <c r="T93" s="230">
        <f>S93*H93</f>
        <v>0</v>
      </c>
      <c r="AR93" s="23" t="s">
        <v>133</v>
      </c>
      <c r="AT93" s="23" t="s">
        <v>128</v>
      </c>
      <c r="AU93" s="23" t="s">
        <v>77</v>
      </c>
      <c r="AY93" s="23" t="s">
        <v>126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77</v>
      </c>
      <c r="BK93" s="231">
        <f>ROUND(I93*H93,2)</f>
        <v>0</v>
      </c>
      <c r="BL93" s="23" t="s">
        <v>133</v>
      </c>
      <c r="BM93" s="23" t="s">
        <v>552</v>
      </c>
    </row>
    <row r="94" spans="2:63" s="10" customFormat="1" ht="37.4" customHeight="1">
      <c r="B94" s="204"/>
      <c r="C94" s="205"/>
      <c r="D94" s="206" t="s">
        <v>68</v>
      </c>
      <c r="E94" s="207" t="s">
        <v>166</v>
      </c>
      <c r="F94" s="207" t="s">
        <v>341</v>
      </c>
      <c r="G94" s="205"/>
      <c r="H94" s="205"/>
      <c r="I94" s="208"/>
      <c r="J94" s="209">
        <f>BK94</f>
        <v>0</v>
      </c>
      <c r="K94" s="205"/>
      <c r="L94" s="210"/>
      <c r="M94" s="211"/>
      <c r="N94" s="212"/>
      <c r="O94" s="212"/>
      <c r="P94" s="213">
        <f>SUM(P95:P96)</f>
        <v>0</v>
      </c>
      <c r="Q94" s="212"/>
      <c r="R94" s="213">
        <f>SUM(R95:R96)</f>
        <v>0.012960000000000001</v>
      </c>
      <c r="S94" s="212"/>
      <c r="T94" s="214">
        <f>SUM(T95:T96)</f>
        <v>0</v>
      </c>
      <c r="AR94" s="215" t="s">
        <v>77</v>
      </c>
      <c r="AT94" s="216" t="s">
        <v>68</v>
      </c>
      <c r="AU94" s="216" t="s">
        <v>69</v>
      </c>
      <c r="AY94" s="215" t="s">
        <v>126</v>
      </c>
      <c r="BK94" s="217">
        <f>SUM(BK95:BK96)</f>
        <v>0</v>
      </c>
    </row>
    <row r="95" spans="2:65" s="1" customFormat="1" ht="16.5" customHeight="1">
      <c r="B95" s="45"/>
      <c r="C95" s="220" t="s">
        <v>195</v>
      </c>
      <c r="D95" s="220" t="s">
        <v>128</v>
      </c>
      <c r="E95" s="221" t="s">
        <v>553</v>
      </c>
      <c r="F95" s="222" t="s">
        <v>554</v>
      </c>
      <c r="G95" s="223" t="s">
        <v>137</v>
      </c>
      <c r="H95" s="224">
        <v>27</v>
      </c>
      <c r="I95" s="225"/>
      <c r="J95" s="226">
        <f>ROUND(I95*H95,2)</f>
        <v>0</v>
      </c>
      <c r="K95" s="222" t="s">
        <v>21</v>
      </c>
      <c r="L95" s="71"/>
      <c r="M95" s="227" t="s">
        <v>21</v>
      </c>
      <c r="N95" s="228" t="s">
        <v>40</v>
      </c>
      <c r="O95" s="46"/>
      <c r="P95" s="229">
        <f>O95*H95</f>
        <v>0</v>
      </c>
      <c r="Q95" s="229">
        <v>0.00048</v>
      </c>
      <c r="R95" s="229">
        <f>Q95*H95</f>
        <v>0.012960000000000001</v>
      </c>
      <c r="S95" s="229">
        <v>0</v>
      </c>
      <c r="T95" s="230">
        <f>S95*H95</f>
        <v>0</v>
      </c>
      <c r="AR95" s="23" t="s">
        <v>133</v>
      </c>
      <c r="AT95" s="23" t="s">
        <v>128</v>
      </c>
      <c r="AU95" s="23" t="s">
        <v>77</v>
      </c>
      <c r="AY95" s="23" t="s">
        <v>126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77</v>
      </c>
      <c r="BK95" s="231">
        <f>ROUND(I95*H95,2)</f>
        <v>0</v>
      </c>
      <c r="BL95" s="23" t="s">
        <v>133</v>
      </c>
      <c r="BM95" s="23" t="s">
        <v>555</v>
      </c>
    </row>
    <row r="96" spans="2:65" s="1" customFormat="1" ht="16.5" customHeight="1">
      <c r="B96" s="45"/>
      <c r="C96" s="220" t="s">
        <v>10</v>
      </c>
      <c r="D96" s="220" t="s">
        <v>128</v>
      </c>
      <c r="E96" s="221" t="s">
        <v>556</v>
      </c>
      <c r="F96" s="222" t="s">
        <v>557</v>
      </c>
      <c r="G96" s="223" t="s">
        <v>137</v>
      </c>
      <c r="H96" s="224">
        <v>27</v>
      </c>
      <c r="I96" s="225"/>
      <c r="J96" s="226">
        <f>ROUND(I96*H96,2)</f>
        <v>0</v>
      </c>
      <c r="K96" s="222" t="s">
        <v>21</v>
      </c>
      <c r="L96" s="71"/>
      <c r="M96" s="227" t="s">
        <v>21</v>
      </c>
      <c r="N96" s="228" t="s">
        <v>40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133</v>
      </c>
      <c r="AT96" s="23" t="s">
        <v>128</v>
      </c>
      <c r="AU96" s="23" t="s">
        <v>77</v>
      </c>
      <c r="AY96" s="23" t="s">
        <v>126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77</v>
      </c>
      <c r="BK96" s="231">
        <f>ROUND(I96*H96,2)</f>
        <v>0</v>
      </c>
      <c r="BL96" s="23" t="s">
        <v>133</v>
      </c>
      <c r="BM96" s="23" t="s">
        <v>558</v>
      </c>
    </row>
    <row r="97" spans="2:63" s="10" customFormat="1" ht="37.4" customHeight="1">
      <c r="B97" s="204"/>
      <c r="C97" s="205"/>
      <c r="D97" s="206" t="s">
        <v>68</v>
      </c>
      <c r="E97" s="207" t="s">
        <v>434</v>
      </c>
      <c r="F97" s="207" t="s">
        <v>559</v>
      </c>
      <c r="G97" s="205"/>
      <c r="H97" s="205"/>
      <c r="I97" s="208"/>
      <c r="J97" s="209">
        <f>BK97</f>
        <v>0</v>
      </c>
      <c r="K97" s="205"/>
      <c r="L97" s="210"/>
      <c r="M97" s="211"/>
      <c r="N97" s="212"/>
      <c r="O97" s="212"/>
      <c r="P97" s="213">
        <f>P98</f>
        <v>0</v>
      </c>
      <c r="Q97" s="212"/>
      <c r="R97" s="213">
        <f>R98</f>
        <v>0</v>
      </c>
      <c r="S97" s="212"/>
      <c r="T97" s="214">
        <f>T98</f>
        <v>0</v>
      </c>
      <c r="AR97" s="215" t="s">
        <v>77</v>
      </c>
      <c r="AT97" s="216" t="s">
        <v>68</v>
      </c>
      <c r="AU97" s="216" t="s">
        <v>69</v>
      </c>
      <c r="AY97" s="215" t="s">
        <v>126</v>
      </c>
      <c r="BK97" s="217">
        <f>BK98</f>
        <v>0</v>
      </c>
    </row>
    <row r="98" spans="2:65" s="1" customFormat="1" ht="16.5" customHeight="1">
      <c r="B98" s="45"/>
      <c r="C98" s="220" t="s">
        <v>202</v>
      </c>
      <c r="D98" s="220" t="s">
        <v>128</v>
      </c>
      <c r="E98" s="221" t="s">
        <v>560</v>
      </c>
      <c r="F98" s="222" t="s">
        <v>561</v>
      </c>
      <c r="G98" s="223" t="s">
        <v>234</v>
      </c>
      <c r="H98" s="224">
        <v>1.814</v>
      </c>
      <c r="I98" s="225"/>
      <c r="J98" s="226">
        <f>ROUND(I98*H98,2)</f>
        <v>0</v>
      </c>
      <c r="K98" s="222" t="s">
        <v>21</v>
      </c>
      <c r="L98" s="71"/>
      <c r="M98" s="227" t="s">
        <v>21</v>
      </c>
      <c r="N98" s="280" t="s">
        <v>40</v>
      </c>
      <c r="O98" s="278"/>
      <c r="P98" s="281">
        <f>O98*H98</f>
        <v>0</v>
      </c>
      <c r="Q98" s="281">
        <v>0</v>
      </c>
      <c r="R98" s="281">
        <f>Q98*H98</f>
        <v>0</v>
      </c>
      <c r="S98" s="281">
        <v>0</v>
      </c>
      <c r="T98" s="282">
        <f>S98*H98</f>
        <v>0</v>
      </c>
      <c r="AR98" s="23" t="s">
        <v>133</v>
      </c>
      <c r="AT98" s="23" t="s">
        <v>128</v>
      </c>
      <c r="AU98" s="23" t="s">
        <v>77</v>
      </c>
      <c r="AY98" s="23" t="s">
        <v>126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77</v>
      </c>
      <c r="BK98" s="231">
        <f>ROUND(I98*H98,2)</f>
        <v>0</v>
      </c>
      <c r="BL98" s="23" t="s">
        <v>133</v>
      </c>
      <c r="BM98" s="23" t="s">
        <v>562</v>
      </c>
    </row>
    <row r="99" spans="2:12" s="1" customFormat="1" ht="6.95" customHeight="1">
      <c r="B99" s="66"/>
      <c r="C99" s="67"/>
      <c r="D99" s="67"/>
      <c r="E99" s="67"/>
      <c r="F99" s="67"/>
      <c r="G99" s="67"/>
      <c r="H99" s="67"/>
      <c r="I99" s="165"/>
      <c r="J99" s="67"/>
      <c r="K99" s="67"/>
      <c r="L99" s="71"/>
    </row>
  </sheetData>
  <sheetProtection password="CC35" sheet="1" objects="1" scenarios="1" formatColumns="0" formatRows="0" autoFilter="0"/>
  <autoFilter ref="C78:K98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3" customWidth="1"/>
    <col min="2" max="2" width="1.66796875" style="283" customWidth="1"/>
    <col min="3" max="4" width="5" style="283" customWidth="1"/>
    <col min="5" max="5" width="11.66015625" style="283" customWidth="1"/>
    <col min="6" max="6" width="9.16015625" style="283" customWidth="1"/>
    <col min="7" max="7" width="5" style="283" customWidth="1"/>
    <col min="8" max="8" width="77.83203125" style="283" customWidth="1"/>
    <col min="9" max="10" width="20" style="283" customWidth="1"/>
    <col min="11" max="11" width="1.66796875" style="283" customWidth="1"/>
  </cols>
  <sheetData>
    <row r="1" ht="37.5" customHeight="1"/>
    <row r="2" spans="2:1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4" customFormat="1" ht="45" customHeight="1">
      <c r="B3" s="287"/>
      <c r="C3" s="288" t="s">
        <v>563</v>
      </c>
      <c r="D3" s="288"/>
      <c r="E3" s="288"/>
      <c r="F3" s="288"/>
      <c r="G3" s="288"/>
      <c r="H3" s="288"/>
      <c r="I3" s="288"/>
      <c r="J3" s="288"/>
      <c r="K3" s="289"/>
    </row>
    <row r="4" spans="2:11" ht="25.5" customHeight="1">
      <c r="B4" s="290"/>
      <c r="C4" s="291" t="s">
        <v>564</v>
      </c>
      <c r="D4" s="291"/>
      <c r="E4" s="291"/>
      <c r="F4" s="291"/>
      <c r="G4" s="291"/>
      <c r="H4" s="291"/>
      <c r="I4" s="291"/>
      <c r="J4" s="291"/>
      <c r="K4" s="292"/>
    </row>
    <row r="5" spans="2:1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ht="15" customHeight="1">
      <c r="B6" s="290"/>
      <c r="C6" s="294" t="s">
        <v>565</v>
      </c>
      <c r="D6" s="294"/>
      <c r="E6" s="294"/>
      <c r="F6" s="294"/>
      <c r="G6" s="294"/>
      <c r="H6" s="294"/>
      <c r="I6" s="294"/>
      <c r="J6" s="294"/>
      <c r="K6" s="292"/>
    </row>
    <row r="7" spans="2:11" ht="15" customHeight="1">
      <c r="B7" s="295"/>
      <c r="C7" s="294" t="s">
        <v>566</v>
      </c>
      <c r="D7" s="294"/>
      <c r="E7" s="294"/>
      <c r="F7" s="294"/>
      <c r="G7" s="294"/>
      <c r="H7" s="294"/>
      <c r="I7" s="294"/>
      <c r="J7" s="294"/>
      <c r="K7" s="292"/>
    </row>
    <row r="8" spans="2:1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ht="15" customHeight="1">
      <c r="B9" s="295"/>
      <c r="C9" s="294" t="s">
        <v>567</v>
      </c>
      <c r="D9" s="294"/>
      <c r="E9" s="294"/>
      <c r="F9" s="294"/>
      <c r="G9" s="294"/>
      <c r="H9" s="294"/>
      <c r="I9" s="294"/>
      <c r="J9" s="294"/>
      <c r="K9" s="292"/>
    </row>
    <row r="10" spans="2:11" ht="15" customHeight="1">
      <c r="B10" s="295"/>
      <c r="C10" s="294"/>
      <c r="D10" s="294" t="s">
        <v>568</v>
      </c>
      <c r="E10" s="294"/>
      <c r="F10" s="294"/>
      <c r="G10" s="294"/>
      <c r="H10" s="294"/>
      <c r="I10" s="294"/>
      <c r="J10" s="294"/>
      <c r="K10" s="292"/>
    </row>
    <row r="11" spans="2:11" ht="15" customHeight="1">
      <c r="B11" s="295"/>
      <c r="C11" s="296"/>
      <c r="D11" s="294" t="s">
        <v>569</v>
      </c>
      <c r="E11" s="294"/>
      <c r="F11" s="294"/>
      <c r="G11" s="294"/>
      <c r="H11" s="294"/>
      <c r="I11" s="294"/>
      <c r="J11" s="294"/>
      <c r="K11" s="292"/>
    </row>
    <row r="12" spans="2:11" ht="12.75" customHeight="1">
      <c r="B12" s="295"/>
      <c r="C12" s="296"/>
      <c r="D12" s="296"/>
      <c r="E12" s="296"/>
      <c r="F12" s="296"/>
      <c r="G12" s="296"/>
      <c r="H12" s="296"/>
      <c r="I12" s="296"/>
      <c r="J12" s="296"/>
      <c r="K12" s="292"/>
    </row>
    <row r="13" spans="2:11" ht="15" customHeight="1">
      <c r="B13" s="295"/>
      <c r="C13" s="296"/>
      <c r="D13" s="294" t="s">
        <v>570</v>
      </c>
      <c r="E13" s="294"/>
      <c r="F13" s="294"/>
      <c r="G13" s="294"/>
      <c r="H13" s="294"/>
      <c r="I13" s="294"/>
      <c r="J13" s="294"/>
      <c r="K13" s="292"/>
    </row>
    <row r="14" spans="2:11" ht="15" customHeight="1">
      <c r="B14" s="295"/>
      <c r="C14" s="296"/>
      <c r="D14" s="294" t="s">
        <v>571</v>
      </c>
      <c r="E14" s="294"/>
      <c r="F14" s="294"/>
      <c r="G14" s="294"/>
      <c r="H14" s="294"/>
      <c r="I14" s="294"/>
      <c r="J14" s="294"/>
      <c r="K14" s="292"/>
    </row>
    <row r="15" spans="2:11" ht="15" customHeight="1">
      <c r="B15" s="295"/>
      <c r="C15" s="296"/>
      <c r="D15" s="294" t="s">
        <v>572</v>
      </c>
      <c r="E15" s="294"/>
      <c r="F15" s="294"/>
      <c r="G15" s="294"/>
      <c r="H15" s="294"/>
      <c r="I15" s="294"/>
      <c r="J15" s="294"/>
      <c r="K15" s="292"/>
    </row>
    <row r="16" spans="2:11" ht="15" customHeight="1">
      <c r="B16" s="295"/>
      <c r="C16" s="296"/>
      <c r="D16" s="296"/>
      <c r="E16" s="297" t="s">
        <v>76</v>
      </c>
      <c r="F16" s="294" t="s">
        <v>573</v>
      </c>
      <c r="G16" s="294"/>
      <c r="H16" s="294"/>
      <c r="I16" s="294"/>
      <c r="J16" s="294"/>
      <c r="K16" s="292"/>
    </row>
    <row r="17" spans="2:11" ht="15" customHeight="1">
      <c r="B17" s="295"/>
      <c r="C17" s="296"/>
      <c r="D17" s="296"/>
      <c r="E17" s="297" t="s">
        <v>574</v>
      </c>
      <c r="F17" s="294" t="s">
        <v>575</v>
      </c>
      <c r="G17" s="294"/>
      <c r="H17" s="294"/>
      <c r="I17" s="294"/>
      <c r="J17" s="294"/>
      <c r="K17" s="292"/>
    </row>
    <row r="18" spans="2:11" ht="15" customHeight="1">
      <c r="B18" s="295"/>
      <c r="C18" s="296"/>
      <c r="D18" s="296"/>
      <c r="E18" s="297" t="s">
        <v>576</v>
      </c>
      <c r="F18" s="294" t="s">
        <v>577</v>
      </c>
      <c r="G18" s="294"/>
      <c r="H18" s="294"/>
      <c r="I18" s="294"/>
      <c r="J18" s="294"/>
      <c r="K18" s="292"/>
    </row>
    <row r="19" spans="2:11" ht="15" customHeight="1">
      <c r="B19" s="295"/>
      <c r="C19" s="296"/>
      <c r="D19" s="296"/>
      <c r="E19" s="297" t="s">
        <v>578</v>
      </c>
      <c r="F19" s="294" t="s">
        <v>579</v>
      </c>
      <c r="G19" s="294"/>
      <c r="H19" s="294"/>
      <c r="I19" s="294"/>
      <c r="J19" s="294"/>
      <c r="K19" s="292"/>
    </row>
    <row r="20" spans="2:11" ht="15" customHeight="1">
      <c r="B20" s="295"/>
      <c r="C20" s="296"/>
      <c r="D20" s="296"/>
      <c r="E20" s="297" t="s">
        <v>580</v>
      </c>
      <c r="F20" s="294" t="s">
        <v>581</v>
      </c>
      <c r="G20" s="294"/>
      <c r="H20" s="294"/>
      <c r="I20" s="294"/>
      <c r="J20" s="294"/>
      <c r="K20" s="292"/>
    </row>
    <row r="21" spans="2:11" ht="15" customHeight="1">
      <c r="B21" s="295"/>
      <c r="C21" s="296"/>
      <c r="D21" s="296"/>
      <c r="E21" s="297" t="s">
        <v>582</v>
      </c>
      <c r="F21" s="294" t="s">
        <v>583</v>
      </c>
      <c r="G21" s="294"/>
      <c r="H21" s="294"/>
      <c r="I21" s="294"/>
      <c r="J21" s="294"/>
      <c r="K21" s="292"/>
    </row>
    <row r="22" spans="2:11" ht="12.75" customHeight="1">
      <c r="B22" s="295"/>
      <c r="C22" s="296"/>
      <c r="D22" s="296"/>
      <c r="E22" s="296"/>
      <c r="F22" s="296"/>
      <c r="G22" s="296"/>
      <c r="H22" s="296"/>
      <c r="I22" s="296"/>
      <c r="J22" s="296"/>
      <c r="K22" s="292"/>
    </row>
    <row r="23" spans="2:11" ht="15" customHeight="1">
      <c r="B23" s="295"/>
      <c r="C23" s="294" t="s">
        <v>584</v>
      </c>
      <c r="D23" s="294"/>
      <c r="E23" s="294"/>
      <c r="F23" s="294"/>
      <c r="G23" s="294"/>
      <c r="H23" s="294"/>
      <c r="I23" s="294"/>
      <c r="J23" s="294"/>
      <c r="K23" s="292"/>
    </row>
    <row r="24" spans="2:11" ht="15" customHeight="1">
      <c r="B24" s="295"/>
      <c r="C24" s="294" t="s">
        <v>585</v>
      </c>
      <c r="D24" s="294"/>
      <c r="E24" s="294"/>
      <c r="F24" s="294"/>
      <c r="G24" s="294"/>
      <c r="H24" s="294"/>
      <c r="I24" s="294"/>
      <c r="J24" s="294"/>
      <c r="K24" s="292"/>
    </row>
    <row r="25" spans="2:11" ht="15" customHeight="1">
      <c r="B25" s="295"/>
      <c r="C25" s="294"/>
      <c r="D25" s="294" t="s">
        <v>586</v>
      </c>
      <c r="E25" s="294"/>
      <c r="F25" s="294"/>
      <c r="G25" s="294"/>
      <c r="H25" s="294"/>
      <c r="I25" s="294"/>
      <c r="J25" s="294"/>
      <c r="K25" s="292"/>
    </row>
    <row r="26" spans="2:11" ht="15" customHeight="1">
      <c r="B26" s="295"/>
      <c r="C26" s="296"/>
      <c r="D26" s="294" t="s">
        <v>587</v>
      </c>
      <c r="E26" s="294"/>
      <c r="F26" s="294"/>
      <c r="G26" s="294"/>
      <c r="H26" s="294"/>
      <c r="I26" s="294"/>
      <c r="J26" s="294"/>
      <c r="K26" s="292"/>
    </row>
    <row r="27" spans="2:11" ht="12.75" customHeight="1">
      <c r="B27" s="295"/>
      <c r="C27" s="296"/>
      <c r="D27" s="296"/>
      <c r="E27" s="296"/>
      <c r="F27" s="296"/>
      <c r="G27" s="296"/>
      <c r="H27" s="296"/>
      <c r="I27" s="296"/>
      <c r="J27" s="296"/>
      <c r="K27" s="292"/>
    </row>
    <row r="28" spans="2:11" ht="15" customHeight="1">
      <c r="B28" s="295"/>
      <c r="C28" s="296"/>
      <c r="D28" s="294" t="s">
        <v>588</v>
      </c>
      <c r="E28" s="294"/>
      <c r="F28" s="294"/>
      <c r="G28" s="294"/>
      <c r="H28" s="294"/>
      <c r="I28" s="294"/>
      <c r="J28" s="294"/>
      <c r="K28" s="292"/>
    </row>
    <row r="29" spans="2:11" ht="15" customHeight="1">
      <c r="B29" s="295"/>
      <c r="C29" s="296"/>
      <c r="D29" s="294" t="s">
        <v>589</v>
      </c>
      <c r="E29" s="294"/>
      <c r="F29" s="294"/>
      <c r="G29" s="294"/>
      <c r="H29" s="294"/>
      <c r="I29" s="294"/>
      <c r="J29" s="294"/>
      <c r="K29" s="292"/>
    </row>
    <row r="30" spans="2:11" ht="12.75" customHeight="1">
      <c r="B30" s="295"/>
      <c r="C30" s="296"/>
      <c r="D30" s="296"/>
      <c r="E30" s="296"/>
      <c r="F30" s="296"/>
      <c r="G30" s="296"/>
      <c r="H30" s="296"/>
      <c r="I30" s="296"/>
      <c r="J30" s="296"/>
      <c r="K30" s="292"/>
    </row>
    <row r="31" spans="2:11" ht="15" customHeight="1">
      <c r="B31" s="295"/>
      <c r="C31" s="296"/>
      <c r="D31" s="294" t="s">
        <v>590</v>
      </c>
      <c r="E31" s="294"/>
      <c r="F31" s="294"/>
      <c r="G31" s="294"/>
      <c r="H31" s="294"/>
      <c r="I31" s="294"/>
      <c r="J31" s="294"/>
      <c r="K31" s="292"/>
    </row>
    <row r="32" spans="2:11" ht="15" customHeight="1">
      <c r="B32" s="295"/>
      <c r="C32" s="296"/>
      <c r="D32" s="294" t="s">
        <v>591</v>
      </c>
      <c r="E32" s="294"/>
      <c r="F32" s="294"/>
      <c r="G32" s="294"/>
      <c r="H32" s="294"/>
      <c r="I32" s="294"/>
      <c r="J32" s="294"/>
      <c r="K32" s="292"/>
    </row>
    <row r="33" spans="2:11" ht="15" customHeight="1">
      <c r="B33" s="295"/>
      <c r="C33" s="296"/>
      <c r="D33" s="294" t="s">
        <v>592</v>
      </c>
      <c r="E33" s="294"/>
      <c r="F33" s="294"/>
      <c r="G33" s="294"/>
      <c r="H33" s="294"/>
      <c r="I33" s="294"/>
      <c r="J33" s="294"/>
      <c r="K33" s="292"/>
    </row>
    <row r="34" spans="2:11" ht="15" customHeight="1">
      <c r="B34" s="295"/>
      <c r="C34" s="296"/>
      <c r="D34" s="294"/>
      <c r="E34" s="298" t="s">
        <v>111</v>
      </c>
      <c r="F34" s="294"/>
      <c r="G34" s="294" t="s">
        <v>593</v>
      </c>
      <c r="H34" s="294"/>
      <c r="I34" s="294"/>
      <c r="J34" s="294"/>
      <c r="K34" s="292"/>
    </row>
    <row r="35" spans="2:11" ht="30.75" customHeight="1">
      <c r="B35" s="295"/>
      <c r="C35" s="296"/>
      <c r="D35" s="294"/>
      <c r="E35" s="298" t="s">
        <v>594</v>
      </c>
      <c r="F35" s="294"/>
      <c r="G35" s="294" t="s">
        <v>595</v>
      </c>
      <c r="H35" s="294"/>
      <c r="I35" s="294"/>
      <c r="J35" s="294"/>
      <c r="K35" s="292"/>
    </row>
    <row r="36" spans="2:11" ht="15" customHeight="1">
      <c r="B36" s="295"/>
      <c r="C36" s="296"/>
      <c r="D36" s="294"/>
      <c r="E36" s="298" t="s">
        <v>50</v>
      </c>
      <c r="F36" s="294"/>
      <c r="G36" s="294" t="s">
        <v>596</v>
      </c>
      <c r="H36" s="294"/>
      <c r="I36" s="294"/>
      <c r="J36" s="294"/>
      <c r="K36" s="292"/>
    </row>
    <row r="37" spans="2:11" ht="15" customHeight="1">
      <c r="B37" s="295"/>
      <c r="C37" s="296"/>
      <c r="D37" s="294"/>
      <c r="E37" s="298" t="s">
        <v>112</v>
      </c>
      <c r="F37" s="294"/>
      <c r="G37" s="294" t="s">
        <v>597</v>
      </c>
      <c r="H37" s="294"/>
      <c r="I37" s="294"/>
      <c r="J37" s="294"/>
      <c r="K37" s="292"/>
    </row>
    <row r="38" spans="2:11" ht="15" customHeight="1">
      <c r="B38" s="295"/>
      <c r="C38" s="296"/>
      <c r="D38" s="294"/>
      <c r="E38" s="298" t="s">
        <v>113</v>
      </c>
      <c r="F38" s="294"/>
      <c r="G38" s="294" t="s">
        <v>598</v>
      </c>
      <c r="H38" s="294"/>
      <c r="I38" s="294"/>
      <c r="J38" s="294"/>
      <c r="K38" s="292"/>
    </row>
    <row r="39" spans="2:11" ht="15" customHeight="1">
      <c r="B39" s="295"/>
      <c r="C39" s="296"/>
      <c r="D39" s="294"/>
      <c r="E39" s="298" t="s">
        <v>114</v>
      </c>
      <c r="F39" s="294"/>
      <c r="G39" s="294" t="s">
        <v>599</v>
      </c>
      <c r="H39" s="294"/>
      <c r="I39" s="294"/>
      <c r="J39" s="294"/>
      <c r="K39" s="292"/>
    </row>
    <row r="40" spans="2:11" ht="15" customHeight="1">
      <c r="B40" s="295"/>
      <c r="C40" s="296"/>
      <c r="D40" s="294"/>
      <c r="E40" s="298" t="s">
        <v>600</v>
      </c>
      <c r="F40" s="294"/>
      <c r="G40" s="294" t="s">
        <v>601</v>
      </c>
      <c r="H40" s="294"/>
      <c r="I40" s="294"/>
      <c r="J40" s="294"/>
      <c r="K40" s="292"/>
    </row>
    <row r="41" spans="2:11" ht="15" customHeight="1">
      <c r="B41" s="295"/>
      <c r="C41" s="296"/>
      <c r="D41" s="294"/>
      <c r="E41" s="298"/>
      <c r="F41" s="294"/>
      <c r="G41" s="294" t="s">
        <v>602</v>
      </c>
      <c r="H41" s="294"/>
      <c r="I41" s="294"/>
      <c r="J41" s="294"/>
      <c r="K41" s="292"/>
    </row>
    <row r="42" spans="2:11" ht="15" customHeight="1">
      <c r="B42" s="295"/>
      <c r="C42" s="296"/>
      <c r="D42" s="294"/>
      <c r="E42" s="298" t="s">
        <v>603</v>
      </c>
      <c r="F42" s="294"/>
      <c r="G42" s="294" t="s">
        <v>604</v>
      </c>
      <c r="H42" s="294"/>
      <c r="I42" s="294"/>
      <c r="J42" s="294"/>
      <c r="K42" s="292"/>
    </row>
    <row r="43" spans="2:11" ht="15" customHeight="1">
      <c r="B43" s="295"/>
      <c r="C43" s="296"/>
      <c r="D43" s="294"/>
      <c r="E43" s="298" t="s">
        <v>116</v>
      </c>
      <c r="F43" s="294"/>
      <c r="G43" s="294" t="s">
        <v>605</v>
      </c>
      <c r="H43" s="294"/>
      <c r="I43" s="294"/>
      <c r="J43" s="294"/>
      <c r="K43" s="292"/>
    </row>
    <row r="44" spans="2:11" ht="12.75" customHeight="1">
      <c r="B44" s="295"/>
      <c r="C44" s="296"/>
      <c r="D44" s="294"/>
      <c r="E44" s="294"/>
      <c r="F44" s="294"/>
      <c r="G44" s="294"/>
      <c r="H44" s="294"/>
      <c r="I44" s="294"/>
      <c r="J44" s="294"/>
      <c r="K44" s="292"/>
    </row>
    <row r="45" spans="2:11" ht="15" customHeight="1">
      <c r="B45" s="295"/>
      <c r="C45" s="296"/>
      <c r="D45" s="294" t="s">
        <v>606</v>
      </c>
      <c r="E45" s="294"/>
      <c r="F45" s="294"/>
      <c r="G45" s="294"/>
      <c r="H45" s="294"/>
      <c r="I45" s="294"/>
      <c r="J45" s="294"/>
      <c r="K45" s="292"/>
    </row>
    <row r="46" spans="2:11" ht="15" customHeight="1">
      <c r="B46" s="295"/>
      <c r="C46" s="296"/>
      <c r="D46" s="296"/>
      <c r="E46" s="294" t="s">
        <v>607</v>
      </c>
      <c r="F46" s="294"/>
      <c r="G46" s="294"/>
      <c r="H46" s="294"/>
      <c r="I46" s="294"/>
      <c r="J46" s="294"/>
      <c r="K46" s="292"/>
    </row>
    <row r="47" spans="2:11" ht="15" customHeight="1">
      <c r="B47" s="295"/>
      <c r="C47" s="296"/>
      <c r="D47" s="296"/>
      <c r="E47" s="294" t="s">
        <v>608</v>
      </c>
      <c r="F47" s="294"/>
      <c r="G47" s="294"/>
      <c r="H47" s="294"/>
      <c r="I47" s="294"/>
      <c r="J47" s="294"/>
      <c r="K47" s="292"/>
    </row>
    <row r="48" spans="2:11" ht="15" customHeight="1">
      <c r="B48" s="295"/>
      <c r="C48" s="296"/>
      <c r="D48" s="296"/>
      <c r="E48" s="294" t="s">
        <v>609</v>
      </c>
      <c r="F48" s="294"/>
      <c r="G48" s="294"/>
      <c r="H48" s="294"/>
      <c r="I48" s="294"/>
      <c r="J48" s="294"/>
      <c r="K48" s="292"/>
    </row>
    <row r="49" spans="2:11" ht="15" customHeight="1">
      <c r="B49" s="295"/>
      <c r="C49" s="296"/>
      <c r="D49" s="294" t="s">
        <v>610</v>
      </c>
      <c r="E49" s="294"/>
      <c r="F49" s="294"/>
      <c r="G49" s="294"/>
      <c r="H49" s="294"/>
      <c r="I49" s="294"/>
      <c r="J49" s="294"/>
      <c r="K49" s="292"/>
    </row>
    <row r="50" spans="2:11" ht="25.5" customHeight="1">
      <c r="B50" s="290"/>
      <c r="C50" s="291" t="s">
        <v>611</v>
      </c>
      <c r="D50" s="291"/>
      <c r="E50" s="291"/>
      <c r="F50" s="291"/>
      <c r="G50" s="291"/>
      <c r="H50" s="291"/>
      <c r="I50" s="291"/>
      <c r="J50" s="291"/>
      <c r="K50" s="292"/>
    </row>
    <row r="51" spans="2:11" ht="5.25" customHeight="1">
      <c r="B51" s="290"/>
      <c r="C51" s="293"/>
      <c r="D51" s="293"/>
      <c r="E51" s="293"/>
      <c r="F51" s="293"/>
      <c r="G51" s="293"/>
      <c r="H51" s="293"/>
      <c r="I51" s="293"/>
      <c r="J51" s="293"/>
      <c r="K51" s="292"/>
    </row>
    <row r="52" spans="2:11" ht="15" customHeight="1">
      <c r="B52" s="290"/>
      <c r="C52" s="294" t="s">
        <v>612</v>
      </c>
      <c r="D52" s="294"/>
      <c r="E52" s="294"/>
      <c r="F52" s="294"/>
      <c r="G52" s="294"/>
      <c r="H52" s="294"/>
      <c r="I52" s="294"/>
      <c r="J52" s="294"/>
      <c r="K52" s="292"/>
    </row>
    <row r="53" spans="2:11" ht="15" customHeight="1">
      <c r="B53" s="290"/>
      <c r="C53" s="294" t="s">
        <v>613</v>
      </c>
      <c r="D53" s="294"/>
      <c r="E53" s="294"/>
      <c r="F53" s="294"/>
      <c r="G53" s="294"/>
      <c r="H53" s="294"/>
      <c r="I53" s="294"/>
      <c r="J53" s="294"/>
      <c r="K53" s="292"/>
    </row>
    <row r="54" spans="2:11" ht="12.75" customHeight="1">
      <c r="B54" s="290"/>
      <c r="C54" s="294"/>
      <c r="D54" s="294"/>
      <c r="E54" s="294"/>
      <c r="F54" s="294"/>
      <c r="G54" s="294"/>
      <c r="H54" s="294"/>
      <c r="I54" s="294"/>
      <c r="J54" s="294"/>
      <c r="K54" s="292"/>
    </row>
    <row r="55" spans="2:11" ht="15" customHeight="1">
      <c r="B55" s="290"/>
      <c r="C55" s="294" t="s">
        <v>614</v>
      </c>
      <c r="D55" s="294"/>
      <c r="E55" s="294"/>
      <c r="F55" s="294"/>
      <c r="G55" s="294"/>
      <c r="H55" s="294"/>
      <c r="I55" s="294"/>
      <c r="J55" s="294"/>
      <c r="K55" s="292"/>
    </row>
    <row r="56" spans="2:11" ht="15" customHeight="1">
      <c r="B56" s="290"/>
      <c r="C56" s="296"/>
      <c r="D56" s="294" t="s">
        <v>615</v>
      </c>
      <c r="E56" s="294"/>
      <c r="F56" s="294"/>
      <c r="G56" s="294"/>
      <c r="H56" s="294"/>
      <c r="I56" s="294"/>
      <c r="J56" s="294"/>
      <c r="K56" s="292"/>
    </row>
    <row r="57" spans="2:11" ht="15" customHeight="1">
      <c r="B57" s="290"/>
      <c r="C57" s="296"/>
      <c r="D57" s="294" t="s">
        <v>616</v>
      </c>
      <c r="E57" s="294"/>
      <c r="F57" s="294"/>
      <c r="G57" s="294"/>
      <c r="H57" s="294"/>
      <c r="I57" s="294"/>
      <c r="J57" s="294"/>
      <c r="K57" s="292"/>
    </row>
    <row r="58" spans="2:11" ht="15" customHeight="1">
      <c r="B58" s="290"/>
      <c r="C58" s="296"/>
      <c r="D58" s="294" t="s">
        <v>617</v>
      </c>
      <c r="E58" s="294"/>
      <c r="F58" s="294"/>
      <c r="G58" s="294"/>
      <c r="H58" s="294"/>
      <c r="I58" s="294"/>
      <c r="J58" s="294"/>
      <c r="K58" s="292"/>
    </row>
    <row r="59" spans="2:11" ht="15" customHeight="1">
      <c r="B59" s="290"/>
      <c r="C59" s="296"/>
      <c r="D59" s="294" t="s">
        <v>618</v>
      </c>
      <c r="E59" s="294"/>
      <c r="F59" s="294"/>
      <c r="G59" s="294"/>
      <c r="H59" s="294"/>
      <c r="I59" s="294"/>
      <c r="J59" s="294"/>
      <c r="K59" s="292"/>
    </row>
    <row r="60" spans="2:11" ht="15" customHeight="1">
      <c r="B60" s="290"/>
      <c r="C60" s="296"/>
      <c r="D60" s="299" t="s">
        <v>619</v>
      </c>
      <c r="E60" s="299"/>
      <c r="F60" s="299"/>
      <c r="G60" s="299"/>
      <c r="H60" s="299"/>
      <c r="I60" s="299"/>
      <c r="J60" s="299"/>
      <c r="K60" s="292"/>
    </row>
    <row r="61" spans="2:11" ht="15" customHeight="1">
      <c r="B61" s="290"/>
      <c r="C61" s="296"/>
      <c r="D61" s="294" t="s">
        <v>620</v>
      </c>
      <c r="E61" s="294"/>
      <c r="F61" s="294"/>
      <c r="G61" s="294"/>
      <c r="H61" s="294"/>
      <c r="I61" s="294"/>
      <c r="J61" s="294"/>
      <c r="K61" s="292"/>
    </row>
    <row r="62" spans="2:11" ht="12.75" customHeight="1">
      <c r="B62" s="290"/>
      <c r="C62" s="296"/>
      <c r="D62" s="296"/>
      <c r="E62" s="300"/>
      <c r="F62" s="296"/>
      <c r="G62" s="296"/>
      <c r="H62" s="296"/>
      <c r="I62" s="296"/>
      <c r="J62" s="296"/>
      <c r="K62" s="292"/>
    </row>
    <row r="63" spans="2:11" ht="15" customHeight="1">
      <c r="B63" s="290"/>
      <c r="C63" s="296"/>
      <c r="D63" s="294" t="s">
        <v>621</v>
      </c>
      <c r="E63" s="294"/>
      <c r="F63" s="294"/>
      <c r="G63" s="294"/>
      <c r="H63" s="294"/>
      <c r="I63" s="294"/>
      <c r="J63" s="294"/>
      <c r="K63" s="292"/>
    </row>
    <row r="64" spans="2:11" ht="15" customHeight="1">
      <c r="B64" s="290"/>
      <c r="C64" s="296"/>
      <c r="D64" s="299" t="s">
        <v>622</v>
      </c>
      <c r="E64" s="299"/>
      <c r="F64" s="299"/>
      <c r="G64" s="299"/>
      <c r="H64" s="299"/>
      <c r="I64" s="299"/>
      <c r="J64" s="299"/>
      <c r="K64" s="292"/>
    </row>
    <row r="65" spans="2:11" ht="15" customHeight="1">
      <c r="B65" s="290"/>
      <c r="C65" s="296"/>
      <c r="D65" s="294" t="s">
        <v>623</v>
      </c>
      <c r="E65" s="294"/>
      <c r="F65" s="294"/>
      <c r="G65" s="294"/>
      <c r="H65" s="294"/>
      <c r="I65" s="294"/>
      <c r="J65" s="294"/>
      <c r="K65" s="292"/>
    </row>
    <row r="66" spans="2:11" ht="15" customHeight="1">
      <c r="B66" s="290"/>
      <c r="C66" s="296"/>
      <c r="D66" s="294" t="s">
        <v>624</v>
      </c>
      <c r="E66" s="294"/>
      <c r="F66" s="294"/>
      <c r="G66" s="294"/>
      <c r="H66" s="294"/>
      <c r="I66" s="294"/>
      <c r="J66" s="294"/>
      <c r="K66" s="292"/>
    </row>
    <row r="67" spans="2:11" ht="15" customHeight="1">
      <c r="B67" s="290"/>
      <c r="C67" s="296"/>
      <c r="D67" s="294" t="s">
        <v>625</v>
      </c>
      <c r="E67" s="294"/>
      <c r="F67" s="294"/>
      <c r="G67" s="294"/>
      <c r="H67" s="294"/>
      <c r="I67" s="294"/>
      <c r="J67" s="294"/>
      <c r="K67" s="292"/>
    </row>
    <row r="68" spans="2:11" ht="15" customHeight="1">
      <c r="B68" s="290"/>
      <c r="C68" s="296"/>
      <c r="D68" s="294" t="s">
        <v>626</v>
      </c>
      <c r="E68" s="294"/>
      <c r="F68" s="294"/>
      <c r="G68" s="294"/>
      <c r="H68" s="294"/>
      <c r="I68" s="294"/>
      <c r="J68" s="294"/>
      <c r="K68" s="292"/>
    </row>
    <row r="69" spans="2:11" ht="12.75" customHeight="1">
      <c r="B69" s="301"/>
      <c r="C69" s="302"/>
      <c r="D69" s="302"/>
      <c r="E69" s="302"/>
      <c r="F69" s="302"/>
      <c r="G69" s="302"/>
      <c r="H69" s="302"/>
      <c r="I69" s="302"/>
      <c r="J69" s="302"/>
      <c r="K69" s="303"/>
    </row>
    <row r="70" spans="2:11" ht="18.75" customHeight="1">
      <c r="B70" s="304"/>
      <c r="C70" s="304"/>
      <c r="D70" s="304"/>
      <c r="E70" s="304"/>
      <c r="F70" s="304"/>
      <c r="G70" s="304"/>
      <c r="H70" s="304"/>
      <c r="I70" s="304"/>
      <c r="J70" s="304"/>
      <c r="K70" s="305"/>
    </row>
    <row r="71" spans="2:11" ht="18.75" customHeight="1">
      <c r="B71" s="305"/>
      <c r="C71" s="305"/>
      <c r="D71" s="305"/>
      <c r="E71" s="305"/>
      <c r="F71" s="305"/>
      <c r="G71" s="305"/>
      <c r="H71" s="305"/>
      <c r="I71" s="305"/>
      <c r="J71" s="305"/>
      <c r="K71" s="305"/>
    </row>
    <row r="72" spans="2:11" ht="7.5" customHeight="1">
      <c r="B72" s="306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ht="45" customHeight="1">
      <c r="B73" s="309"/>
      <c r="C73" s="310" t="s">
        <v>87</v>
      </c>
      <c r="D73" s="310"/>
      <c r="E73" s="310"/>
      <c r="F73" s="310"/>
      <c r="G73" s="310"/>
      <c r="H73" s="310"/>
      <c r="I73" s="310"/>
      <c r="J73" s="310"/>
      <c r="K73" s="311"/>
    </row>
    <row r="74" spans="2:11" ht="17.25" customHeight="1">
      <c r="B74" s="309"/>
      <c r="C74" s="312" t="s">
        <v>627</v>
      </c>
      <c r="D74" s="312"/>
      <c r="E74" s="312"/>
      <c r="F74" s="312" t="s">
        <v>628</v>
      </c>
      <c r="G74" s="313"/>
      <c r="H74" s="312" t="s">
        <v>112</v>
      </c>
      <c r="I74" s="312" t="s">
        <v>54</v>
      </c>
      <c r="J74" s="312" t="s">
        <v>629</v>
      </c>
      <c r="K74" s="311"/>
    </row>
    <row r="75" spans="2:11" ht="17.25" customHeight="1">
      <c r="B75" s="309"/>
      <c r="C75" s="314" t="s">
        <v>630</v>
      </c>
      <c r="D75" s="314"/>
      <c r="E75" s="314"/>
      <c r="F75" s="315" t="s">
        <v>631</v>
      </c>
      <c r="G75" s="316"/>
      <c r="H75" s="314"/>
      <c r="I75" s="314"/>
      <c r="J75" s="314" t="s">
        <v>632</v>
      </c>
      <c r="K75" s="311"/>
    </row>
    <row r="76" spans="2:11" ht="5.25" customHeight="1">
      <c r="B76" s="309"/>
      <c r="C76" s="317"/>
      <c r="D76" s="317"/>
      <c r="E76" s="317"/>
      <c r="F76" s="317"/>
      <c r="G76" s="318"/>
      <c r="H76" s="317"/>
      <c r="I76" s="317"/>
      <c r="J76" s="317"/>
      <c r="K76" s="311"/>
    </row>
    <row r="77" spans="2:11" ht="15" customHeight="1">
      <c r="B77" s="309"/>
      <c r="C77" s="298" t="s">
        <v>50</v>
      </c>
      <c r="D77" s="317"/>
      <c r="E77" s="317"/>
      <c r="F77" s="319" t="s">
        <v>633</v>
      </c>
      <c r="G77" s="318"/>
      <c r="H77" s="298" t="s">
        <v>634</v>
      </c>
      <c r="I77" s="298" t="s">
        <v>635</v>
      </c>
      <c r="J77" s="298">
        <v>20</v>
      </c>
      <c r="K77" s="311"/>
    </row>
    <row r="78" spans="2:11" ht="15" customHeight="1">
      <c r="B78" s="309"/>
      <c r="C78" s="298" t="s">
        <v>636</v>
      </c>
      <c r="D78" s="298"/>
      <c r="E78" s="298"/>
      <c r="F78" s="319" t="s">
        <v>633</v>
      </c>
      <c r="G78" s="318"/>
      <c r="H78" s="298" t="s">
        <v>637</v>
      </c>
      <c r="I78" s="298" t="s">
        <v>635</v>
      </c>
      <c r="J78" s="298">
        <v>120</v>
      </c>
      <c r="K78" s="311"/>
    </row>
    <row r="79" spans="2:11" ht="15" customHeight="1">
      <c r="B79" s="320"/>
      <c r="C79" s="298" t="s">
        <v>638</v>
      </c>
      <c r="D79" s="298"/>
      <c r="E79" s="298"/>
      <c r="F79" s="319" t="s">
        <v>639</v>
      </c>
      <c r="G79" s="318"/>
      <c r="H79" s="298" t="s">
        <v>640</v>
      </c>
      <c r="I79" s="298" t="s">
        <v>635</v>
      </c>
      <c r="J79" s="298">
        <v>50</v>
      </c>
      <c r="K79" s="311"/>
    </row>
    <row r="80" spans="2:11" ht="15" customHeight="1">
      <c r="B80" s="320"/>
      <c r="C80" s="298" t="s">
        <v>641</v>
      </c>
      <c r="D80" s="298"/>
      <c r="E80" s="298"/>
      <c r="F80" s="319" t="s">
        <v>633</v>
      </c>
      <c r="G80" s="318"/>
      <c r="H80" s="298" t="s">
        <v>642</v>
      </c>
      <c r="I80" s="298" t="s">
        <v>643</v>
      </c>
      <c r="J80" s="298"/>
      <c r="K80" s="311"/>
    </row>
    <row r="81" spans="2:11" ht="15" customHeight="1">
      <c r="B81" s="320"/>
      <c r="C81" s="321" t="s">
        <v>644</v>
      </c>
      <c r="D81" s="321"/>
      <c r="E81" s="321"/>
      <c r="F81" s="322" t="s">
        <v>639</v>
      </c>
      <c r="G81" s="321"/>
      <c r="H81" s="321" t="s">
        <v>645</v>
      </c>
      <c r="I81" s="321" t="s">
        <v>635</v>
      </c>
      <c r="J81" s="321">
        <v>15</v>
      </c>
      <c r="K81" s="311"/>
    </row>
    <row r="82" spans="2:11" ht="15" customHeight="1">
      <c r="B82" s="320"/>
      <c r="C82" s="321" t="s">
        <v>646</v>
      </c>
      <c r="D82" s="321"/>
      <c r="E82" s="321"/>
      <c r="F82" s="322" t="s">
        <v>639</v>
      </c>
      <c r="G82" s="321"/>
      <c r="H82" s="321" t="s">
        <v>647</v>
      </c>
      <c r="I82" s="321" t="s">
        <v>635</v>
      </c>
      <c r="J82" s="321">
        <v>15</v>
      </c>
      <c r="K82" s="311"/>
    </row>
    <row r="83" spans="2:11" ht="15" customHeight="1">
      <c r="B83" s="320"/>
      <c r="C83" s="321" t="s">
        <v>648</v>
      </c>
      <c r="D83" s="321"/>
      <c r="E83" s="321"/>
      <c r="F83" s="322" t="s">
        <v>639</v>
      </c>
      <c r="G83" s="321"/>
      <c r="H83" s="321" t="s">
        <v>649</v>
      </c>
      <c r="I83" s="321" t="s">
        <v>635</v>
      </c>
      <c r="J83" s="321">
        <v>20</v>
      </c>
      <c r="K83" s="311"/>
    </row>
    <row r="84" spans="2:11" ht="15" customHeight="1">
      <c r="B84" s="320"/>
      <c r="C84" s="321" t="s">
        <v>650</v>
      </c>
      <c r="D84" s="321"/>
      <c r="E84" s="321"/>
      <c r="F84" s="322" t="s">
        <v>639</v>
      </c>
      <c r="G84" s="321"/>
      <c r="H84" s="321" t="s">
        <v>651</v>
      </c>
      <c r="I84" s="321" t="s">
        <v>635</v>
      </c>
      <c r="J84" s="321">
        <v>20</v>
      </c>
      <c r="K84" s="311"/>
    </row>
    <row r="85" spans="2:11" ht="15" customHeight="1">
      <c r="B85" s="320"/>
      <c r="C85" s="298" t="s">
        <v>652</v>
      </c>
      <c r="D85" s="298"/>
      <c r="E85" s="298"/>
      <c r="F85" s="319" t="s">
        <v>639</v>
      </c>
      <c r="G85" s="318"/>
      <c r="H85" s="298" t="s">
        <v>653</v>
      </c>
      <c r="I85" s="298" t="s">
        <v>635</v>
      </c>
      <c r="J85" s="298">
        <v>50</v>
      </c>
      <c r="K85" s="311"/>
    </row>
    <row r="86" spans="2:11" ht="15" customHeight="1">
      <c r="B86" s="320"/>
      <c r="C86" s="298" t="s">
        <v>654</v>
      </c>
      <c r="D86" s="298"/>
      <c r="E86" s="298"/>
      <c r="F86" s="319" t="s">
        <v>639</v>
      </c>
      <c r="G86" s="318"/>
      <c r="H86" s="298" t="s">
        <v>655</v>
      </c>
      <c r="I86" s="298" t="s">
        <v>635</v>
      </c>
      <c r="J86" s="298">
        <v>20</v>
      </c>
      <c r="K86" s="311"/>
    </row>
    <row r="87" spans="2:11" ht="15" customHeight="1">
      <c r="B87" s="320"/>
      <c r="C87" s="298" t="s">
        <v>656</v>
      </c>
      <c r="D87" s="298"/>
      <c r="E87" s="298"/>
      <c r="F87" s="319" t="s">
        <v>639</v>
      </c>
      <c r="G87" s="318"/>
      <c r="H87" s="298" t="s">
        <v>657</v>
      </c>
      <c r="I87" s="298" t="s">
        <v>635</v>
      </c>
      <c r="J87" s="298">
        <v>20</v>
      </c>
      <c r="K87" s="311"/>
    </row>
    <row r="88" spans="2:11" ht="15" customHeight="1">
      <c r="B88" s="320"/>
      <c r="C88" s="298" t="s">
        <v>658</v>
      </c>
      <c r="D88" s="298"/>
      <c r="E88" s="298"/>
      <c r="F88" s="319" t="s">
        <v>639</v>
      </c>
      <c r="G88" s="318"/>
      <c r="H88" s="298" t="s">
        <v>659</v>
      </c>
      <c r="I88" s="298" t="s">
        <v>635</v>
      </c>
      <c r="J88" s="298">
        <v>50</v>
      </c>
      <c r="K88" s="311"/>
    </row>
    <row r="89" spans="2:11" ht="15" customHeight="1">
      <c r="B89" s="320"/>
      <c r="C89" s="298" t="s">
        <v>660</v>
      </c>
      <c r="D89" s="298"/>
      <c r="E89" s="298"/>
      <c r="F89" s="319" t="s">
        <v>639</v>
      </c>
      <c r="G89" s="318"/>
      <c r="H89" s="298" t="s">
        <v>660</v>
      </c>
      <c r="I89" s="298" t="s">
        <v>635</v>
      </c>
      <c r="J89" s="298">
        <v>50</v>
      </c>
      <c r="K89" s="311"/>
    </row>
    <row r="90" spans="2:11" ht="15" customHeight="1">
      <c r="B90" s="320"/>
      <c r="C90" s="298" t="s">
        <v>117</v>
      </c>
      <c r="D90" s="298"/>
      <c r="E90" s="298"/>
      <c r="F90" s="319" t="s">
        <v>639</v>
      </c>
      <c r="G90" s="318"/>
      <c r="H90" s="298" t="s">
        <v>661</v>
      </c>
      <c r="I90" s="298" t="s">
        <v>635</v>
      </c>
      <c r="J90" s="298">
        <v>255</v>
      </c>
      <c r="K90" s="311"/>
    </row>
    <row r="91" spans="2:11" ht="15" customHeight="1">
      <c r="B91" s="320"/>
      <c r="C91" s="298" t="s">
        <v>662</v>
      </c>
      <c r="D91" s="298"/>
      <c r="E91" s="298"/>
      <c r="F91" s="319" t="s">
        <v>633</v>
      </c>
      <c r="G91" s="318"/>
      <c r="H91" s="298" t="s">
        <v>663</v>
      </c>
      <c r="I91" s="298" t="s">
        <v>664</v>
      </c>
      <c r="J91" s="298"/>
      <c r="K91" s="311"/>
    </row>
    <row r="92" spans="2:11" ht="15" customHeight="1">
      <c r="B92" s="320"/>
      <c r="C92" s="298" t="s">
        <v>665</v>
      </c>
      <c r="D92" s="298"/>
      <c r="E92" s="298"/>
      <c r="F92" s="319" t="s">
        <v>633</v>
      </c>
      <c r="G92" s="318"/>
      <c r="H92" s="298" t="s">
        <v>666</v>
      </c>
      <c r="I92" s="298" t="s">
        <v>667</v>
      </c>
      <c r="J92" s="298"/>
      <c r="K92" s="311"/>
    </row>
    <row r="93" spans="2:11" ht="15" customHeight="1">
      <c r="B93" s="320"/>
      <c r="C93" s="298" t="s">
        <v>668</v>
      </c>
      <c r="D93" s="298"/>
      <c r="E93" s="298"/>
      <c r="F93" s="319" t="s">
        <v>633</v>
      </c>
      <c r="G93" s="318"/>
      <c r="H93" s="298" t="s">
        <v>668</v>
      </c>
      <c r="I93" s="298" t="s">
        <v>667</v>
      </c>
      <c r="J93" s="298"/>
      <c r="K93" s="311"/>
    </row>
    <row r="94" spans="2:11" ht="15" customHeight="1">
      <c r="B94" s="320"/>
      <c r="C94" s="298" t="s">
        <v>35</v>
      </c>
      <c r="D94" s="298"/>
      <c r="E94" s="298"/>
      <c r="F94" s="319" t="s">
        <v>633</v>
      </c>
      <c r="G94" s="318"/>
      <c r="H94" s="298" t="s">
        <v>669</v>
      </c>
      <c r="I94" s="298" t="s">
        <v>667</v>
      </c>
      <c r="J94" s="298"/>
      <c r="K94" s="311"/>
    </row>
    <row r="95" spans="2:11" ht="15" customHeight="1">
      <c r="B95" s="320"/>
      <c r="C95" s="298" t="s">
        <v>45</v>
      </c>
      <c r="D95" s="298"/>
      <c r="E95" s="298"/>
      <c r="F95" s="319" t="s">
        <v>633</v>
      </c>
      <c r="G95" s="318"/>
      <c r="H95" s="298" t="s">
        <v>670</v>
      </c>
      <c r="I95" s="298" t="s">
        <v>667</v>
      </c>
      <c r="J95" s="298"/>
      <c r="K95" s="311"/>
    </row>
    <row r="96" spans="2:11" ht="15" customHeight="1">
      <c r="B96" s="323"/>
      <c r="C96" s="324"/>
      <c r="D96" s="324"/>
      <c r="E96" s="324"/>
      <c r="F96" s="324"/>
      <c r="G96" s="324"/>
      <c r="H96" s="324"/>
      <c r="I96" s="324"/>
      <c r="J96" s="324"/>
      <c r="K96" s="325"/>
    </row>
    <row r="97" spans="2:11" ht="18.75" customHeight="1">
      <c r="B97" s="326"/>
      <c r="C97" s="327"/>
      <c r="D97" s="327"/>
      <c r="E97" s="327"/>
      <c r="F97" s="327"/>
      <c r="G97" s="327"/>
      <c r="H97" s="327"/>
      <c r="I97" s="327"/>
      <c r="J97" s="327"/>
      <c r="K97" s="326"/>
    </row>
    <row r="98" spans="2:11" ht="18.75" customHeight="1">
      <c r="B98" s="305"/>
      <c r="C98" s="305"/>
      <c r="D98" s="305"/>
      <c r="E98" s="305"/>
      <c r="F98" s="305"/>
      <c r="G98" s="305"/>
      <c r="H98" s="305"/>
      <c r="I98" s="305"/>
      <c r="J98" s="305"/>
      <c r="K98" s="305"/>
    </row>
    <row r="99" spans="2:11" ht="7.5" customHeight="1">
      <c r="B99" s="306"/>
      <c r="C99" s="307"/>
      <c r="D99" s="307"/>
      <c r="E99" s="307"/>
      <c r="F99" s="307"/>
      <c r="G99" s="307"/>
      <c r="H99" s="307"/>
      <c r="I99" s="307"/>
      <c r="J99" s="307"/>
      <c r="K99" s="308"/>
    </row>
    <row r="100" spans="2:11" ht="45" customHeight="1">
      <c r="B100" s="309"/>
      <c r="C100" s="310" t="s">
        <v>671</v>
      </c>
      <c r="D100" s="310"/>
      <c r="E100" s="310"/>
      <c r="F100" s="310"/>
      <c r="G100" s="310"/>
      <c r="H100" s="310"/>
      <c r="I100" s="310"/>
      <c r="J100" s="310"/>
      <c r="K100" s="311"/>
    </row>
    <row r="101" spans="2:11" ht="17.25" customHeight="1">
      <c r="B101" s="309"/>
      <c r="C101" s="312" t="s">
        <v>627</v>
      </c>
      <c r="D101" s="312"/>
      <c r="E101" s="312"/>
      <c r="F101" s="312" t="s">
        <v>628</v>
      </c>
      <c r="G101" s="313"/>
      <c r="H101" s="312" t="s">
        <v>112</v>
      </c>
      <c r="I101" s="312" t="s">
        <v>54</v>
      </c>
      <c r="J101" s="312" t="s">
        <v>629</v>
      </c>
      <c r="K101" s="311"/>
    </row>
    <row r="102" spans="2:11" ht="17.25" customHeight="1">
      <c r="B102" s="309"/>
      <c r="C102" s="314" t="s">
        <v>630</v>
      </c>
      <c r="D102" s="314"/>
      <c r="E102" s="314"/>
      <c r="F102" s="315" t="s">
        <v>631</v>
      </c>
      <c r="G102" s="316"/>
      <c r="H102" s="314"/>
      <c r="I102" s="314"/>
      <c r="J102" s="314" t="s">
        <v>632</v>
      </c>
      <c r="K102" s="311"/>
    </row>
    <row r="103" spans="2:11" ht="5.25" customHeight="1">
      <c r="B103" s="309"/>
      <c r="C103" s="312"/>
      <c r="D103" s="312"/>
      <c r="E103" s="312"/>
      <c r="F103" s="312"/>
      <c r="G103" s="328"/>
      <c r="H103" s="312"/>
      <c r="I103" s="312"/>
      <c r="J103" s="312"/>
      <c r="K103" s="311"/>
    </row>
    <row r="104" spans="2:11" ht="15" customHeight="1">
      <c r="B104" s="309"/>
      <c r="C104" s="298" t="s">
        <v>50</v>
      </c>
      <c r="D104" s="317"/>
      <c r="E104" s="317"/>
      <c r="F104" s="319" t="s">
        <v>633</v>
      </c>
      <c r="G104" s="328"/>
      <c r="H104" s="298" t="s">
        <v>672</v>
      </c>
      <c r="I104" s="298" t="s">
        <v>635</v>
      </c>
      <c r="J104" s="298">
        <v>20</v>
      </c>
      <c r="K104" s="311"/>
    </row>
    <row r="105" spans="2:11" ht="15" customHeight="1">
      <c r="B105" s="309"/>
      <c r="C105" s="298" t="s">
        <v>636</v>
      </c>
      <c r="D105" s="298"/>
      <c r="E105" s="298"/>
      <c r="F105" s="319" t="s">
        <v>633</v>
      </c>
      <c r="G105" s="298"/>
      <c r="H105" s="298" t="s">
        <v>672</v>
      </c>
      <c r="I105" s="298" t="s">
        <v>635</v>
      </c>
      <c r="J105" s="298">
        <v>120</v>
      </c>
      <c r="K105" s="311"/>
    </row>
    <row r="106" spans="2:11" ht="15" customHeight="1">
      <c r="B106" s="320"/>
      <c r="C106" s="298" t="s">
        <v>638</v>
      </c>
      <c r="D106" s="298"/>
      <c r="E106" s="298"/>
      <c r="F106" s="319" t="s">
        <v>639</v>
      </c>
      <c r="G106" s="298"/>
      <c r="H106" s="298" t="s">
        <v>672</v>
      </c>
      <c r="I106" s="298" t="s">
        <v>635</v>
      </c>
      <c r="J106" s="298">
        <v>50</v>
      </c>
      <c r="K106" s="311"/>
    </row>
    <row r="107" spans="2:11" ht="15" customHeight="1">
      <c r="B107" s="320"/>
      <c r="C107" s="298" t="s">
        <v>641</v>
      </c>
      <c r="D107" s="298"/>
      <c r="E107" s="298"/>
      <c r="F107" s="319" t="s">
        <v>633</v>
      </c>
      <c r="G107" s="298"/>
      <c r="H107" s="298" t="s">
        <v>672</v>
      </c>
      <c r="I107" s="298" t="s">
        <v>643</v>
      </c>
      <c r="J107" s="298"/>
      <c r="K107" s="311"/>
    </row>
    <row r="108" spans="2:11" ht="15" customHeight="1">
      <c r="B108" s="320"/>
      <c r="C108" s="298" t="s">
        <v>652</v>
      </c>
      <c r="D108" s="298"/>
      <c r="E108" s="298"/>
      <c r="F108" s="319" t="s">
        <v>639</v>
      </c>
      <c r="G108" s="298"/>
      <c r="H108" s="298" t="s">
        <v>672</v>
      </c>
      <c r="I108" s="298" t="s">
        <v>635</v>
      </c>
      <c r="J108" s="298">
        <v>50</v>
      </c>
      <c r="K108" s="311"/>
    </row>
    <row r="109" spans="2:11" ht="15" customHeight="1">
      <c r="B109" s="320"/>
      <c r="C109" s="298" t="s">
        <v>660</v>
      </c>
      <c r="D109" s="298"/>
      <c r="E109" s="298"/>
      <c r="F109" s="319" t="s">
        <v>639</v>
      </c>
      <c r="G109" s="298"/>
      <c r="H109" s="298" t="s">
        <v>672</v>
      </c>
      <c r="I109" s="298" t="s">
        <v>635</v>
      </c>
      <c r="J109" s="298">
        <v>50</v>
      </c>
      <c r="K109" s="311"/>
    </row>
    <row r="110" spans="2:11" ht="15" customHeight="1">
      <c r="B110" s="320"/>
      <c r="C110" s="298" t="s">
        <v>658</v>
      </c>
      <c r="D110" s="298"/>
      <c r="E110" s="298"/>
      <c r="F110" s="319" t="s">
        <v>639</v>
      </c>
      <c r="G110" s="298"/>
      <c r="H110" s="298" t="s">
        <v>672</v>
      </c>
      <c r="I110" s="298" t="s">
        <v>635</v>
      </c>
      <c r="J110" s="298">
        <v>50</v>
      </c>
      <c r="K110" s="311"/>
    </row>
    <row r="111" spans="2:11" ht="15" customHeight="1">
      <c r="B111" s="320"/>
      <c r="C111" s="298" t="s">
        <v>50</v>
      </c>
      <c r="D111" s="298"/>
      <c r="E111" s="298"/>
      <c r="F111" s="319" t="s">
        <v>633</v>
      </c>
      <c r="G111" s="298"/>
      <c r="H111" s="298" t="s">
        <v>673</v>
      </c>
      <c r="I111" s="298" t="s">
        <v>635</v>
      </c>
      <c r="J111" s="298">
        <v>20</v>
      </c>
      <c r="K111" s="311"/>
    </row>
    <row r="112" spans="2:11" ht="15" customHeight="1">
      <c r="B112" s="320"/>
      <c r="C112" s="298" t="s">
        <v>674</v>
      </c>
      <c r="D112" s="298"/>
      <c r="E112" s="298"/>
      <c r="F112" s="319" t="s">
        <v>633</v>
      </c>
      <c r="G112" s="298"/>
      <c r="H112" s="298" t="s">
        <v>675</v>
      </c>
      <c r="I112" s="298" t="s">
        <v>635</v>
      </c>
      <c r="J112" s="298">
        <v>120</v>
      </c>
      <c r="K112" s="311"/>
    </row>
    <row r="113" spans="2:11" ht="15" customHeight="1">
      <c r="B113" s="320"/>
      <c r="C113" s="298" t="s">
        <v>35</v>
      </c>
      <c r="D113" s="298"/>
      <c r="E113" s="298"/>
      <c r="F113" s="319" t="s">
        <v>633</v>
      </c>
      <c r="G113" s="298"/>
      <c r="H113" s="298" t="s">
        <v>676</v>
      </c>
      <c r="I113" s="298" t="s">
        <v>667</v>
      </c>
      <c r="J113" s="298"/>
      <c r="K113" s="311"/>
    </row>
    <row r="114" spans="2:11" ht="15" customHeight="1">
      <c r="B114" s="320"/>
      <c r="C114" s="298" t="s">
        <v>45</v>
      </c>
      <c r="D114" s="298"/>
      <c r="E114" s="298"/>
      <c r="F114" s="319" t="s">
        <v>633</v>
      </c>
      <c r="G114" s="298"/>
      <c r="H114" s="298" t="s">
        <v>677</v>
      </c>
      <c r="I114" s="298" t="s">
        <v>667</v>
      </c>
      <c r="J114" s="298"/>
      <c r="K114" s="311"/>
    </row>
    <row r="115" spans="2:11" ht="15" customHeight="1">
      <c r="B115" s="320"/>
      <c r="C115" s="298" t="s">
        <v>54</v>
      </c>
      <c r="D115" s="298"/>
      <c r="E115" s="298"/>
      <c r="F115" s="319" t="s">
        <v>633</v>
      </c>
      <c r="G115" s="298"/>
      <c r="H115" s="298" t="s">
        <v>678</v>
      </c>
      <c r="I115" s="298" t="s">
        <v>679</v>
      </c>
      <c r="J115" s="298"/>
      <c r="K115" s="311"/>
    </row>
    <row r="116" spans="2:11" ht="15" customHeight="1">
      <c r="B116" s="323"/>
      <c r="C116" s="329"/>
      <c r="D116" s="329"/>
      <c r="E116" s="329"/>
      <c r="F116" s="329"/>
      <c r="G116" s="329"/>
      <c r="H116" s="329"/>
      <c r="I116" s="329"/>
      <c r="J116" s="329"/>
      <c r="K116" s="325"/>
    </row>
    <row r="117" spans="2:11" ht="18.75" customHeight="1">
      <c r="B117" s="330"/>
      <c r="C117" s="294"/>
      <c r="D117" s="294"/>
      <c r="E117" s="294"/>
      <c r="F117" s="331"/>
      <c r="G117" s="294"/>
      <c r="H117" s="294"/>
      <c r="I117" s="294"/>
      <c r="J117" s="294"/>
      <c r="K117" s="330"/>
    </row>
    <row r="118" spans="2:11" ht="18.75" customHeight="1"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</row>
    <row r="119" spans="2:11" ht="7.5" customHeight="1">
      <c r="B119" s="332"/>
      <c r="C119" s="333"/>
      <c r="D119" s="333"/>
      <c r="E119" s="333"/>
      <c r="F119" s="333"/>
      <c r="G119" s="333"/>
      <c r="H119" s="333"/>
      <c r="I119" s="333"/>
      <c r="J119" s="333"/>
      <c r="K119" s="334"/>
    </row>
    <row r="120" spans="2:11" ht="45" customHeight="1">
      <c r="B120" s="335"/>
      <c r="C120" s="288" t="s">
        <v>680</v>
      </c>
      <c r="D120" s="288"/>
      <c r="E120" s="288"/>
      <c r="F120" s="288"/>
      <c r="G120" s="288"/>
      <c r="H120" s="288"/>
      <c r="I120" s="288"/>
      <c r="J120" s="288"/>
      <c r="K120" s="336"/>
    </row>
    <row r="121" spans="2:11" ht="17.25" customHeight="1">
      <c r="B121" s="337"/>
      <c r="C121" s="312" t="s">
        <v>627</v>
      </c>
      <c r="D121" s="312"/>
      <c r="E121" s="312"/>
      <c r="F121" s="312" t="s">
        <v>628</v>
      </c>
      <c r="G121" s="313"/>
      <c r="H121" s="312" t="s">
        <v>112</v>
      </c>
      <c r="I121" s="312" t="s">
        <v>54</v>
      </c>
      <c r="J121" s="312" t="s">
        <v>629</v>
      </c>
      <c r="K121" s="338"/>
    </row>
    <row r="122" spans="2:11" ht="17.25" customHeight="1">
      <c r="B122" s="337"/>
      <c r="C122" s="314" t="s">
        <v>630</v>
      </c>
      <c r="D122" s="314"/>
      <c r="E122" s="314"/>
      <c r="F122" s="315" t="s">
        <v>631</v>
      </c>
      <c r="G122" s="316"/>
      <c r="H122" s="314"/>
      <c r="I122" s="314"/>
      <c r="J122" s="314" t="s">
        <v>632</v>
      </c>
      <c r="K122" s="338"/>
    </row>
    <row r="123" spans="2:11" ht="5.25" customHeight="1">
      <c r="B123" s="339"/>
      <c r="C123" s="317"/>
      <c r="D123" s="317"/>
      <c r="E123" s="317"/>
      <c r="F123" s="317"/>
      <c r="G123" s="298"/>
      <c r="H123" s="317"/>
      <c r="I123" s="317"/>
      <c r="J123" s="317"/>
      <c r="K123" s="340"/>
    </row>
    <row r="124" spans="2:11" ht="15" customHeight="1">
      <c r="B124" s="339"/>
      <c r="C124" s="298" t="s">
        <v>636</v>
      </c>
      <c r="D124" s="317"/>
      <c r="E124" s="317"/>
      <c r="F124" s="319" t="s">
        <v>633</v>
      </c>
      <c r="G124" s="298"/>
      <c r="H124" s="298" t="s">
        <v>672</v>
      </c>
      <c r="I124" s="298" t="s">
        <v>635</v>
      </c>
      <c r="J124" s="298">
        <v>120</v>
      </c>
      <c r="K124" s="341"/>
    </row>
    <row r="125" spans="2:11" ht="15" customHeight="1">
      <c r="B125" s="339"/>
      <c r="C125" s="298" t="s">
        <v>681</v>
      </c>
      <c r="D125" s="298"/>
      <c r="E125" s="298"/>
      <c r="F125" s="319" t="s">
        <v>633</v>
      </c>
      <c r="G125" s="298"/>
      <c r="H125" s="298" t="s">
        <v>682</v>
      </c>
      <c r="I125" s="298" t="s">
        <v>635</v>
      </c>
      <c r="J125" s="298" t="s">
        <v>683</v>
      </c>
      <c r="K125" s="341"/>
    </row>
    <row r="126" spans="2:11" ht="15" customHeight="1">
      <c r="B126" s="339"/>
      <c r="C126" s="298" t="s">
        <v>582</v>
      </c>
      <c r="D126" s="298"/>
      <c r="E126" s="298"/>
      <c r="F126" s="319" t="s">
        <v>633</v>
      </c>
      <c r="G126" s="298"/>
      <c r="H126" s="298" t="s">
        <v>684</v>
      </c>
      <c r="I126" s="298" t="s">
        <v>635</v>
      </c>
      <c r="J126" s="298" t="s">
        <v>683</v>
      </c>
      <c r="K126" s="341"/>
    </row>
    <row r="127" spans="2:11" ht="15" customHeight="1">
      <c r="B127" s="339"/>
      <c r="C127" s="298" t="s">
        <v>644</v>
      </c>
      <c r="D127" s="298"/>
      <c r="E127" s="298"/>
      <c r="F127" s="319" t="s">
        <v>639</v>
      </c>
      <c r="G127" s="298"/>
      <c r="H127" s="298" t="s">
        <v>645</v>
      </c>
      <c r="I127" s="298" t="s">
        <v>635</v>
      </c>
      <c r="J127" s="298">
        <v>15</v>
      </c>
      <c r="K127" s="341"/>
    </row>
    <row r="128" spans="2:11" ht="15" customHeight="1">
      <c r="B128" s="339"/>
      <c r="C128" s="321" t="s">
        <v>646</v>
      </c>
      <c r="D128" s="321"/>
      <c r="E128" s="321"/>
      <c r="F128" s="322" t="s">
        <v>639</v>
      </c>
      <c r="G128" s="321"/>
      <c r="H128" s="321" t="s">
        <v>647</v>
      </c>
      <c r="I128" s="321" t="s">
        <v>635</v>
      </c>
      <c r="J128" s="321">
        <v>15</v>
      </c>
      <c r="K128" s="341"/>
    </row>
    <row r="129" spans="2:11" ht="15" customHeight="1">
      <c r="B129" s="339"/>
      <c r="C129" s="321" t="s">
        <v>648</v>
      </c>
      <c r="D129" s="321"/>
      <c r="E129" s="321"/>
      <c r="F129" s="322" t="s">
        <v>639</v>
      </c>
      <c r="G129" s="321"/>
      <c r="H129" s="321" t="s">
        <v>649</v>
      </c>
      <c r="I129" s="321" t="s">
        <v>635</v>
      </c>
      <c r="J129" s="321">
        <v>20</v>
      </c>
      <c r="K129" s="341"/>
    </row>
    <row r="130" spans="2:11" ht="15" customHeight="1">
      <c r="B130" s="339"/>
      <c r="C130" s="321" t="s">
        <v>650</v>
      </c>
      <c r="D130" s="321"/>
      <c r="E130" s="321"/>
      <c r="F130" s="322" t="s">
        <v>639</v>
      </c>
      <c r="G130" s="321"/>
      <c r="H130" s="321" t="s">
        <v>651</v>
      </c>
      <c r="I130" s="321" t="s">
        <v>635</v>
      </c>
      <c r="J130" s="321">
        <v>20</v>
      </c>
      <c r="K130" s="341"/>
    </row>
    <row r="131" spans="2:11" ht="15" customHeight="1">
      <c r="B131" s="339"/>
      <c r="C131" s="298" t="s">
        <v>638</v>
      </c>
      <c r="D131" s="298"/>
      <c r="E131" s="298"/>
      <c r="F131" s="319" t="s">
        <v>639</v>
      </c>
      <c r="G131" s="298"/>
      <c r="H131" s="298" t="s">
        <v>672</v>
      </c>
      <c r="I131" s="298" t="s">
        <v>635</v>
      </c>
      <c r="J131" s="298">
        <v>50</v>
      </c>
      <c r="K131" s="341"/>
    </row>
    <row r="132" spans="2:11" ht="15" customHeight="1">
      <c r="B132" s="339"/>
      <c r="C132" s="298" t="s">
        <v>652</v>
      </c>
      <c r="D132" s="298"/>
      <c r="E132" s="298"/>
      <c r="F132" s="319" t="s">
        <v>639</v>
      </c>
      <c r="G132" s="298"/>
      <c r="H132" s="298" t="s">
        <v>672</v>
      </c>
      <c r="I132" s="298" t="s">
        <v>635</v>
      </c>
      <c r="J132" s="298">
        <v>50</v>
      </c>
      <c r="K132" s="341"/>
    </row>
    <row r="133" spans="2:11" ht="15" customHeight="1">
      <c r="B133" s="339"/>
      <c r="C133" s="298" t="s">
        <v>658</v>
      </c>
      <c r="D133" s="298"/>
      <c r="E133" s="298"/>
      <c r="F133" s="319" t="s">
        <v>639</v>
      </c>
      <c r="G133" s="298"/>
      <c r="H133" s="298" t="s">
        <v>672</v>
      </c>
      <c r="I133" s="298" t="s">
        <v>635</v>
      </c>
      <c r="J133" s="298">
        <v>50</v>
      </c>
      <c r="K133" s="341"/>
    </row>
    <row r="134" spans="2:11" ht="15" customHeight="1">
      <c r="B134" s="339"/>
      <c r="C134" s="298" t="s">
        <v>660</v>
      </c>
      <c r="D134" s="298"/>
      <c r="E134" s="298"/>
      <c r="F134" s="319" t="s">
        <v>639</v>
      </c>
      <c r="G134" s="298"/>
      <c r="H134" s="298" t="s">
        <v>672</v>
      </c>
      <c r="I134" s="298" t="s">
        <v>635</v>
      </c>
      <c r="J134" s="298">
        <v>50</v>
      </c>
      <c r="K134" s="341"/>
    </row>
    <row r="135" spans="2:11" ht="15" customHeight="1">
      <c r="B135" s="339"/>
      <c r="C135" s="298" t="s">
        <v>117</v>
      </c>
      <c r="D135" s="298"/>
      <c r="E135" s="298"/>
      <c r="F135" s="319" t="s">
        <v>639</v>
      </c>
      <c r="G135" s="298"/>
      <c r="H135" s="298" t="s">
        <v>685</v>
      </c>
      <c r="I135" s="298" t="s">
        <v>635</v>
      </c>
      <c r="J135" s="298">
        <v>255</v>
      </c>
      <c r="K135" s="341"/>
    </row>
    <row r="136" spans="2:11" ht="15" customHeight="1">
      <c r="B136" s="339"/>
      <c r="C136" s="298" t="s">
        <v>662</v>
      </c>
      <c r="D136" s="298"/>
      <c r="E136" s="298"/>
      <c r="F136" s="319" t="s">
        <v>633</v>
      </c>
      <c r="G136" s="298"/>
      <c r="H136" s="298" t="s">
        <v>686</v>
      </c>
      <c r="I136" s="298" t="s">
        <v>664</v>
      </c>
      <c r="J136" s="298"/>
      <c r="K136" s="341"/>
    </row>
    <row r="137" spans="2:11" ht="15" customHeight="1">
      <c r="B137" s="339"/>
      <c r="C137" s="298" t="s">
        <v>665</v>
      </c>
      <c r="D137" s="298"/>
      <c r="E137" s="298"/>
      <c r="F137" s="319" t="s">
        <v>633</v>
      </c>
      <c r="G137" s="298"/>
      <c r="H137" s="298" t="s">
        <v>687</v>
      </c>
      <c r="I137" s="298" t="s">
        <v>667</v>
      </c>
      <c r="J137" s="298"/>
      <c r="K137" s="341"/>
    </row>
    <row r="138" spans="2:11" ht="15" customHeight="1">
      <c r="B138" s="339"/>
      <c r="C138" s="298" t="s">
        <v>668</v>
      </c>
      <c r="D138" s="298"/>
      <c r="E138" s="298"/>
      <c r="F138" s="319" t="s">
        <v>633</v>
      </c>
      <c r="G138" s="298"/>
      <c r="H138" s="298" t="s">
        <v>668</v>
      </c>
      <c r="I138" s="298" t="s">
        <v>667</v>
      </c>
      <c r="J138" s="298"/>
      <c r="K138" s="341"/>
    </row>
    <row r="139" spans="2:11" ht="15" customHeight="1">
      <c r="B139" s="339"/>
      <c r="C139" s="298" t="s">
        <v>35</v>
      </c>
      <c r="D139" s="298"/>
      <c r="E139" s="298"/>
      <c r="F139" s="319" t="s">
        <v>633</v>
      </c>
      <c r="G139" s="298"/>
      <c r="H139" s="298" t="s">
        <v>688</v>
      </c>
      <c r="I139" s="298" t="s">
        <v>667</v>
      </c>
      <c r="J139" s="298"/>
      <c r="K139" s="341"/>
    </row>
    <row r="140" spans="2:11" ht="15" customHeight="1">
      <c r="B140" s="339"/>
      <c r="C140" s="298" t="s">
        <v>689</v>
      </c>
      <c r="D140" s="298"/>
      <c r="E140" s="298"/>
      <c r="F140" s="319" t="s">
        <v>633</v>
      </c>
      <c r="G140" s="298"/>
      <c r="H140" s="298" t="s">
        <v>690</v>
      </c>
      <c r="I140" s="298" t="s">
        <v>667</v>
      </c>
      <c r="J140" s="298"/>
      <c r="K140" s="341"/>
    </row>
    <row r="141" spans="2:11" ht="15" customHeight="1">
      <c r="B141" s="342"/>
      <c r="C141" s="343"/>
      <c r="D141" s="343"/>
      <c r="E141" s="343"/>
      <c r="F141" s="343"/>
      <c r="G141" s="343"/>
      <c r="H141" s="343"/>
      <c r="I141" s="343"/>
      <c r="J141" s="343"/>
      <c r="K141" s="344"/>
    </row>
    <row r="142" spans="2:11" ht="18.75" customHeight="1">
      <c r="B142" s="294"/>
      <c r="C142" s="294"/>
      <c r="D142" s="294"/>
      <c r="E142" s="294"/>
      <c r="F142" s="331"/>
      <c r="G142" s="294"/>
      <c r="H142" s="294"/>
      <c r="I142" s="294"/>
      <c r="J142" s="294"/>
      <c r="K142" s="294"/>
    </row>
    <row r="143" spans="2:11" ht="18.75" customHeight="1"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</row>
    <row r="144" spans="2:11" ht="7.5" customHeight="1">
      <c r="B144" s="306"/>
      <c r="C144" s="307"/>
      <c r="D144" s="307"/>
      <c r="E144" s="307"/>
      <c r="F144" s="307"/>
      <c r="G144" s="307"/>
      <c r="H144" s="307"/>
      <c r="I144" s="307"/>
      <c r="J144" s="307"/>
      <c r="K144" s="308"/>
    </row>
    <row r="145" spans="2:11" ht="45" customHeight="1">
      <c r="B145" s="309"/>
      <c r="C145" s="310" t="s">
        <v>691</v>
      </c>
      <c r="D145" s="310"/>
      <c r="E145" s="310"/>
      <c r="F145" s="310"/>
      <c r="G145" s="310"/>
      <c r="H145" s="310"/>
      <c r="I145" s="310"/>
      <c r="J145" s="310"/>
      <c r="K145" s="311"/>
    </row>
    <row r="146" spans="2:11" ht="17.25" customHeight="1">
      <c r="B146" s="309"/>
      <c r="C146" s="312" t="s">
        <v>627</v>
      </c>
      <c r="D146" s="312"/>
      <c r="E146" s="312"/>
      <c r="F146" s="312" t="s">
        <v>628</v>
      </c>
      <c r="G146" s="313"/>
      <c r="H146" s="312" t="s">
        <v>112</v>
      </c>
      <c r="I146" s="312" t="s">
        <v>54</v>
      </c>
      <c r="J146" s="312" t="s">
        <v>629</v>
      </c>
      <c r="K146" s="311"/>
    </row>
    <row r="147" spans="2:11" ht="17.25" customHeight="1">
      <c r="B147" s="309"/>
      <c r="C147" s="314" t="s">
        <v>630</v>
      </c>
      <c r="D147" s="314"/>
      <c r="E147" s="314"/>
      <c r="F147" s="315" t="s">
        <v>631</v>
      </c>
      <c r="G147" s="316"/>
      <c r="H147" s="314"/>
      <c r="I147" s="314"/>
      <c r="J147" s="314" t="s">
        <v>632</v>
      </c>
      <c r="K147" s="311"/>
    </row>
    <row r="148" spans="2:11" ht="5.25" customHeight="1">
      <c r="B148" s="320"/>
      <c r="C148" s="317"/>
      <c r="D148" s="317"/>
      <c r="E148" s="317"/>
      <c r="F148" s="317"/>
      <c r="G148" s="318"/>
      <c r="H148" s="317"/>
      <c r="I148" s="317"/>
      <c r="J148" s="317"/>
      <c r="K148" s="341"/>
    </row>
    <row r="149" spans="2:11" ht="15" customHeight="1">
      <c r="B149" s="320"/>
      <c r="C149" s="345" t="s">
        <v>636</v>
      </c>
      <c r="D149" s="298"/>
      <c r="E149" s="298"/>
      <c r="F149" s="346" t="s">
        <v>633</v>
      </c>
      <c r="G149" s="298"/>
      <c r="H149" s="345" t="s">
        <v>672</v>
      </c>
      <c r="I149" s="345" t="s">
        <v>635</v>
      </c>
      <c r="J149" s="345">
        <v>120</v>
      </c>
      <c r="K149" s="341"/>
    </row>
    <row r="150" spans="2:11" ht="15" customHeight="1">
      <c r="B150" s="320"/>
      <c r="C150" s="345" t="s">
        <v>681</v>
      </c>
      <c r="D150" s="298"/>
      <c r="E150" s="298"/>
      <c r="F150" s="346" t="s">
        <v>633</v>
      </c>
      <c r="G150" s="298"/>
      <c r="H150" s="345" t="s">
        <v>692</v>
      </c>
      <c r="I150" s="345" t="s">
        <v>635</v>
      </c>
      <c r="J150" s="345" t="s">
        <v>683</v>
      </c>
      <c r="K150" s="341"/>
    </row>
    <row r="151" spans="2:11" ht="15" customHeight="1">
      <c r="B151" s="320"/>
      <c r="C151" s="345" t="s">
        <v>582</v>
      </c>
      <c r="D151" s="298"/>
      <c r="E151" s="298"/>
      <c r="F151" s="346" t="s">
        <v>633</v>
      </c>
      <c r="G151" s="298"/>
      <c r="H151" s="345" t="s">
        <v>693</v>
      </c>
      <c r="I151" s="345" t="s">
        <v>635</v>
      </c>
      <c r="J151" s="345" t="s">
        <v>683</v>
      </c>
      <c r="K151" s="341"/>
    </row>
    <row r="152" spans="2:11" ht="15" customHeight="1">
      <c r="B152" s="320"/>
      <c r="C152" s="345" t="s">
        <v>638</v>
      </c>
      <c r="D152" s="298"/>
      <c r="E152" s="298"/>
      <c r="F152" s="346" t="s">
        <v>639</v>
      </c>
      <c r="G152" s="298"/>
      <c r="H152" s="345" t="s">
        <v>672</v>
      </c>
      <c r="I152" s="345" t="s">
        <v>635</v>
      </c>
      <c r="J152" s="345">
        <v>50</v>
      </c>
      <c r="K152" s="341"/>
    </row>
    <row r="153" spans="2:11" ht="15" customHeight="1">
      <c r="B153" s="320"/>
      <c r="C153" s="345" t="s">
        <v>641</v>
      </c>
      <c r="D153" s="298"/>
      <c r="E153" s="298"/>
      <c r="F153" s="346" t="s">
        <v>633</v>
      </c>
      <c r="G153" s="298"/>
      <c r="H153" s="345" t="s">
        <v>672</v>
      </c>
      <c r="I153" s="345" t="s">
        <v>643</v>
      </c>
      <c r="J153" s="345"/>
      <c r="K153" s="341"/>
    </row>
    <row r="154" spans="2:11" ht="15" customHeight="1">
      <c r="B154" s="320"/>
      <c r="C154" s="345" t="s">
        <v>652</v>
      </c>
      <c r="D154" s="298"/>
      <c r="E154" s="298"/>
      <c r="F154" s="346" t="s">
        <v>639</v>
      </c>
      <c r="G154" s="298"/>
      <c r="H154" s="345" t="s">
        <v>672</v>
      </c>
      <c r="I154" s="345" t="s">
        <v>635</v>
      </c>
      <c r="J154" s="345">
        <v>50</v>
      </c>
      <c r="K154" s="341"/>
    </row>
    <row r="155" spans="2:11" ht="15" customHeight="1">
      <c r="B155" s="320"/>
      <c r="C155" s="345" t="s">
        <v>660</v>
      </c>
      <c r="D155" s="298"/>
      <c r="E155" s="298"/>
      <c r="F155" s="346" t="s">
        <v>639</v>
      </c>
      <c r="G155" s="298"/>
      <c r="H155" s="345" t="s">
        <v>672</v>
      </c>
      <c r="I155" s="345" t="s">
        <v>635</v>
      </c>
      <c r="J155" s="345">
        <v>50</v>
      </c>
      <c r="K155" s="341"/>
    </row>
    <row r="156" spans="2:11" ht="15" customHeight="1">
      <c r="B156" s="320"/>
      <c r="C156" s="345" t="s">
        <v>658</v>
      </c>
      <c r="D156" s="298"/>
      <c r="E156" s="298"/>
      <c r="F156" s="346" t="s">
        <v>639</v>
      </c>
      <c r="G156" s="298"/>
      <c r="H156" s="345" t="s">
        <v>672</v>
      </c>
      <c r="I156" s="345" t="s">
        <v>635</v>
      </c>
      <c r="J156" s="345">
        <v>50</v>
      </c>
      <c r="K156" s="341"/>
    </row>
    <row r="157" spans="2:11" ht="15" customHeight="1">
      <c r="B157" s="320"/>
      <c r="C157" s="345" t="s">
        <v>92</v>
      </c>
      <c r="D157" s="298"/>
      <c r="E157" s="298"/>
      <c r="F157" s="346" t="s">
        <v>633</v>
      </c>
      <c r="G157" s="298"/>
      <c r="H157" s="345" t="s">
        <v>694</v>
      </c>
      <c r="I157" s="345" t="s">
        <v>635</v>
      </c>
      <c r="J157" s="345" t="s">
        <v>695</v>
      </c>
      <c r="K157" s="341"/>
    </row>
    <row r="158" spans="2:11" ht="15" customHeight="1">
      <c r="B158" s="320"/>
      <c r="C158" s="345" t="s">
        <v>696</v>
      </c>
      <c r="D158" s="298"/>
      <c r="E158" s="298"/>
      <c r="F158" s="346" t="s">
        <v>633</v>
      </c>
      <c r="G158" s="298"/>
      <c r="H158" s="345" t="s">
        <v>697</v>
      </c>
      <c r="I158" s="345" t="s">
        <v>667</v>
      </c>
      <c r="J158" s="345"/>
      <c r="K158" s="341"/>
    </row>
    <row r="159" spans="2:11" ht="15" customHeight="1">
      <c r="B159" s="347"/>
      <c r="C159" s="329"/>
      <c r="D159" s="329"/>
      <c r="E159" s="329"/>
      <c r="F159" s="329"/>
      <c r="G159" s="329"/>
      <c r="H159" s="329"/>
      <c r="I159" s="329"/>
      <c r="J159" s="329"/>
      <c r="K159" s="348"/>
    </row>
    <row r="160" spans="2:11" ht="18.75" customHeight="1">
      <c r="B160" s="294"/>
      <c r="C160" s="298"/>
      <c r="D160" s="298"/>
      <c r="E160" s="298"/>
      <c r="F160" s="319"/>
      <c r="G160" s="298"/>
      <c r="H160" s="298"/>
      <c r="I160" s="298"/>
      <c r="J160" s="298"/>
      <c r="K160" s="294"/>
    </row>
    <row r="161" spans="2:11" ht="18.75" customHeight="1">
      <c r="B161" s="305"/>
      <c r="C161" s="305"/>
      <c r="D161" s="305"/>
      <c r="E161" s="305"/>
      <c r="F161" s="305"/>
      <c r="G161" s="305"/>
      <c r="H161" s="305"/>
      <c r="I161" s="305"/>
      <c r="J161" s="305"/>
      <c r="K161" s="305"/>
    </row>
    <row r="162" spans="2:11" ht="7.5" customHeight="1">
      <c r="B162" s="284"/>
      <c r="C162" s="285"/>
      <c r="D162" s="285"/>
      <c r="E162" s="285"/>
      <c r="F162" s="285"/>
      <c r="G162" s="285"/>
      <c r="H162" s="285"/>
      <c r="I162" s="285"/>
      <c r="J162" s="285"/>
      <c r="K162" s="286"/>
    </row>
    <row r="163" spans="2:11" ht="45" customHeight="1">
      <c r="B163" s="287"/>
      <c r="C163" s="288" t="s">
        <v>698</v>
      </c>
      <c r="D163" s="288"/>
      <c r="E163" s="288"/>
      <c r="F163" s="288"/>
      <c r="G163" s="288"/>
      <c r="H163" s="288"/>
      <c r="I163" s="288"/>
      <c r="J163" s="288"/>
      <c r="K163" s="289"/>
    </row>
    <row r="164" spans="2:11" ht="17.25" customHeight="1">
      <c r="B164" s="287"/>
      <c r="C164" s="312" t="s">
        <v>627</v>
      </c>
      <c r="D164" s="312"/>
      <c r="E164" s="312"/>
      <c r="F164" s="312" t="s">
        <v>628</v>
      </c>
      <c r="G164" s="349"/>
      <c r="H164" s="350" t="s">
        <v>112</v>
      </c>
      <c r="I164" s="350" t="s">
        <v>54</v>
      </c>
      <c r="J164" s="312" t="s">
        <v>629</v>
      </c>
      <c r="K164" s="289"/>
    </row>
    <row r="165" spans="2:11" ht="17.25" customHeight="1">
      <c r="B165" s="290"/>
      <c r="C165" s="314" t="s">
        <v>630</v>
      </c>
      <c r="D165" s="314"/>
      <c r="E165" s="314"/>
      <c r="F165" s="315" t="s">
        <v>631</v>
      </c>
      <c r="G165" s="351"/>
      <c r="H165" s="352"/>
      <c r="I165" s="352"/>
      <c r="J165" s="314" t="s">
        <v>632</v>
      </c>
      <c r="K165" s="292"/>
    </row>
    <row r="166" spans="2:11" ht="5.25" customHeight="1">
      <c r="B166" s="320"/>
      <c r="C166" s="317"/>
      <c r="D166" s="317"/>
      <c r="E166" s="317"/>
      <c r="F166" s="317"/>
      <c r="G166" s="318"/>
      <c r="H166" s="317"/>
      <c r="I166" s="317"/>
      <c r="J166" s="317"/>
      <c r="K166" s="341"/>
    </row>
    <row r="167" spans="2:11" ht="15" customHeight="1">
      <c r="B167" s="320"/>
      <c r="C167" s="298" t="s">
        <v>636</v>
      </c>
      <c r="D167" s="298"/>
      <c r="E167" s="298"/>
      <c r="F167" s="319" t="s">
        <v>633</v>
      </c>
      <c r="G167" s="298"/>
      <c r="H167" s="298" t="s">
        <v>672</v>
      </c>
      <c r="I167" s="298" t="s">
        <v>635</v>
      </c>
      <c r="J167" s="298">
        <v>120</v>
      </c>
      <c r="K167" s="341"/>
    </row>
    <row r="168" spans="2:11" ht="15" customHeight="1">
      <c r="B168" s="320"/>
      <c r="C168" s="298" t="s">
        <v>681</v>
      </c>
      <c r="D168" s="298"/>
      <c r="E168" s="298"/>
      <c r="F168" s="319" t="s">
        <v>633</v>
      </c>
      <c r="G168" s="298"/>
      <c r="H168" s="298" t="s">
        <v>682</v>
      </c>
      <c r="I168" s="298" t="s">
        <v>635</v>
      </c>
      <c r="J168" s="298" t="s">
        <v>683</v>
      </c>
      <c r="K168" s="341"/>
    </row>
    <row r="169" spans="2:11" ht="15" customHeight="1">
      <c r="B169" s="320"/>
      <c r="C169" s="298" t="s">
        <v>582</v>
      </c>
      <c r="D169" s="298"/>
      <c r="E169" s="298"/>
      <c r="F169" s="319" t="s">
        <v>633</v>
      </c>
      <c r="G169" s="298"/>
      <c r="H169" s="298" t="s">
        <v>699</v>
      </c>
      <c r="I169" s="298" t="s">
        <v>635</v>
      </c>
      <c r="J169" s="298" t="s">
        <v>683</v>
      </c>
      <c r="K169" s="341"/>
    </row>
    <row r="170" spans="2:11" ht="15" customHeight="1">
      <c r="B170" s="320"/>
      <c r="C170" s="298" t="s">
        <v>638</v>
      </c>
      <c r="D170" s="298"/>
      <c r="E170" s="298"/>
      <c r="F170" s="319" t="s">
        <v>639</v>
      </c>
      <c r="G170" s="298"/>
      <c r="H170" s="298" t="s">
        <v>699</v>
      </c>
      <c r="I170" s="298" t="s">
        <v>635</v>
      </c>
      <c r="J170" s="298">
        <v>50</v>
      </c>
      <c r="K170" s="341"/>
    </row>
    <row r="171" spans="2:11" ht="15" customHeight="1">
      <c r="B171" s="320"/>
      <c r="C171" s="298" t="s">
        <v>641</v>
      </c>
      <c r="D171" s="298"/>
      <c r="E171" s="298"/>
      <c r="F171" s="319" t="s">
        <v>633</v>
      </c>
      <c r="G171" s="298"/>
      <c r="H171" s="298" t="s">
        <v>699</v>
      </c>
      <c r="I171" s="298" t="s">
        <v>643</v>
      </c>
      <c r="J171" s="298"/>
      <c r="K171" s="341"/>
    </row>
    <row r="172" spans="2:11" ht="15" customHeight="1">
      <c r="B172" s="320"/>
      <c r="C172" s="298" t="s">
        <v>652</v>
      </c>
      <c r="D172" s="298"/>
      <c r="E172" s="298"/>
      <c r="F172" s="319" t="s">
        <v>639</v>
      </c>
      <c r="G172" s="298"/>
      <c r="H172" s="298" t="s">
        <v>699</v>
      </c>
      <c r="I172" s="298" t="s">
        <v>635</v>
      </c>
      <c r="J172" s="298">
        <v>50</v>
      </c>
      <c r="K172" s="341"/>
    </row>
    <row r="173" spans="2:11" ht="15" customHeight="1">
      <c r="B173" s="320"/>
      <c r="C173" s="298" t="s">
        <v>660</v>
      </c>
      <c r="D173" s="298"/>
      <c r="E173" s="298"/>
      <c r="F173" s="319" t="s">
        <v>639</v>
      </c>
      <c r="G173" s="298"/>
      <c r="H173" s="298" t="s">
        <v>699</v>
      </c>
      <c r="I173" s="298" t="s">
        <v>635</v>
      </c>
      <c r="J173" s="298">
        <v>50</v>
      </c>
      <c r="K173" s="341"/>
    </row>
    <row r="174" spans="2:11" ht="15" customHeight="1">
      <c r="B174" s="320"/>
      <c r="C174" s="298" t="s">
        <v>658</v>
      </c>
      <c r="D174" s="298"/>
      <c r="E174" s="298"/>
      <c r="F174" s="319" t="s">
        <v>639</v>
      </c>
      <c r="G174" s="298"/>
      <c r="H174" s="298" t="s">
        <v>699</v>
      </c>
      <c r="I174" s="298" t="s">
        <v>635</v>
      </c>
      <c r="J174" s="298">
        <v>50</v>
      </c>
      <c r="K174" s="341"/>
    </row>
    <row r="175" spans="2:11" ht="15" customHeight="1">
      <c r="B175" s="320"/>
      <c r="C175" s="298" t="s">
        <v>111</v>
      </c>
      <c r="D175" s="298"/>
      <c r="E175" s="298"/>
      <c r="F175" s="319" t="s">
        <v>633</v>
      </c>
      <c r="G175" s="298"/>
      <c r="H175" s="298" t="s">
        <v>700</v>
      </c>
      <c r="I175" s="298" t="s">
        <v>701</v>
      </c>
      <c r="J175" s="298"/>
      <c r="K175" s="341"/>
    </row>
    <row r="176" spans="2:11" ht="15" customHeight="1">
      <c r="B176" s="320"/>
      <c r="C176" s="298" t="s">
        <v>54</v>
      </c>
      <c r="D176" s="298"/>
      <c r="E176" s="298"/>
      <c r="F176" s="319" t="s">
        <v>633</v>
      </c>
      <c r="G176" s="298"/>
      <c r="H176" s="298" t="s">
        <v>702</v>
      </c>
      <c r="I176" s="298" t="s">
        <v>703</v>
      </c>
      <c r="J176" s="298">
        <v>1</v>
      </c>
      <c r="K176" s="341"/>
    </row>
    <row r="177" spans="2:11" ht="15" customHeight="1">
      <c r="B177" s="320"/>
      <c r="C177" s="298" t="s">
        <v>50</v>
      </c>
      <c r="D177" s="298"/>
      <c r="E177" s="298"/>
      <c r="F177" s="319" t="s">
        <v>633</v>
      </c>
      <c r="G177" s="298"/>
      <c r="H177" s="298" t="s">
        <v>704</v>
      </c>
      <c r="I177" s="298" t="s">
        <v>635</v>
      </c>
      <c r="J177" s="298">
        <v>20</v>
      </c>
      <c r="K177" s="341"/>
    </row>
    <row r="178" spans="2:11" ht="15" customHeight="1">
      <c r="B178" s="320"/>
      <c r="C178" s="298" t="s">
        <v>112</v>
      </c>
      <c r="D178" s="298"/>
      <c r="E178" s="298"/>
      <c r="F178" s="319" t="s">
        <v>633</v>
      </c>
      <c r="G178" s="298"/>
      <c r="H178" s="298" t="s">
        <v>705</v>
      </c>
      <c r="I178" s="298" t="s">
        <v>635</v>
      </c>
      <c r="J178" s="298">
        <v>255</v>
      </c>
      <c r="K178" s="341"/>
    </row>
    <row r="179" spans="2:11" ht="15" customHeight="1">
      <c r="B179" s="320"/>
      <c r="C179" s="298" t="s">
        <v>113</v>
      </c>
      <c r="D179" s="298"/>
      <c r="E179" s="298"/>
      <c r="F179" s="319" t="s">
        <v>633</v>
      </c>
      <c r="G179" s="298"/>
      <c r="H179" s="298" t="s">
        <v>598</v>
      </c>
      <c r="I179" s="298" t="s">
        <v>635</v>
      </c>
      <c r="J179" s="298">
        <v>10</v>
      </c>
      <c r="K179" s="341"/>
    </row>
    <row r="180" spans="2:11" ht="15" customHeight="1">
      <c r="B180" s="320"/>
      <c r="C180" s="298" t="s">
        <v>114</v>
      </c>
      <c r="D180" s="298"/>
      <c r="E180" s="298"/>
      <c r="F180" s="319" t="s">
        <v>633</v>
      </c>
      <c r="G180" s="298"/>
      <c r="H180" s="298" t="s">
        <v>706</v>
      </c>
      <c r="I180" s="298" t="s">
        <v>667</v>
      </c>
      <c r="J180" s="298"/>
      <c r="K180" s="341"/>
    </row>
    <row r="181" spans="2:11" ht="15" customHeight="1">
      <c r="B181" s="320"/>
      <c r="C181" s="298" t="s">
        <v>707</v>
      </c>
      <c r="D181" s="298"/>
      <c r="E181" s="298"/>
      <c r="F181" s="319" t="s">
        <v>633</v>
      </c>
      <c r="G181" s="298"/>
      <c r="H181" s="298" t="s">
        <v>708</v>
      </c>
      <c r="I181" s="298" t="s">
        <v>667</v>
      </c>
      <c r="J181" s="298"/>
      <c r="K181" s="341"/>
    </row>
    <row r="182" spans="2:11" ht="15" customHeight="1">
      <c r="B182" s="320"/>
      <c r="C182" s="298" t="s">
        <v>696</v>
      </c>
      <c r="D182" s="298"/>
      <c r="E182" s="298"/>
      <c r="F182" s="319" t="s">
        <v>633</v>
      </c>
      <c r="G182" s="298"/>
      <c r="H182" s="298" t="s">
        <v>709</v>
      </c>
      <c r="I182" s="298" t="s">
        <v>667</v>
      </c>
      <c r="J182" s="298"/>
      <c r="K182" s="341"/>
    </row>
    <row r="183" spans="2:11" ht="15" customHeight="1">
      <c r="B183" s="320"/>
      <c r="C183" s="298" t="s">
        <v>116</v>
      </c>
      <c r="D183" s="298"/>
      <c r="E183" s="298"/>
      <c r="F183" s="319" t="s">
        <v>639</v>
      </c>
      <c r="G183" s="298"/>
      <c r="H183" s="298" t="s">
        <v>710</v>
      </c>
      <c r="I183" s="298" t="s">
        <v>635</v>
      </c>
      <c r="J183" s="298">
        <v>50</v>
      </c>
      <c r="K183" s="341"/>
    </row>
    <row r="184" spans="2:11" ht="15" customHeight="1">
      <c r="B184" s="320"/>
      <c r="C184" s="298" t="s">
        <v>711</v>
      </c>
      <c r="D184" s="298"/>
      <c r="E184" s="298"/>
      <c r="F184" s="319" t="s">
        <v>639</v>
      </c>
      <c r="G184" s="298"/>
      <c r="H184" s="298" t="s">
        <v>712</v>
      </c>
      <c r="I184" s="298" t="s">
        <v>713</v>
      </c>
      <c r="J184" s="298"/>
      <c r="K184" s="341"/>
    </row>
    <row r="185" spans="2:11" ht="15" customHeight="1">
      <c r="B185" s="320"/>
      <c r="C185" s="298" t="s">
        <v>714</v>
      </c>
      <c r="D185" s="298"/>
      <c r="E185" s="298"/>
      <c r="F185" s="319" t="s">
        <v>639</v>
      </c>
      <c r="G185" s="298"/>
      <c r="H185" s="298" t="s">
        <v>715</v>
      </c>
      <c r="I185" s="298" t="s">
        <v>713</v>
      </c>
      <c r="J185" s="298"/>
      <c r="K185" s="341"/>
    </row>
    <row r="186" spans="2:11" ht="15" customHeight="1">
      <c r="B186" s="320"/>
      <c r="C186" s="298" t="s">
        <v>716</v>
      </c>
      <c r="D186" s="298"/>
      <c r="E186" s="298"/>
      <c r="F186" s="319" t="s">
        <v>639</v>
      </c>
      <c r="G186" s="298"/>
      <c r="H186" s="298" t="s">
        <v>717</v>
      </c>
      <c r="I186" s="298" t="s">
        <v>713</v>
      </c>
      <c r="J186" s="298"/>
      <c r="K186" s="341"/>
    </row>
    <row r="187" spans="2:11" ht="15" customHeight="1">
      <c r="B187" s="320"/>
      <c r="C187" s="353" t="s">
        <v>718</v>
      </c>
      <c r="D187" s="298"/>
      <c r="E187" s="298"/>
      <c r="F187" s="319" t="s">
        <v>639</v>
      </c>
      <c r="G187" s="298"/>
      <c r="H187" s="298" t="s">
        <v>719</v>
      </c>
      <c r="I187" s="298" t="s">
        <v>720</v>
      </c>
      <c r="J187" s="354" t="s">
        <v>721</v>
      </c>
      <c r="K187" s="341"/>
    </row>
    <row r="188" spans="2:11" ht="15" customHeight="1">
      <c r="B188" s="320"/>
      <c r="C188" s="304" t="s">
        <v>39</v>
      </c>
      <c r="D188" s="298"/>
      <c r="E188" s="298"/>
      <c r="F188" s="319" t="s">
        <v>633</v>
      </c>
      <c r="G188" s="298"/>
      <c r="H188" s="294" t="s">
        <v>722</v>
      </c>
      <c r="I188" s="298" t="s">
        <v>723</v>
      </c>
      <c r="J188" s="298"/>
      <c r="K188" s="341"/>
    </row>
    <row r="189" spans="2:11" ht="15" customHeight="1">
      <c r="B189" s="320"/>
      <c r="C189" s="304" t="s">
        <v>724</v>
      </c>
      <c r="D189" s="298"/>
      <c r="E189" s="298"/>
      <c r="F189" s="319" t="s">
        <v>633</v>
      </c>
      <c r="G189" s="298"/>
      <c r="H189" s="298" t="s">
        <v>725</v>
      </c>
      <c r="I189" s="298" t="s">
        <v>667</v>
      </c>
      <c r="J189" s="298"/>
      <c r="K189" s="341"/>
    </row>
    <row r="190" spans="2:11" ht="15" customHeight="1">
      <c r="B190" s="320"/>
      <c r="C190" s="304" t="s">
        <v>726</v>
      </c>
      <c r="D190" s="298"/>
      <c r="E190" s="298"/>
      <c r="F190" s="319" t="s">
        <v>633</v>
      </c>
      <c r="G190" s="298"/>
      <c r="H190" s="298" t="s">
        <v>727</v>
      </c>
      <c r="I190" s="298" t="s">
        <v>667</v>
      </c>
      <c r="J190" s="298"/>
      <c r="K190" s="341"/>
    </row>
    <row r="191" spans="2:11" ht="15" customHeight="1">
      <c r="B191" s="320"/>
      <c r="C191" s="304" t="s">
        <v>728</v>
      </c>
      <c r="D191" s="298"/>
      <c r="E191" s="298"/>
      <c r="F191" s="319" t="s">
        <v>639</v>
      </c>
      <c r="G191" s="298"/>
      <c r="H191" s="298" t="s">
        <v>729</v>
      </c>
      <c r="I191" s="298" t="s">
        <v>667</v>
      </c>
      <c r="J191" s="298"/>
      <c r="K191" s="341"/>
    </row>
    <row r="192" spans="2:11" ht="15" customHeight="1">
      <c r="B192" s="347"/>
      <c r="C192" s="355"/>
      <c r="D192" s="329"/>
      <c r="E192" s="329"/>
      <c r="F192" s="329"/>
      <c r="G192" s="329"/>
      <c r="H192" s="329"/>
      <c r="I192" s="329"/>
      <c r="J192" s="329"/>
      <c r="K192" s="348"/>
    </row>
    <row r="193" spans="2:11" ht="18.75" customHeight="1">
      <c r="B193" s="294"/>
      <c r="C193" s="298"/>
      <c r="D193" s="298"/>
      <c r="E193" s="298"/>
      <c r="F193" s="319"/>
      <c r="G193" s="298"/>
      <c r="H193" s="298"/>
      <c r="I193" s="298"/>
      <c r="J193" s="298"/>
      <c r="K193" s="294"/>
    </row>
    <row r="194" spans="2:11" ht="18.75" customHeight="1">
      <c r="B194" s="294"/>
      <c r="C194" s="298"/>
      <c r="D194" s="298"/>
      <c r="E194" s="298"/>
      <c r="F194" s="319"/>
      <c r="G194" s="298"/>
      <c r="H194" s="298"/>
      <c r="I194" s="298"/>
      <c r="J194" s="298"/>
      <c r="K194" s="294"/>
    </row>
    <row r="195" spans="2:11" ht="18.75" customHeight="1">
      <c r="B195" s="305"/>
      <c r="C195" s="305"/>
      <c r="D195" s="305"/>
      <c r="E195" s="305"/>
      <c r="F195" s="305"/>
      <c r="G195" s="305"/>
      <c r="H195" s="305"/>
      <c r="I195" s="305"/>
      <c r="J195" s="305"/>
      <c r="K195" s="305"/>
    </row>
    <row r="196" spans="2:11" ht="13.5">
      <c r="B196" s="284"/>
      <c r="C196" s="285"/>
      <c r="D196" s="285"/>
      <c r="E196" s="285"/>
      <c r="F196" s="285"/>
      <c r="G196" s="285"/>
      <c r="H196" s="285"/>
      <c r="I196" s="285"/>
      <c r="J196" s="285"/>
      <c r="K196" s="286"/>
    </row>
    <row r="197" spans="2:11" ht="21">
      <c r="B197" s="287"/>
      <c r="C197" s="288" t="s">
        <v>730</v>
      </c>
      <c r="D197" s="288"/>
      <c r="E197" s="288"/>
      <c r="F197" s="288"/>
      <c r="G197" s="288"/>
      <c r="H197" s="288"/>
      <c r="I197" s="288"/>
      <c r="J197" s="288"/>
      <c r="K197" s="289"/>
    </row>
    <row r="198" spans="2:11" ht="25.5" customHeight="1">
      <c r="B198" s="287"/>
      <c r="C198" s="356" t="s">
        <v>731</v>
      </c>
      <c r="D198" s="356"/>
      <c r="E198" s="356"/>
      <c r="F198" s="356" t="s">
        <v>732</v>
      </c>
      <c r="G198" s="357"/>
      <c r="H198" s="356" t="s">
        <v>733</v>
      </c>
      <c r="I198" s="356"/>
      <c r="J198" s="356"/>
      <c r="K198" s="289"/>
    </row>
    <row r="199" spans="2:11" ht="5.25" customHeight="1">
      <c r="B199" s="320"/>
      <c r="C199" s="317"/>
      <c r="D199" s="317"/>
      <c r="E199" s="317"/>
      <c r="F199" s="317"/>
      <c r="G199" s="298"/>
      <c r="H199" s="317"/>
      <c r="I199" s="317"/>
      <c r="J199" s="317"/>
      <c r="K199" s="341"/>
    </row>
    <row r="200" spans="2:11" ht="15" customHeight="1">
      <c r="B200" s="320"/>
      <c r="C200" s="298" t="s">
        <v>723</v>
      </c>
      <c r="D200" s="298"/>
      <c r="E200" s="298"/>
      <c r="F200" s="319" t="s">
        <v>40</v>
      </c>
      <c r="G200" s="298"/>
      <c r="H200" s="298" t="s">
        <v>734</v>
      </c>
      <c r="I200" s="298"/>
      <c r="J200" s="298"/>
      <c r="K200" s="341"/>
    </row>
    <row r="201" spans="2:11" ht="15" customHeight="1">
      <c r="B201" s="320"/>
      <c r="C201" s="326"/>
      <c r="D201" s="298"/>
      <c r="E201" s="298"/>
      <c r="F201" s="319" t="s">
        <v>41</v>
      </c>
      <c r="G201" s="298"/>
      <c r="H201" s="298" t="s">
        <v>735</v>
      </c>
      <c r="I201" s="298"/>
      <c r="J201" s="298"/>
      <c r="K201" s="341"/>
    </row>
    <row r="202" spans="2:11" ht="15" customHeight="1">
      <c r="B202" s="320"/>
      <c r="C202" s="326"/>
      <c r="D202" s="298"/>
      <c r="E202" s="298"/>
      <c r="F202" s="319" t="s">
        <v>44</v>
      </c>
      <c r="G202" s="298"/>
      <c r="H202" s="298" t="s">
        <v>736</v>
      </c>
      <c r="I202" s="298"/>
      <c r="J202" s="298"/>
      <c r="K202" s="341"/>
    </row>
    <row r="203" spans="2:11" ht="15" customHeight="1">
      <c r="B203" s="320"/>
      <c r="C203" s="298"/>
      <c r="D203" s="298"/>
      <c r="E203" s="298"/>
      <c r="F203" s="319" t="s">
        <v>42</v>
      </c>
      <c r="G203" s="298"/>
      <c r="H203" s="298" t="s">
        <v>737</v>
      </c>
      <c r="I203" s="298"/>
      <c r="J203" s="298"/>
      <c r="K203" s="341"/>
    </row>
    <row r="204" spans="2:11" ht="15" customHeight="1">
      <c r="B204" s="320"/>
      <c r="C204" s="298"/>
      <c r="D204" s="298"/>
      <c r="E204" s="298"/>
      <c r="F204" s="319" t="s">
        <v>43</v>
      </c>
      <c r="G204" s="298"/>
      <c r="H204" s="298" t="s">
        <v>738</v>
      </c>
      <c r="I204" s="298"/>
      <c r="J204" s="298"/>
      <c r="K204" s="341"/>
    </row>
    <row r="205" spans="2:11" ht="15" customHeight="1">
      <c r="B205" s="320"/>
      <c r="C205" s="298"/>
      <c r="D205" s="298"/>
      <c r="E205" s="298"/>
      <c r="F205" s="319"/>
      <c r="G205" s="298"/>
      <c r="H205" s="298"/>
      <c r="I205" s="298"/>
      <c r="J205" s="298"/>
      <c r="K205" s="341"/>
    </row>
    <row r="206" spans="2:11" ht="15" customHeight="1">
      <c r="B206" s="320"/>
      <c r="C206" s="298" t="s">
        <v>679</v>
      </c>
      <c r="D206" s="298"/>
      <c r="E206" s="298"/>
      <c r="F206" s="319" t="s">
        <v>76</v>
      </c>
      <c r="G206" s="298"/>
      <c r="H206" s="298" t="s">
        <v>739</v>
      </c>
      <c r="I206" s="298"/>
      <c r="J206" s="298"/>
      <c r="K206" s="341"/>
    </row>
    <row r="207" spans="2:11" ht="15" customHeight="1">
      <c r="B207" s="320"/>
      <c r="C207" s="326"/>
      <c r="D207" s="298"/>
      <c r="E207" s="298"/>
      <c r="F207" s="319" t="s">
        <v>576</v>
      </c>
      <c r="G207" s="298"/>
      <c r="H207" s="298" t="s">
        <v>577</v>
      </c>
      <c r="I207" s="298"/>
      <c r="J207" s="298"/>
      <c r="K207" s="341"/>
    </row>
    <row r="208" spans="2:11" ht="15" customHeight="1">
      <c r="B208" s="320"/>
      <c r="C208" s="298"/>
      <c r="D208" s="298"/>
      <c r="E208" s="298"/>
      <c r="F208" s="319" t="s">
        <v>574</v>
      </c>
      <c r="G208" s="298"/>
      <c r="H208" s="298" t="s">
        <v>740</v>
      </c>
      <c r="I208" s="298"/>
      <c r="J208" s="298"/>
      <c r="K208" s="341"/>
    </row>
    <row r="209" spans="2:11" ht="15" customHeight="1">
      <c r="B209" s="358"/>
      <c r="C209" s="326"/>
      <c r="D209" s="326"/>
      <c r="E209" s="326"/>
      <c r="F209" s="319" t="s">
        <v>578</v>
      </c>
      <c r="G209" s="304"/>
      <c r="H209" s="345" t="s">
        <v>579</v>
      </c>
      <c r="I209" s="345"/>
      <c r="J209" s="345"/>
      <c r="K209" s="359"/>
    </row>
    <row r="210" spans="2:11" ht="15" customHeight="1">
      <c r="B210" s="358"/>
      <c r="C210" s="326"/>
      <c r="D210" s="326"/>
      <c r="E210" s="326"/>
      <c r="F210" s="319" t="s">
        <v>580</v>
      </c>
      <c r="G210" s="304"/>
      <c r="H210" s="345" t="s">
        <v>504</v>
      </c>
      <c r="I210" s="345"/>
      <c r="J210" s="345"/>
      <c r="K210" s="359"/>
    </row>
    <row r="211" spans="2:11" ht="15" customHeight="1">
      <c r="B211" s="358"/>
      <c r="C211" s="326"/>
      <c r="D211" s="326"/>
      <c r="E211" s="326"/>
      <c r="F211" s="360"/>
      <c r="G211" s="304"/>
      <c r="H211" s="361"/>
      <c r="I211" s="361"/>
      <c r="J211" s="361"/>
      <c r="K211" s="359"/>
    </row>
    <row r="212" spans="2:11" ht="15" customHeight="1">
      <c r="B212" s="358"/>
      <c r="C212" s="298" t="s">
        <v>703</v>
      </c>
      <c r="D212" s="326"/>
      <c r="E212" s="326"/>
      <c r="F212" s="319">
        <v>1</v>
      </c>
      <c r="G212" s="304"/>
      <c r="H212" s="345" t="s">
        <v>741</v>
      </c>
      <c r="I212" s="345"/>
      <c r="J212" s="345"/>
      <c r="K212" s="359"/>
    </row>
    <row r="213" spans="2:11" ht="15" customHeight="1">
      <c r="B213" s="358"/>
      <c r="C213" s="326"/>
      <c r="D213" s="326"/>
      <c r="E213" s="326"/>
      <c r="F213" s="319">
        <v>2</v>
      </c>
      <c r="G213" s="304"/>
      <c r="H213" s="345" t="s">
        <v>742</v>
      </c>
      <c r="I213" s="345"/>
      <c r="J213" s="345"/>
      <c r="K213" s="359"/>
    </row>
    <row r="214" spans="2:11" ht="15" customHeight="1">
      <c r="B214" s="358"/>
      <c r="C214" s="326"/>
      <c r="D214" s="326"/>
      <c r="E214" s="326"/>
      <c r="F214" s="319">
        <v>3</v>
      </c>
      <c r="G214" s="304"/>
      <c r="H214" s="345" t="s">
        <v>743</v>
      </c>
      <c r="I214" s="345"/>
      <c r="J214" s="345"/>
      <c r="K214" s="359"/>
    </row>
    <row r="215" spans="2:11" ht="15" customHeight="1">
      <c r="B215" s="358"/>
      <c r="C215" s="326"/>
      <c r="D215" s="326"/>
      <c r="E215" s="326"/>
      <c r="F215" s="319">
        <v>4</v>
      </c>
      <c r="G215" s="304"/>
      <c r="H215" s="345" t="s">
        <v>744</v>
      </c>
      <c r="I215" s="345"/>
      <c r="J215" s="345"/>
      <c r="K215" s="359"/>
    </row>
    <row r="216" spans="2:11" ht="12.75" customHeight="1">
      <c r="B216" s="362"/>
      <c r="C216" s="363"/>
      <c r="D216" s="363"/>
      <c r="E216" s="363"/>
      <c r="F216" s="363"/>
      <c r="G216" s="363"/>
      <c r="H216" s="363"/>
      <c r="I216" s="363"/>
      <c r="J216" s="363"/>
      <c r="K216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Tomas-PC\Tomáš Macán</dc:creator>
  <cp:keywords/>
  <dc:description/>
  <cp:lastModifiedBy>Tomas-PC\Tomáš Macán</cp:lastModifiedBy>
  <dcterms:created xsi:type="dcterms:W3CDTF">2018-02-21T12:30:35Z</dcterms:created>
  <dcterms:modified xsi:type="dcterms:W3CDTF">2018-02-21T12:30:38Z</dcterms:modified>
  <cp:category/>
  <cp:version/>
  <cp:contentType/>
  <cp:contentStatus/>
</cp:coreProperties>
</file>