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00 - Vedlejší a ostat..." sheetId="2" r:id="rId2"/>
    <sheet name="SO 101 - Polní cesta" sheetId="3" r:id="rId3"/>
    <sheet name="SO 155 - Dopravně inženýr..." sheetId="4" r:id="rId4"/>
    <sheet name="Pokyny pro vyplnění" sheetId="5" r:id="rId5"/>
  </sheets>
  <definedNames>
    <definedName name="_xlnm.Print_Area" localSheetId="0">'Rekapitulace stavby'!$D$4:$AO$33,'Rekapitulace stavby'!$C$39:$AQ$55</definedName>
    <definedName name="_xlnm._FilterDatabase" localSheetId="1" hidden="1">'SO 000 - Vedlejší a ostat...'!$C$79:$K$94</definedName>
    <definedName name="_xlnm.Print_Area" localSheetId="1">'SO 000 - Vedlejší a ostat...'!$C$4:$J$36,'SO 000 - Vedlejší a ostat...'!$C$42:$J$61,'SO 000 - Vedlejší a ostat...'!$C$67:$K$94</definedName>
    <definedName name="_xlnm._FilterDatabase" localSheetId="2" hidden="1">'SO 101 - Polní cesta'!$C$88:$K$449</definedName>
    <definedName name="_xlnm.Print_Area" localSheetId="2">'SO 101 - Polní cesta'!$C$4:$J$36,'SO 101 - Polní cesta'!$C$42:$J$70,'SO 101 - Polní cesta'!$C$76:$K$449</definedName>
    <definedName name="_xlnm._FilterDatabase" localSheetId="3" hidden="1">'SO 155 - Dopravně inženýr...'!$C$77:$K$128</definedName>
    <definedName name="_xlnm.Print_Area" localSheetId="3">'SO 155 - Dopravně inženýr...'!$C$4:$J$36,'SO 155 - Dopravně inženýr...'!$C$42:$J$59,'SO 155 - Dopravně inženýr...'!$C$65:$K$128</definedName>
    <definedName name="_xlnm.Print_Area" localSheetId="4">'Pokyny pro vyplnění'!$B$2:$K$69,'Pokyny pro vyplnění'!$B$72:$K$116,'Pokyny pro vyplnění'!$B$119:$K$188,'Pokyny pro vyplnění'!$B$196:$K$216</definedName>
    <definedName name="_xlnm.Print_Titles" localSheetId="0">'Rekapitulace stavby'!$49:$49</definedName>
    <definedName name="_xlnm.Print_Titles" localSheetId="1">'SO 000 - Vedlejší a ostat...'!$79:$79</definedName>
    <definedName name="_xlnm.Print_Titles" localSheetId="2">'SO 101 - Polní cesta'!$88:$88</definedName>
    <definedName name="_xlnm.Print_Titles" localSheetId="3">'SO 155 - Dopravně inženýr...'!$77:$77</definedName>
  </definedNames>
  <calcPr fullCalcOnLoad="1"/>
</workbook>
</file>

<file path=xl/sharedStrings.xml><?xml version="1.0" encoding="utf-8"?>
<sst xmlns="http://schemas.openxmlformats.org/spreadsheetml/2006/main" count="4417" uniqueCount="1052">
  <si>
    <t>Export VZ</t>
  </si>
  <si>
    <t>List obsahuje:</t>
  </si>
  <si>
    <t>1) Rekapitulace stavby</t>
  </si>
  <si>
    <t>2) Rekapitulace objektů stavby a soupisů prací</t>
  </si>
  <si>
    <t>3.0</t>
  </si>
  <si>
    <t>ZAMOK</t>
  </si>
  <si>
    <t>False</t>
  </si>
  <si>
    <t>{3f11c326-95ff-4583-8606-0f9c6ca6806b}</t>
  </si>
  <si>
    <t>0.01</t>
  </si>
  <si>
    <t>21</t>
  </si>
  <si>
    <t>15</t>
  </si>
  <si>
    <t>REKAPITULACE STAVBY</t>
  </si>
  <si>
    <t>v ---  níže se nacházejí doplnkové a pomocné údaje k sestavám  --- v</t>
  </si>
  <si>
    <t>Návod na vyplnění</t>
  </si>
  <si>
    <t>Kód:</t>
  </si>
  <si>
    <t>PC</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</si>
  <si>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</si>
  <si>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</si>
  <si>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Stavba polní cesty HPC 1R v k.ú. Nečtiny</t>
  </si>
  <si>
    <t>0.1</t>
  </si>
  <si>
    <t>KSO:</t>
  </si>
  <si>
    <t>822 29</t>
  </si>
  <si>
    <t>CC-CZ:</t>
  </si>
  <si>
    <t/>
  </si>
  <si>
    <t>1</t>
  </si>
  <si>
    <t>Místo:</t>
  </si>
  <si>
    <t>Nečtiny</t>
  </si>
  <si>
    <t>Datum:</t>
  </si>
  <si>
    <t>9.1.2017</t>
  </si>
  <si>
    <t>10</t>
  </si>
  <si>
    <t>100</t>
  </si>
  <si>
    <t>Zadavatel:</t>
  </si>
  <si>
    <t>IČ:</t>
  </si>
  <si>
    <t xml:space="preserve"> </t>
  </si>
  <si>
    <t>DIČ:</t>
  </si>
  <si>
    <t>Uchazeč:</t>
  </si>
  <si>
    <t>Vyplň údaj</t>
  </si>
  <si>
    <t>Projektant:</t>
  </si>
  <si>
    <t>26388791</t>
  </si>
  <si>
    <t>D PROJEKT PLZEŇ Nedvěd s.r.o.</t>
  </si>
  <si>
    <t>True</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</si>
  <si>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</si>
  <si>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 za devítimístným kódem byly vytvořeny zpracovatelem PD.
Konkrétní výrobky jsou uvedeny ve vztahu k zákonu č. 134/2016 sb., o zadávání veřejných zakázek, jako referenční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</si>
  <si>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</si>
  <si>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</si>
  <si>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</si>
  <si>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</si>
  <si>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</si>
  <si>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</si>
  <si>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</si>
  <si>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</si>
  <si>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</si>
  <si>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</si>
  <si>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</si>
  <si>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</si>
  <si>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</si>
  <si>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</si>
  <si>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</si>
  <si>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</si>
  <si>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</si>
  <si>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</si>
  <si>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</si>
  <si>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</si>
  <si>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</si>
  <si>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</si>
  <si>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</si>
  <si>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</si>
  <si>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</si>
  <si>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</si>
  <si>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</si>
  <si>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</si>
  <si>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</si>
  <si>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</si>
  <si>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</si>
  <si>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</si>
  <si>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</si>
  <si>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</si>
  <si>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</si>
  <si>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</si>
  <si>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</si>
  <si>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</si>
  <si>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</si>
  <si>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</si>
  <si>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Vedlejší a ostatní náklady</t>
  </si>
  <si>
    <t>STA</t>
  </si>
  <si>
    <t>{25dcead4-280b-4727-b376-169addb42e2f}</t>
  </si>
  <si>
    <t>2</t>
  </si>
  <si>
    <t>SO 101</t>
  </si>
  <si>
    <t>Polní cesta</t>
  </si>
  <si>
    <t>{6311b685-6964-48f6-b651-c039dce34d22}</t>
  </si>
  <si>
    <t>SO 155</t>
  </si>
  <si>
    <t>Dopravně inženýrská opatření</t>
  </si>
  <si>
    <t>{d16e1c6c-5aca-41fc-98ce-e7439ed0c8f8}</t>
  </si>
  <si>
    <t>1) Krycí list soupisu</t>
  </si>
  <si>
    <t>2) Rekapitulace</t>
  </si>
  <si>
    <t>3) Soupis prací</t>
  </si>
  <si>
    <t>Zpět na list:</t>
  </si>
  <si>
    <t>Rekapitulace stavby</t>
  </si>
  <si>
    <t>KRYCÍ LIST SOUPISU</t>
  </si>
  <si>
    <t>Objekt:</t>
  </si>
  <si>
    <t>SO 000 - Vedlejší a ostatní náklady</t>
  </si>
  <si>
    <t>01312774</t>
  </si>
  <si>
    <t>ČR - Státní pozemkový úřad, KPÚ pro Plzeňský kraj,</t>
  </si>
  <si>
    <t>REKAPITULACE ČLENĚNÍ SOUPISU PRACÍ</t>
  </si>
  <si>
    <t>Kód dílu - Popis</t>
  </si>
  <si>
    <t>Cena celkem [CZK]</t>
  </si>
  <si>
    <t>Náklady soupisu celkem</t>
  </si>
  <si>
    <t>-1</t>
  </si>
  <si>
    <t>HSV - Práce a dodávky HSV</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</si>
  <si>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</si>
  <si>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</si>
  <si>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</si>
  <si>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</si>
  <si>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</si>
  <si>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</si>
  <si>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</si>
  <si>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</si>
  <si>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</si>
  <si>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</si>
  <si>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</si>
  <si>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</si>
  <si>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</si>
  <si>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</si>
  <si>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</si>
  <si>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</si>
  <si>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</si>
  <si>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</si>
  <si>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</si>
  <si>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</si>
  <si>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VRN</t>
  </si>
  <si>
    <t>Vedlejší rozpočtové náklady</t>
  </si>
  <si>
    <t>5</t>
  </si>
  <si>
    <t>VRN1</t>
  </si>
  <si>
    <t>Průzkumné, geodetické a projektové práce</t>
  </si>
  <si>
    <t>K</t>
  </si>
  <si>
    <t>011314000</t>
  </si>
  <si>
    <t>Průzkumné, geodetické a projektové práce průzkumné práce archeologická činnost archeologický dohled</t>
  </si>
  <si>
    <t>Kč</t>
  </si>
  <si>
    <t>CS ÚRS 2016 01</t>
  </si>
  <si>
    <t>1024</t>
  </si>
  <si>
    <t>-933012680</t>
  </si>
  <si>
    <t>012103000</t>
  </si>
  <si>
    <t>Průzkumné, geodetické a projektové práce geodetické práce před výstavbou</t>
  </si>
  <si>
    <t>990604361</t>
  </si>
  <si>
    <t>P</t>
  </si>
  <si>
    <t xml:space="preserve">Poznámka k položce:
Vytýčení pozemků pod stavbou </t>
  </si>
  <si>
    <t>3</t>
  </si>
  <si>
    <t>012303000</t>
  </si>
  <si>
    <t>Průzkumné, geodetické a projektové práce geodetické práce po výstavbě</t>
  </si>
  <si>
    <t>-906171994</t>
  </si>
  <si>
    <t>Poznámka k položce:
Zaměření skutečného provedení</t>
  </si>
  <si>
    <t>4</t>
  </si>
  <si>
    <t>013254000</t>
  </si>
  <si>
    <t>Průzkumné, geodetické a projektové práce projektové práce dokumentace stavby (výkresová a textová) skutečného provedení stavby</t>
  </si>
  <si>
    <t>soub</t>
  </si>
  <si>
    <t>-1555156632</t>
  </si>
  <si>
    <t>Poznámka k položce:
4 paré</t>
  </si>
  <si>
    <t>VRN3</t>
  </si>
  <si>
    <t>Zařízení staveniště</t>
  </si>
  <si>
    <t>030001000</t>
  </si>
  <si>
    <t>Základní rozdělení průvodních činností a nákladů zařízení staveniště</t>
  </si>
  <si>
    <t>289227972</t>
  </si>
  <si>
    <t>6</t>
  </si>
  <si>
    <t>034503000</t>
  </si>
  <si>
    <t>Zařízení staveniště zabezpečení staveniště informační tabule</t>
  </si>
  <si>
    <t>-1185658429</t>
  </si>
  <si>
    <t xml:space="preserve">Poznámka k položce:
informační stálá deska o rozměrech 300 x 400 mm dle Příručky pro publicitu PRV 2014-2020 </t>
  </si>
  <si>
    <t>SO 101 - Polní cesta</t>
  </si>
  <si>
    <t>ČR - Státní pozemkový úřad, Krajský pozemkový úřad</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</si>
  <si>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 za devítimístným kódem byly vytvořeny zpracovatelem PD. Konkrétní výrobky jsou uvedeny ve vztahu k zákonu č. 134/2016 sb., o zadávání veřejných zakázek, jako referenční !!</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</si>
  <si>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</si>
  <si>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</si>
  <si>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</si>
  <si>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</si>
  <si>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</si>
  <si>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</si>
  <si>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</si>
  <si>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</si>
  <si>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SA - SANACE</t>
  </si>
  <si>
    <t>M - Práce a dodávky M</t>
  </si>
  <si>
    <t xml:space="preserve">    23-M - Montáže potrubí</t>
  </si>
  <si>
    <t>SP - SPECIFIKACE</t>
  </si>
  <si>
    <t>Zemní práce</t>
  </si>
  <si>
    <t>111201101</t>
  </si>
  <si>
    <t>Odstranění křovin a stromů s odstraněním kořenů průměru kmene do 100 mm do sklonu terénu 1 : 5, při celkové ploše do 1 000 m2</t>
  </si>
  <si>
    <t>m2</t>
  </si>
  <si>
    <t>-90322697</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</si>
  <si>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</si>
  <si>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</si>
  <si>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Prořez větví, zajištění průjezdného průřezu</t>
  </si>
  <si>
    <t>112201101</t>
  </si>
  <si>
    <t>Odstranění pařezů s jejich vykopáním, vytrháním nebo odstřelením, s přesekáním kořenů průměru přes 100 do 300 mm</t>
  </si>
  <si>
    <t>kus</t>
  </si>
  <si>
    <t>-2098641049</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</si>
  <si>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</si>
  <si>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Poznámka k položce:
dle tabulky v dendrologickém průzkumu</t>
  </si>
  <si>
    <t>112201102</t>
  </si>
  <si>
    <t>Odstranění pařezů s jejich vykopáním, vytrháním nebo odstřelením, s přesekáním kořenů průměru přes 300 do 500 mm</t>
  </si>
  <si>
    <t>1728710049</t>
  </si>
  <si>
    <t>112201103</t>
  </si>
  <si>
    <t>Odstranění pařezů s jejich vykopáním, vytrháním nebo odstřelením, s přesekáním kořenů průměru přes 500 do 700 mm</t>
  </si>
  <si>
    <t>-1299433392</t>
  </si>
  <si>
    <t>112201104</t>
  </si>
  <si>
    <t>Odstranění pařezů s jejich vykopáním, vytrháním nebo odstřelením, s přesekáním kořenů průměru přes 700 do 900 mm</t>
  </si>
  <si>
    <t>1742182745</t>
  </si>
  <si>
    <t>112201105</t>
  </si>
  <si>
    <t>Odstranění pařezů s jejich vykopáním, vytrháním nebo odstřelením, s přesekáním kořenů průměru přes 900 mm</t>
  </si>
  <si>
    <t>1822111950</t>
  </si>
  <si>
    <t>7</t>
  </si>
  <si>
    <t>113107241</t>
  </si>
  <si>
    <t>Odstranění podkladů nebo krytů s přemístěním hmot na skládku na vzdálenost do 20 m nebo s naložením na dopravní prostředek v ploše jednotlivě přes 200 m2 živičných, o tl. vrstvy do 50 mm</t>
  </si>
  <si>
    <t>-642996309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</si>
  <si>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</si>
  <si>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Poznámka k položce:
stávající živičný kryt</t>
  </si>
  <si>
    <t>8</t>
  </si>
  <si>
    <t>122302203</t>
  </si>
  <si>
    <t>Odkopávky a prokopávky nezapažené pro silnice s přemístěním výkopku v příčných profilech na vzdálenost do 15 m nebo s naložením na dopravní prostředek v hornině tř. 4 přes 1 000 do 5 000 m3</t>
  </si>
  <si>
    <t>m3</t>
  </si>
  <si>
    <t>-143413406</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</si>
  <si>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</si>
  <si>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Poznámka k položce:
určeno řezovou metodou</t>
  </si>
  <si>
    <t>9</t>
  </si>
  <si>
    <t>122302209</t>
  </si>
  <si>
    <t>Odkopávky a prokopávky nezapažené pro silnice s přemístěním výkopku v příčných profilech na vzdálenost do 15 m nebo s naložením na dopravní prostředek v hornině tř. 4 Příplatek k cenám za lepivost horniny tř. 4</t>
  </si>
  <si>
    <t>49253375</t>
  </si>
  <si>
    <t>Poznámka k položce:
viz pol. č. 122302203</t>
  </si>
  <si>
    <t>132301102</t>
  </si>
  <si>
    <t>Hloubení zapažených i nezapažených rýh šířky do 600 mm s urovnáním dna do předepsaného profilu a spádu v hornině tř. 4 přes 100 m3</t>
  </si>
  <si>
    <t>-1980157697</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</si>
  <si>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</si>
  <si>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rýhy pro drenáže,
určeno řezovou metodou</t>
  </si>
  <si>
    <t>VV</t>
  </si>
  <si>
    <t>klasické</t>
  </si>
  <si>
    <t>0,27*432</t>
  </si>
  <si>
    <t>11</t>
  </si>
  <si>
    <t>132301109</t>
  </si>
  <si>
    <t>Hloubení zapažených i nezapažených rýh šířky do 600 mm s urovnáním dna do předepsaného profilu a spádu v hornině tř. 4 Příplatek k cenám za lepivost horniny tř. 4</t>
  </si>
  <si>
    <t>-636914597</t>
  </si>
  <si>
    <t>Poznámka k položce:
viz pol. č. 122302209</t>
  </si>
  <si>
    <t>12</t>
  </si>
  <si>
    <t>133301101</t>
  </si>
  <si>
    <t>Hloubení zapažených i nezapažených šachet s případným nutným přemístěním výkopku ve výkopišti v hornině tř. 4 do 100 m3</t>
  </si>
  <si>
    <t>-844911953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</si>
  <si>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</si>
  <si>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jámy pro bet. šachty + vsakovací jámy drenáže</t>
  </si>
  <si>
    <t>4*1,4*1,4*1+10,9</t>
  </si>
  <si>
    <t>13</t>
  </si>
  <si>
    <t>133301109</t>
  </si>
  <si>
    <t>Hloubení zapažených i nezapažených šachet s případným nutným přemístěním výkopku ve výkopišti v hornině tř. 4 Příplatek k cenám za lepivost horniny tř. 4</t>
  </si>
  <si>
    <t>2014821715</t>
  </si>
  <si>
    <t>Poznámka k položce:
viz pol. č. 133301101</t>
  </si>
  <si>
    <t>14</t>
  </si>
  <si>
    <t>153111114.dp</t>
  </si>
  <si>
    <t>Příčné řezání ocelových trub propustku DN 600</t>
  </si>
  <si>
    <t>946065908</t>
  </si>
  <si>
    <t>Poznámka k položce:
viz pol. č. 919541121</t>
  </si>
  <si>
    <t>162301402.dp</t>
  </si>
  <si>
    <t>Vodorovné přemístění větví, kmenů nebo pařezů s naložením, složením a dopravou větví stromů listnatých, průměru kmene přes 300 do 500 mm</t>
  </si>
  <si>
    <t>2047863110</t>
  </si>
  <si>
    <t xml:space="preserve">Poznámka k souboru cen:
1. Průměr kmene i pařezu se měří v místě řezu. 2. Měrná jednotka je 1 strom. </t>
  </si>
  <si>
    <t>Poznámka k položce:
odhad - prožez stávajících stromů</t>
  </si>
  <si>
    <t>16</t>
  </si>
  <si>
    <t>162301421.dp</t>
  </si>
  <si>
    <t>Vodorovné přemístění větví, kmenů nebo pařezů s naložením, složením a dopravou pařezů kmenů, průměru přes 100 do 300 mm</t>
  </si>
  <si>
    <t>464960201</t>
  </si>
  <si>
    <t>Poznámka k položce:
dle tabulky v dendrologickém průzkumu
viz pol. č. 112201101</t>
  </si>
  <si>
    <t>17</t>
  </si>
  <si>
    <t>162301422.dp</t>
  </si>
  <si>
    <t>Vodorovné přemístění větví, kmenů nebo pařezů s naložením, složením a dopravou pařezů kmenů, průměru přes 300 do 500 mm</t>
  </si>
  <si>
    <t>321664457</t>
  </si>
  <si>
    <t>Poznámka k položce:
dle tabulky v dendrologickém průzkumu
viz pol. č. 112201102</t>
  </si>
  <si>
    <t>18</t>
  </si>
  <si>
    <t>162301423.dp</t>
  </si>
  <si>
    <t>Vodorovné přemístění větví, kmenů nebo pařezů s naložením, složením a dopravou pařezů kmenů, průměru přes 500 do 700 mm</t>
  </si>
  <si>
    <t>-185886139</t>
  </si>
  <si>
    <t>Poznámka k položce:
dle tabulky v dendrologickém průzkumu
viz pol. č. 112201103</t>
  </si>
  <si>
    <t>19</t>
  </si>
  <si>
    <t>162301424.dp</t>
  </si>
  <si>
    <t>Vodorovné přemístění větví, kmenů nebo pařezů s naložením, složením a dopravou pařezů kmenů, průměru přes 700 do 900 mm</t>
  </si>
  <si>
    <t>-255441591</t>
  </si>
  <si>
    <t>Poznámka k položce:
dle tabulky v dendrologickém průzkumu
viz pol. č. 112201104 a 112201105</t>
  </si>
  <si>
    <t>průměr 90 cm + větší než 90 cm</t>
  </si>
  <si>
    <t>9+5</t>
  </si>
  <si>
    <t>20</t>
  </si>
  <si>
    <t>162401101.dp</t>
  </si>
  <si>
    <t>Vodorovné přemístění výkopku nebo sypaniny po suchu na obvyklém dopravním prostředku, bez naložení výkopku, avšak se složením bez rozhrnutí z horniny tř. 1 až 4</t>
  </si>
  <si>
    <t>415458992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</si>
  <si>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</si>
  <si>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Dovoz ornice včetně případného natěžení</t>
  </si>
  <si>
    <t>162401102</t>
  </si>
  <si>
    <t>-1185261500</t>
  </si>
  <si>
    <t>Poznámka k položce:
odvoz na mezideponii 1 km
tam a zpět</t>
  </si>
  <si>
    <t>dosyp krajnic + obsyp bet. šachet</t>
  </si>
  <si>
    <t>(177,1+4)*2</t>
  </si>
  <si>
    <t>22</t>
  </si>
  <si>
    <t>162701105.dpn</t>
  </si>
  <si>
    <t>Vodorovné přemístění výkopku nebo sypaniny po suchu na obvyklém dopravním prostředku, bez naložení výkopku, avšak se složením bez rozhrnutí z horniny tř. 1 až 4 na vzdálenost přes</t>
  </si>
  <si>
    <t>-2017239709</t>
  </si>
  <si>
    <t>Poznámka k položce:
Dovoz materiálu do násypů
viz pol. č. 10310006.dp</t>
  </si>
  <si>
    <t>23</t>
  </si>
  <si>
    <t>162701105.dp</t>
  </si>
  <si>
    <t>1142847762</t>
  </si>
  <si>
    <t>Poznámka k položce:
přebytek zeminy na skládku</t>
  </si>
  <si>
    <t>odkopávky + rýhy drenáže + šachty bet. + šachta vsak. - obsyp bet. šachet - dosyp krajnic)</t>
  </si>
  <si>
    <t>1659,11+116,6+7,8+10,9-4-177,1</t>
  </si>
  <si>
    <t>24</t>
  </si>
  <si>
    <t>167101102</t>
  </si>
  <si>
    <t>Nakládání, skládání a překládání neulehlého výkopku nebo sypaniny nakládání, množství přes 100 m3, z hornin tř. 1 až 4</t>
  </si>
  <si>
    <t>405787473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</si>
  <si>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</si>
  <si>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naložení na mezideponii</t>
  </si>
  <si>
    <t>obsyp šachet + dosyp krajnic</t>
  </si>
  <si>
    <t>4+177,1</t>
  </si>
  <si>
    <t>25</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</si>
  <si>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</si>
  <si>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</si>
  <si>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-1013028211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</si>
  <si>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</si>
  <si>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viz pol. č. 10310006.dp</t>
  </si>
  <si>
    <t>26</t>
  </si>
  <si>
    <t>171201201</t>
  </si>
  <si>
    <t>Uložení sypaniny na skládky</t>
  </si>
  <si>
    <t>1516583566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</si>
  <si>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</si>
  <si>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Poznámka k položce:
uložení na mezideponii
viz pol. č. 162401102</t>
  </si>
  <si>
    <t>27</t>
  </si>
  <si>
    <t>171201211</t>
  </si>
  <si>
    <t>Uložení sypaniny poplatek za uložení sypaniny na skládce (skládkovné)</t>
  </si>
  <si>
    <t>t</t>
  </si>
  <si>
    <t>1033021241</t>
  </si>
  <si>
    <t>Poznámka k položce:
přebytek na skládku
viz pol. č. 162701105.dp</t>
  </si>
  <si>
    <t>1613,31*1,9</t>
  </si>
  <si>
    <t>28</t>
  </si>
  <si>
    <t>175101201</t>
  </si>
  <si>
    <t>Obsypání objektů nad přilehlým původním terénem sypaninou z vhodných hornin 1 až 4 nebo materiálem uloženým ve vzdálenosti do 3 m od vnějšího kraje objektu pro jakoukoliv míru zhutnění bez prohození sypaniny</t>
  </si>
  <si>
    <t>-24993174</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</si>
  <si>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</si>
  <si>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Poznámka k položce:
obsyp betonových šachet stávajícím výkopkem</t>
  </si>
  <si>
    <t>0,3*0,6*1,4*4*4</t>
  </si>
  <si>
    <t>29</t>
  </si>
  <si>
    <t>175151101</t>
  </si>
  <si>
    <t>Obsypání potrubí strojně sypaninou z vhodných hornin tř. 1 až 4 nebo materiálem připraveným podél výkopu ve vzdálenosti do 3 m od jeho kraje, pro jakoukoliv hloubku výkopu a míru zhutnění bez prohození sypaniny</t>
  </si>
  <si>
    <t>348476648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</si>
  <si>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</si>
  <si>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obsyp potrubí drenáže + zásyp vsak. jam</t>
  </si>
  <si>
    <t>vsak. šachty + drenáž</t>
  </si>
  <si>
    <t>10,9+0,06*432</t>
  </si>
  <si>
    <t>30</t>
  </si>
  <si>
    <t>181301111</t>
  </si>
  <si>
    <t>Rozprostření a urovnání ornice v rovině nebo ve svahu sklonu do 1:5 při souvislé ploše přes 500 m2, tl. vrstvy do 100 mm</t>
  </si>
  <si>
    <t>-296839904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</si>
  <si>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</si>
  <si>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viz příloha č. C.1.2. a C.1.3. a C.1.4.</t>
  </si>
  <si>
    <t>31</t>
  </si>
  <si>
    <t>181411122</t>
  </si>
  <si>
    <t>Založení trávníku na půdě předem připravené plochy do 1000 m2 výsevem včetně utažení lučního na svahu přes 1:5 do 1:2</t>
  </si>
  <si>
    <t>-1111676747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</si>
  <si>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</si>
  <si>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
viz pol. č. 182301131</t>
  </si>
  <si>
    <t>32</t>
  </si>
  <si>
    <t>181451121</t>
  </si>
  <si>
    <t>Založení trávníku na půdě předem připravené plochy přes 1000 m2 výsevem včetně utažení lučního v rovině nebo na svahu do 1:5</t>
  </si>
  <si>
    <t>-1776131281</t>
  </si>
  <si>
    <t>Poznámka k položce:
viz pol. č. 181301111</t>
  </si>
  <si>
    <t>33</t>
  </si>
  <si>
    <t>181951101</t>
  </si>
  <si>
    <t>Úprava pláně vyrovnáním výškových rozdílů v hornině tř. 1 až 4 bez zhutnění</t>
  </si>
  <si>
    <t>-542498723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</si>
  <si>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</si>
  <si>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pod terénní úpravy
viz příloha č. C.1.2. a C.1.3. a C.1.4.</t>
  </si>
  <si>
    <t>34</t>
  </si>
  <si>
    <t>181951102</t>
  </si>
  <si>
    <t>Úprava pláně vyrovnáním výškových rozdílů v hornině tř. 1 až 4 se zhutněním</t>
  </si>
  <si>
    <t>501984518</t>
  </si>
  <si>
    <t>Poznámka k položce:
viz příloha C.1.2. a C.1.3. a C.1.4.</t>
  </si>
  <si>
    <t>35</t>
  </si>
  <si>
    <t>182101101</t>
  </si>
  <si>
    <t>Svahování trvalých svahů do projektovaných profilů s potřebným přemístěním výkopku při svahování v zářezech v hornině tř. 1 až 4</t>
  </si>
  <si>
    <t>-861466811</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</si>
  <si>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</si>
  <si>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příkop + příkop o propustku</t>
  </si>
  <si>
    <t>637+45,4</t>
  </si>
  <si>
    <t>36</t>
  </si>
  <si>
    <t>182201101</t>
  </si>
  <si>
    <t>Svahování trvalých svahů do projektovaných profilů s potřebným přemístěním výkopku při svahování násypů v jakékoliv hornině</t>
  </si>
  <si>
    <t>193213874</t>
  </si>
  <si>
    <t>37</t>
  </si>
  <si>
    <t>182301131</t>
  </si>
  <si>
    <t>Rozprostření a urovnání ornice ve svahu sklonu přes 1:5 při souvislé ploše přes 500 m2, tl. vrstvy do 100 mm</t>
  </si>
  <si>
    <t>-254075211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</si>
  <si>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</si>
  <si>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38</t>
  </si>
  <si>
    <t>184807111</t>
  </si>
  <si>
    <t>Ochrana kmene bedněním před poškozením stavebním provozem zřízení</t>
  </si>
  <si>
    <t>-1166527023</t>
  </si>
  <si>
    <t xml:space="preserve">Poznámka k souboru cen:
1. V cenách jsou započteny i náklady na řezivo. 2. Množství jednotek se určuje v m2 rozvinuté plochy bednění. </t>
  </si>
  <si>
    <t>Poznámka k položce:
13 ks
1 strom = 8 m2</t>
  </si>
  <si>
    <t>13*1*2*4</t>
  </si>
  <si>
    <t>39</t>
  </si>
  <si>
    <t>184807112</t>
  </si>
  <si>
    <t>Ochrana kmene bedněním před poškozením stavebním provozem odstranění</t>
  </si>
  <si>
    <t>-34418906</t>
  </si>
  <si>
    <t>Poznámka k položce:
viz pol. č. 184807111</t>
  </si>
  <si>
    <t>Zakládání</t>
  </si>
  <si>
    <t>40</t>
  </si>
  <si>
    <t>212752213</t>
  </si>
  <si>
    <t>Trativody z drenážních trubek se zřízením štěrkopískového lože pod trubky a s jejich obsypem v průměrném celkovém množství do 0,15 m3/m v otevřeném výkopu z trubek plastových flexibilních D přes 100 do 160 mm</t>
  </si>
  <si>
    <t>m</t>
  </si>
  <si>
    <t>-1994672310</t>
  </si>
  <si>
    <t>Poznámka k položce:
viz příloha C.1.6.</t>
  </si>
  <si>
    <t>41</t>
  </si>
  <si>
    <t>272362021</t>
  </si>
  <si>
    <t>Výztuž základů kleneb ze svařovaných sítí z drátů typu KARI</t>
  </si>
  <si>
    <t>1454381682</t>
  </si>
  <si>
    <t xml:space="preserve">Poznámka k souboru cen:
1. Ceny platí pro desky rovné, s náběhy, hřibové nebo upnuté do žeber včetně výztuže těchto žeber. </t>
  </si>
  <si>
    <t>Poznámka k položce:
síť KARI 10/10 cm, tl. drátu 8 mm</t>
  </si>
  <si>
    <t>0,9*0,8*4*0,0079</t>
  </si>
  <si>
    <t>42</t>
  </si>
  <si>
    <t>274311124</t>
  </si>
  <si>
    <t>Základové konstrukce z betonu prostého pasy, prahy, věnce a ostruhy ve výkopu nebo na hlavách pilot C 12/15</t>
  </si>
  <si>
    <t>218288574</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</si>
  <si>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</si>
  <si>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Poznámka k položce:
přehrázka
viz přílohy C.1.6.</t>
  </si>
  <si>
    <t>0,3*0,8*0,9*2</t>
  </si>
  <si>
    <t>Vodorovné konstrukce</t>
  </si>
  <si>
    <t>43</t>
  </si>
  <si>
    <t>451319777</t>
  </si>
  <si>
    <t>Podklad nebo lože pod dlažbu (přídlažbu) Příplatek k cenám za každých dalších i započatých 10 mm tloušťky podkladu nebo lože přes 100 mm z betonu prostého</t>
  </si>
  <si>
    <t>828105832</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</si>
  <si>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</si>
  <si>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Poznámka k položce:
5 cm lože navíc
C 12/15-X0
viz pol. č. 594511111</t>
  </si>
  <si>
    <t>45,4*5</t>
  </si>
  <si>
    <t>44</t>
  </si>
  <si>
    <t>451541111</t>
  </si>
  <si>
    <t>Lože pod potrubí, stoky a drobné objekty v otevřeném výkopu ze štěrkodrtě 0-63 mm</t>
  </si>
  <si>
    <t>-141379396</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</si>
  <si>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</si>
  <si>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lože pod betonové šachty + lože pro propustek</t>
  </si>
  <si>
    <t>1,4*1,4*0,1*4 + 1,4*0,1*22,5</t>
  </si>
  <si>
    <t>45</t>
  </si>
  <si>
    <t>451541111.DP</t>
  </si>
  <si>
    <t>Lože pod potrubí, stoky a drobné objekty v otevřeném výkopu ze štěrkodrtě 0-22 mm</t>
  </si>
  <si>
    <t>1943299211</t>
  </si>
  <si>
    <t>Poznámka k položce:
ŠD 0/22</t>
  </si>
  <si>
    <t>pod žlabovky + pod přehrázdy</t>
  </si>
  <si>
    <t>0,1*40*0,5+0,9*0,1*0,3*2</t>
  </si>
  <si>
    <t>46</t>
  </si>
  <si>
    <t>451577877</t>
  </si>
  <si>
    <t>Podklad nebo lože pod dlažbu (přídlažbu) v ploše vodorovné nebo ve sklonu do 1:5, tloušťky od 30 do 100 mm ze štěrkopísku</t>
  </si>
  <si>
    <t>286777995</t>
  </si>
  <si>
    <t>Poznámka k položce:
štěrkodrť
pod dlažbu z lom. kamene</t>
  </si>
  <si>
    <t>47</t>
  </si>
  <si>
    <t>452311131</t>
  </si>
  <si>
    <t>Podkladní a zajišťovací konstrukce z betonu prostého v otevřeném výkopu desky pod potrubí, stoky a drobné objekty z betonu tř. C 12/15</t>
  </si>
  <si>
    <t>1712248272</t>
  </si>
  <si>
    <t xml:space="preserve">Poznámka k souboru cen:
1. Ceny -1121 až -1181 a -1192 lze použít i pro ochrannou vrstvu pod železobetonové konstrukce. 2. Ceny -2121 až -2181 a -2192 jsou určeny pro jakékoliv úkosy sedel. </t>
  </si>
  <si>
    <t>Poznámka k položce:
pod betonové šachty + obetonování</t>
  </si>
  <si>
    <t>1,4*1,4*0,1*4+0,15*0,25*1,4*4*4</t>
  </si>
  <si>
    <t>48</t>
  </si>
  <si>
    <t>452311141</t>
  </si>
  <si>
    <t>Podkladní a zajišťovací konstrukce z betonu prostého v otevřeném výkopu desky pod potrubí, stoky a drobné objekty z betonu tř. C 16/20</t>
  </si>
  <si>
    <t>384639946</t>
  </si>
  <si>
    <t>Poznámka k položce:
lože pod potrubí propustku
viz pol. č. 919541121</t>
  </si>
  <si>
    <t>1,4*0,15*20,3</t>
  </si>
  <si>
    <t>49</t>
  </si>
  <si>
    <t>452313121</t>
  </si>
  <si>
    <t>Podkladní a zajišťovací konstrukce z betonu prostého v otevřeném výkopu bloky pro potrubí z betonu tř. C 8/10</t>
  </si>
  <si>
    <t>1498263406</t>
  </si>
  <si>
    <t xml:space="preserve">Poznámka k položce:
betonové lože pod drenáž
pro podélný sklon drenáže &lt; 1% </t>
  </si>
  <si>
    <t>130*0,04</t>
  </si>
  <si>
    <t>50</t>
  </si>
  <si>
    <t>464531111</t>
  </si>
  <si>
    <t>Pohoz dna nebo svahů jakékoliv tloušťky z hrubého drceného kameniva, z terénu, frakce 32 - 63 mm</t>
  </si>
  <si>
    <t>-1463839726</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</si>
  <si>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</si>
  <si>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Poznámka k položce:
viz příloha C.1.2. a C.1.6.</t>
  </si>
  <si>
    <t>(546-202)*0,2</t>
  </si>
  <si>
    <t>51</t>
  </si>
  <si>
    <t>469521111</t>
  </si>
  <si>
    <t>Zpevnění dna nebo svahů drceným kamenivem zrna 63-125 mm, prolévaným cementovou maltou s uzavírací vrstvou tl. do 50 mm z betonu se zvýšenými nároky na prostředí tř. C 25/30 na povrchu uhlazenou bez zhutnění, tl. 200 mm</t>
  </si>
  <si>
    <t>-445798352</t>
  </si>
  <si>
    <t xml:space="preserve">Poznámka k souboru cen:
1. Ceny jsou určeny pro zpevnění na plochách o sklonu do 1:1. 2. V cenách jsou započteny i náklady na pomocné konstrukce, obdobné bednění pro dodržení tvaru bloků. 3. Plocha se stanoví v m2 rozvinuté lícní plochy zpevnění. </t>
  </si>
  <si>
    <t>1,0*202</t>
  </si>
  <si>
    <t>Komunikace pozemní</t>
  </si>
  <si>
    <t>52</t>
  </si>
  <si>
    <t>564000001.dp</t>
  </si>
  <si>
    <t>Vyfrézování, penetrace a zalití spáry asf. zálivkovou hmotou</t>
  </si>
  <si>
    <t>-1733813785</t>
  </si>
  <si>
    <t>53</t>
  </si>
  <si>
    <t>564861111</t>
  </si>
  <si>
    <t>Podklad ze štěrkodrti ŠD s rozprostřením a zhutněním, po zhutnění tl. 200 mm</t>
  </si>
  <si>
    <t>745492800</t>
  </si>
  <si>
    <t>Poznámka k položce:
viz příloha č. C.1.6.</t>
  </si>
  <si>
    <t>54</t>
  </si>
  <si>
    <t>564952111</t>
  </si>
  <si>
    <t>Podklad z mechanicky zpevněného kameniva MZK (minerální beton) s rozprostřením a s hutněním, po zhutnění tl. 150 mm</t>
  </si>
  <si>
    <t>-949048297</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</si>
  <si>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</si>
  <si>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55</t>
  </si>
  <si>
    <t>565155121</t>
  </si>
  <si>
    <t>Asfaltový beton vrstva podkladní ACP 16+ (obalované kamenivo střednězrnné - OKS) s rozprostřením a zhutněním v pruhu šířky přes 3 m, po zhutnění tl. 70 mm</t>
  </si>
  <si>
    <t>-764739607</t>
  </si>
  <si>
    <t xml:space="preserve">Poznámka k souboru cen:
1. ČSN EN 13108-1 připouští pro ACP 16 pouze tl. 50 až 80 mm. </t>
  </si>
  <si>
    <t>celá stavba + vyrovnávka ve dvou vrstvách</t>
  </si>
  <si>
    <t>6206,9+2*2962,2</t>
  </si>
  <si>
    <t>56</t>
  </si>
  <si>
    <t>569903311</t>
  </si>
  <si>
    <t>Zřízení zemních krajnic z hornin jakékoliv třídy se zhutněním</t>
  </si>
  <si>
    <t>1660985719</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</si>
  <si>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</si>
  <si>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Poznámka k položce:
použití stávající zeminy</t>
  </si>
  <si>
    <t>57</t>
  </si>
  <si>
    <t>569931132</t>
  </si>
  <si>
    <t>Zpevnění krajnic nebo komunikací pro pěší s rozprostřením a zhutněním, po zhutnění asfaltovým recyklátem tl. 100 mm</t>
  </si>
  <si>
    <t>-2046331144</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</si>
  <si>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</si>
  <si>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58</t>
  </si>
  <si>
    <t>572241122</t>
  </si>
  <si>
    <t>Vyspravení výtluků materiálem na bázi asfaltu s řezáním, vysekáním, očištěním, zaplněním směsí a zhutněním asfaltovým betonem ACO (AB) při vyspravované ploše na 1 km komunikace přes 10 % tl. přes 40 do 60 mm</t>
  </si>
  <si>
    <t>1233733732</t>
  </si>
  <si>
    <t xml:space="preserve">Poznámka k souboru cen:
1. Ceny jsou určeny pouze pro jednotlivě prováděné vyspravení výtluků. 2. Ceny jsou určeny pro ocenění jedné vrstvy pokládané směsi. Oprava výtluků větších tlouštěk se provádí ve více vrstvách. 3. Ceny nelze použít pro vyspravení výtluků dosavadního krytu prováděné jako souvislá úprava krytu v rámci rekonstrukcí nebo obnov, které se oceňuje cenami souboru cen 572 1 . - Vyrovnání povrchu dosavadních krytů nebo podkladů. 4. V cenách jsou započteny i náklady na: a) řezání a vysekání konstrukce vozovky kolem výtluků, b) odstranění zbylého materiálu. 5. V cenách 575 24- je započteny i náklady na spojovací postřik styčných ploch výtluků a ošetření hran výtluků tmelící hmotou. 6. V cenách 572 25- jsou započteny i náklady na natření styčných ploch asfaltem, ošetření hran výtluků asfaltovými pásy a zdrsňovací posyp. 7. V cenách 572 26-2 nejsou započteny náklady na případný spojovací postřik. </t>
  </si>
  <si>
    <t>Poznámka k položce:
viz příloha č. C.1.6.
ACP 16+</t>
  </si>
  <si>
    <t>odhad 50% plochy</t>
  </si>
  <si>
    <t>2962,2/2</t>
  </si>
  <si>
    <t>59</t>
  </si>
  <si>
    <t>573111112</t>
  </si>
  <si>
    <t>Postřik živičný infiltrační z asfaltu silničního s posypem kamenivem, v množství 1,00 kg/m2</t>
  </si>
  <si>
    <t>1670550045</t>
  </si>
  <si>
    <t>60</t>
  </si>
  <si>
    <t>573231111</t>
  </si>
  <si>
    <t>Postřik živičný spojovací bez posypu kamenivem ze silniční emulze, v množství od 0,50 do 0,80 kg/m2</t>
  </si>
  <si>
    <t>-1362419727</t>
  </si>
  <si>
    <t>Poznámka k položce:
viz příloha C.1.6.
a pol. č. 565155121</t>
  </si>
  <si>
    <t>6206,9+3*2962,2</t>
  </si>
  <si>
    <t>61</t>
  </si>
  <si>
    <t>577134221</t>
  </si>
  <si>
    <t>Asfaltový beton vrstva obrusná ACO 11 (ABS) s rozprostřením a se zhutněním z nemodifikovaného asfaltu v pruhu šířky přes 3 m tř. II, po zhutnění tl. 40 mm</t>
  </si>
  <si>
    <t>-44522858</t>
  </si>
  <si>
    <t xml:space="preserve">Poznámka k souboru cen:
1. ČSN EN 13108-1 připouští pro ACO 11 pouze tl. 35 až 50 mm. </t>
  </si>
  <si>
    <t>62</t>
  </si>
  <si>
    <t>594511111</t>
  </si>
  <si>
    <t>Dlažba nebo přídlažba z lomového kamene lomařsky upraveného rigolového v ploše vodorovné nebo ve sklonu tl. do 250 mm, bez vyplnění spár, s provedením lože tl. 50 mm z betonu</t>
  </si>
  <si>
    <t>745882137</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</si>
  <si>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</si>
  <si>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Poznámka k položce:
viz příloha C.1.11.
beton C 12/15-X0</t>
  </si>
  <si>
    <t>63</t>
  </si>
  <si>
    <t>597100161.DP</t>
  </si>
  <si>
    <t>Osazení podkladního prahu pro trouby DN 600 včetně dodání prahů</t>
  </si>
  <si>
    <t>ks</t>
  </si>
  <si>
    <t>482561630</t>
  </si>
  <si>
    <t>Poznámka k položce:
viz příloha C.1.11. Trubní propustek</t>
  </si>
  <si>
    <t>64</t>
  </si>
  <si>
    <t>597361111</t>
  </si>
  <si>
    <t>Svodnice vody ocelová typ 95 kotvená do betonu</t>
  </si>
  <si>
    <t>-1178471274</t>
  </si>
  <si>
    <t xml:space="preserve">Poznámka k souboru cen:
1. V cenách jsou započteny i náklady na zemní práce potřebné k provedení rýhy v tělese cesty a zásyp svodnice. </t>
  </si>
  <si>
    <t>65</t>
  </si>
  <si>
    <t>597661111</t>
  </si>
  <si>
    <t>Rigol dlážděný do lože z betonu prostého tl. 100 mm, s vyplněním a zatřením spár cementovou maltou z dlažebních kostek drobných</t>
  </si>
  <si>
    <t>-1174643573</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</si>
  <si>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</si>
  <si>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Poznámka k položce:
viz přílohy C.1.3.  a C.1.6.</t>
  </si>
  <si>
    <t>66</t>
  </si>
  <si>
    <t>599632111</t>
  </si>
  <si>
    <t>Vyplnění spár dlažby (přídlažby) z lomového kamene v jakémkoliv sklonu plochy a jakékoliv tloušťky cementovou maltou se zatřením</t>
  </si>
  <si>
    <t>1072741024</t>
  </si>
  <si>
    <t xml:space="preserve">Poznámka k souboru cen:
1. Ceny lze použít i pro vyplnění spár dlažby (přídlažby) silničních příkopů a kuželů. </t>
  </si>
  <si>
    <t>Poznámka k položce:
viz příloha C.1.11.
cementovým potěrem CT-C16-F4(S4)</t>
  </si>
  <si>
    <t>Trubní vedení</t>
  </si>
  <si>
    <t>67</t>
  </si>
  <si>
    <t>877355121.dp</t>
  </si>
  <si>
    <t>Montáž (napojení) drenáže PVC DN 160 do betonových skruží šachet včetně výřezu</t>
  </si>
  <si>
    <t>-208266905</t>
  </si>
  <si>
    <t>Poznámka k položce:
viz příloha č. C.1.10.</t>
  </si>
  <si>
    <t>68</t>
  </si>
  <si>
    <t>894118001</t>
  </si>
  <si>
    <t>Šachty kanalizační zděné Příplatek k cenám za každých dalších 0,60 m výšky vstupu</t>
  </si>
  <si>
    <t>-10738512</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</si>
  <si>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</si>
  <si>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Poznámka k položce:
viz pol. č. 894411111.dp</t>
  </si>
  <si>
    <t>69</t>
  </si>
  <si>
    <t>894411111.dp</t>
  </si>
  <si>
    <t>Zřízení šachet kanalizačních z betonových dílců výšky vstupu do 1,50 m s obložením dna betonem tř. C 30/37-XF4, na potrubí DN do 200</t>
  </si>
  <si>
    <t>709490336</t>
  </si>
  <si>
    <t>Poznámka k položce:
beton C 30/37-XF4</t>
  </si>
  <si>
    <t>70</t>
  </si>
  <si>
    <t>899104111</t>
  </si>
  <si>
    <t>Osazení poklopů litinových a ocelových včetně rámů hmotnosti jednotlivě přes 150 kg</t>
  </si>
  <si>
    <t>-520878784</t>
  </si>
  <si>
    <t xml:space="preserve">Poznámka k souboru cen:
1. Cena -1111 lze použít i pro osazení rektifikačních kroužků nebo rámečků. 2. V cenách nejsou započteny náklady na dodání poklopů včetně rámů; tyto náklady se oceňují ve specifikaci. </t>
  </si>
  <si>
    <t>šachty + propustek</t>
  </si>
  <si>
    <t>4+1</t>
  </si>
  <si>
    <t>Ostatní konstrukce a práce, bourání</t>
  </si>
  <si>
    <t>71</t>
  </si>
  <si>
    <t>914111111</t>
  </si>
  <si>
    <t>Montáž svislé dopravní značky základní velikosti do 1 m2 objímkami na sloupky nebo konzoly</t>
  </si>
  <si>
    <t>525589074</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</si>
  <si>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</si>
  <si>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72</t>
  </si>
  <si>
    <t>914511112</t>
  </si>
  <si>
    <t>Montáž sloupku dopravních značek délky do 3,5 m do hliníkové patky</t>
  </si>
  <si>
    <t>-1138651296</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</si>
  <si>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</si>
  <si>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Poznámka k položce:
viz pol. č. 914111111
viz př. č. C.1.2. a C.1.3. a C.1.4.</t>
  </si>
  <si>
    <t>73</t>
  </si>
  <si>
    <t>919411121</t>
  </si>
  <si>
    <t>Čelo propustku z betonu prostého, pro propustek z trub DN 600 až 800 mm</t>
  </si>
  <si>
    <t>1468095956</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</si>
  <si>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</si>
  <si>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Poznámka k položce:
viz příloha č. C.1.11.</t>
  </si>
  <si>
    <t>74</t>
  </si>
  <si>
    <t>919535557</t>
  </si>
  <si>
    <t>Obetonování trubního propustku betonem prostým bez zvýšených nároků na prostředí tř. C 16/20</t>
  </si>
  <si>
    <t>494027155</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</si>
  <si>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</si>
  <si>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0,67*22,5</t>
  </si>
  <si>
    <t>75</t>
  </si>
  <si>
    <t>919541121</t>
  </si>
  <si>
    <t>Zřízení propustku nebo sjezdu z trub ocelových DN přes 400 do 700 mm</t>
  </si>
  <si>
    <t>-629964289</t>
  </si>
  <si>
    <t xml:space="preserve">Poznámka k souboru cen:
1. V cenách nejsou započteny náklady na: a) zemní práce, které se oceňují příslušnými cenami katalogu 800-1 Zemní práce, b) popř. projektem předepsané podkladní konstrukce (lože) pod potrubí, které se oceňují cenami souboru cen 451 . . - . . Lože pod potrubí, stoky a drobné objekty nebo cenami souboru cen 452 . . - . . Podkladní konstrukce z betonu, části A 01 katalogu 827-1 Vedení trubní dálková a přípojná - vodovody a kanalizace, c) popř. projektem předepsané zřízení čel propustků, které se oceňuje cenami souboru cen 919 4 . -1 . Čelo propustku, části A 01 katalogu 822-1 Komunikace pozemní a letiště, d) případné nutné svařování a jiné úpravy trub, které se oceňují podle zásad katalogu 23-M - Montáže potrubí, e) dodání trub, které se oceňuje ve specifikaci; ztratné se nestanoví. </t>
  </si>
  <si>
    <t>Poznámka k položce:
DN 600
viz příloha č. C.1.11.</t>
  </si>
  <si>
    <t>76</t>
  </si>
  <si>
    <t>919726121</t>
  </si>
  <si>
    <t>Geotextilie netkaná pro ochranu, separaci nebo filtraci měrná hmotnost do 200 g/m2</t>
  </si>
  <si>
    <t>-2020640549</t>
  </si>
  <si>
    <t xml:space="preserve">Poznámka k souboru cen:
1. V cenách jsou započteny i náklady na položení a dodání geotextilie včetně přesahů. </t>
  </si>
  <si>
    <t>klasiská drenáž + vsak. jámy</t>
  </si>
  <si>
    <t>2,1*432+1,5*1,5*6*2</t>
  </si>
  <si>
    <t>77</t>
  </si>
  <si>
    <t>919735112</t>
  </si>
  <si>
    <t>Řezání stávajícího živičného krytu nebo podkladu hloubky přes 50 do 100 mm</t>
  </si>
  <si>
    <t>1304189005</t>
  </si>
  <si>
    <t xml:space="preserve">Poznámka k souboru cen:
1. V cenách jsou započteny i náklady na spotřebu vody. </t>
  </si>
  <si>
    <t>Poznámka k položce:
viz příloha č. C.1.4.</t>
  </si>
  <si>
    <t>78</t>
  </si>
  <si>
    <t>935112111</t>
  </si>
  <si>
    <t>Osazení betonového příkopového žlabu s vyplněním a zatřením spár cementovou maltou s ložem tl. 100 mm z betonu prostého tř. C 12/15 z betonových příkopových tvárnic šířky do 500 mm</t>
  </si>
  <si>
    <t>-1405551441</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</si>
  <si>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</si>
  <si>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Poznámka k položce:
viz př. č. C.1.2.</t>
  </si>
  <si>
    <t>79</t>
  </si>
  <si>
    <t>938909311</t>
  </si>
  <si>
    <t>Čištění vozovek metením bláta, prachu nebo hlinitého nánosu s odklizením na hromady na vzdálenost do 20 m nebo naložením na dopravní prostředek strojně povrchu podkladu nebo krytu betonového nebo živičného</t>
  </si>
  <si>
    <t>851875048</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</si>
  <si>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</si>
  <si>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Poznámka k položce:
viz př. č. C.1.6.</t>
  </si>
  <si>
    <t>80</t>
  </si>
  <si>
    <t>966006132</t>
  </si>
  <si>
    <t>Odstranění dopravních nebo orientačních značek se sloupkem s uložením hmot na vzdálenost do 20 m nebo s naložením na dopravní prostředek, se zásypem jam a jeho zhutněním s betonovou patkou</t>
  </si>
  <si>
    <t>947124444</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</si>
  <si>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</si>
  <si>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viz př. č. C.1.2. a C.1.3.</t>
  </si>
  <si>
    <t>81</t>
  </si>
  <si>
    <t>966006211</t>
  </si>
  <si>
    <t>Odstranění (demontáž) svislých dopravních značek s odklizením materiálu na skládku na vzdálenost do 20 m nebo s naložením na dopravní prostředek ze sloupů, sloupků nebo konzol</t>
  </si>
  <si>
    <t>554045781</t>
  </si>
  <si>
    <t xml:space="preserve">Poznámka k souboru cen:
1. Přemístění demontovaných značek na vzdálenost přes 20 m se oceňuje cenami souborů cen 997 22-1 Vodorovná doprava vybouraných hmot. </t>
  </si>
  <si>
    <t>997</t>
  </si>
  <si>
    <t>Přesun sutě</t>
  </si>
  <si>
    <t>82</t>
  </si>
  <si>
    <t>997013811</t>
  </si>
  <si>
    <t>Poplatek za uložení stavebního odpadu na skládce (skládkovné) dřevěného</t>
  </si>
  <si>
    <t>-1826736523</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</si>
  <si>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</si>
  <si>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Poznámka k položce:
viz pol. č. 112201101 a 111201101</t>
  </si>
  <si>
    <t>pařezy + větve</t>
  </si>
  <si>
    <t>0,1*27+0,2*24+0,3*27+0,4*9+0,5*5+0,05*25</t>
  </si>
  <si>
    <t>83</t>
  </si>
  <si>
    <t>997221551.dp</t>
  </si>
  <si>
    <t>Vodorovná doprava suti bez naložení, ale se složením a s hrubým urovnáním ze sypkých materiálů</t>
  </si>
  <si>
    <t>514795457</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</si>
  <si>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</si>
  <si>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odvoz živice
viz pol. č. 113107241</t>
  </si>
  <si>
    <t>0,098*400</t>
  </si>
  <si>
    <t>84</t>
  </si>
  <si>
    <t>997221571.dp</t>
  </si>
  <si>
    <t>Vodorovná doprava vybouraných hmot bez naložení, ale se složením a s hrubým urovnáním</t>
  </si>
  <si>
    <t>129369839</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</si>
  <si>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</si>
  <si>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stávající SDZ na skládku + skládkovné</t>
  </si>
  <si>
    <t>0,004*5+0,082*3</t>
  </si>
  <si>
    <t>85</t>
  </si>
  <si>
    <t>997221845</t>
  </si>
  <si>
    <t>Poplatek za uložení stavebního odpadu na skládce (skládkovné) z asfaltových povrchů</t>
  </si>
  <si>
    <t>745409787</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</si>
  <si>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</si>
  <si>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viz pol. č. 997221551.dp</t>
  </si>
  <si>
    <t>998</t>
  </si>
  <si>
    <t>Přesun hmot</t>
  </si>
  <si>
    <t>86</t>
  </si>
  <si>
    <t>998225111</t>
  </si>
  <si>
    <t>Přesun hmot pro komunikace s krytem z kameniva, monolitickým betonovým nebo živičným dopravní vzdálenost do 200 m jakékoliv délky objektu</t>
  </si>
  <si>
    <t>-929136900</t>
  </si>
  <si>
    <t xml:space="preserve">Poznámka k souboru cen:
1. Ceny lze použít i pro plochy letišť s krytem monolitickým betonovým nebo živičným. </t>
  </si>
  <si>
    <t>87</t>
  </si>
  <si>
    <t>998225191</t>
  </si>
  <si>
    <t>Přesun hmot pro komunikace s krytem z kameniva, monolitickým betonovým nebo živičným Příplatek k ceně za zvětšený přesun přes vymezenou největší dopravní vzdálenost do 1000 m</t>
  </si>
  <si>
    <t>38192185</t>
  </si>
  <si>
    <t>SA</t>
  </si>
  <si>
    <t>SANACE</t>
  </si>
  <si>
    <t>88</t>
  </si>
  <si>
    <t>2067853602</t>
  </si>
  <si>
    <t xml:space="preserve">Poznámka k položce:
SANACE plošně (rozsah 0.000 - 0.56037) - celý profil - v místě kufru
SANACE plošně - výhybny + sjezdy u povrchovky
</t>
  </si>
  <si>
    <t>3820*0,3+723,6*0,3</t>
  </si>
  <si>
    <t>89</t>
  </si>
  <si>
    <t>-1469329660</t>
  </si>
  <si>
    <t>Poznámka k položce:
lepivost odkopávky sanace
viz pol. č. 122302203</t>
  </si>
  <si>
    <t>90</t>
  </si>
  <si>
    <t>-849768021</t>
  </si>
  <si>
    <t>Poznámka k položce:
odkopávky pro sanaci - odvoz na skládku
viz pol. č. 122302203</t>
  </si>
  <si>
    <t>91</t>
  </si>
  <si>
    <t>-303542490</t>
  </si>
  <si>
    <t>Poznámka k položce:
viz pol. č. 162701105.dp</t>
  </si>
  <si>
    <t>1363,08*1,9</t>
  </si>
  <si>
    <t>92</t>
  </si>
  <si>
    <t>564681111.dp</t>
  </si>
  <si>
    <t>Podklad z kameniva hrubého drceného vel. 0-125 mm, s rozprostřením a zhutněním, po zhutnění tl. 300 mm</t>
  </si>
  <si>
    <t>-721082090</t>
  </si>
  <si>
    <t>Poznámka k položce:
SANACE</t>
  </si>
  <si>
    <t>93</t>
  </si>
  <si>
    <t>816097230</t>
  </si>
  <si>
    <t>Poznámka k položce:
viz pol. č. 564681111.dp</t>
  </si>
  <si>
    <t>M</t>
  </si>
  <si>
    <t>Práce a dodávky M</t>
  </si>
  <si>
    <t>23-M</t>
  </si>
  <si>
    <t>Montáže potrubí</t>
  </si>
  <si>
    <t>94</t>
  </si>
  <si>
    <t>230020445.dp</t>
  </si>
  <si>
    <t>Svařování obloukové ocelových trub DN 600</t>
  </si>
  <si>
    <t>1860353591</t>
  </si>
  <si>
    <t>SP</t>
  </si>
  <si>
    <t>SPECIFIKACE</t>
  </si>
  <si>
    <t>95</t>
  </si>
  <si>
    <t>005724700</t>
  </si>
  <si>
    <t>Osiva pícnin směsi travní balení obvykle 25 kg univerzál</t>
  </si>
  <si>
    <t>kg</t>
  </si>
  <si>
    <t>256</t>
  </si>
  <si>
    <t>-1512799139</t>
  </si>
  <si>
    <t>Poznámka k položce:
0,03 kg/m2
viz pol. č. 181451121 a 181411122</t>
  </si>
  <si>
    <t>0,03*4184,2</t>
  </si>
  <si>
    <t>96</t>
  </si>
  <si>
    <t>10310001.dp</t>
  </si>
  <si>
    <t>Nákup ornice</t>
  </si>
  <si>
    <t>707059428</t>
  </si>
  <si>
    <t>97</t>
  </si>
  <si>
    <t>10310006.dp</t>
  </si>
  <si>
    <t>Nákup vhodné zeminy do násypů</t>
  </si>
  <si>
    <t>1832120166</t>
  </si>
  <si>
    <t>33*1,9</t>
  </si>
  <si>
    <t>98</t>
  </si>
  <si>
    <t>404441130.dp</t>
  </si>
  <si>
    <t>Výrobky a zabezpečovací prvky pro zařízení silniční značky dopravní svislé FeZn  plech FeZn AL     plech Al NK, 3M   povrchová úprava reflexní fólií tř.1 kruhové značky B20a - 20 km/h</t>
  </si>
  <si>
    <t>1543621229</t>
  </si>
  <si>
    <t>Poznámka k položce:
viz pol. č. 914111111
B20a (20km/h) - 2x, B20a (30 km/h) - 4x, P1 - 1x, E2b - 1x, P4 - 1x, A7a - 2x, IZ4a - 1x, IZ4b - 1x</t>
  </si>
  <si>
    <t>2+4+1+1+1+2+1+1</t>
  </si>
  <si>
    <t>99</t>
  </si>
  <si>
    <t>404452250</t>
  </si>
  <si>
    <t>Výrobky a zabezpečovací prvky pro zařízení silniční značky dopravní svislé sloupky Zn 60 - 350</t>
  </si>
  <si>
    <t>-2097109039</t>
  </si>
  <si>
    <t>Poznámka k položce:
viz pol. č. 914111111</t>
  </si>
  <si>
    <t>553143510.dp</t>
  </si>
  <si>
    <t>trouba ocelová 600/12,5 (S235) dl. 6 m</t>
  </si>
  <si>
    <t>850377969</t>
  </si>
  <si>
    <t>Poznámka k položce:
trouba pro propustek
viz pol. č. 919541121</t>
  </si>
  <si>
    <t>101</t>
  </si>
  <si>
    <t>583438800</t>
  </si>
  <si>
    <t>Kamenivo přírodní drcené hutné pro stavební účely PDK (drobné, hrubé a štěrkodrť) kamenivo drcené hrubé d&gt;=2 a D&lt;=45 mm (ČSN EN 13043 ) d&gt;=2 a D&gt;=4 mm (ČSN EN 12620, ČSN EN 13139 ) d&gt;=1 a D&gt;=2 mm (ČSN EN 13242) frakce   8-16    praná  Olbramovice</t>
  </si>
  <si>
    <t>1111751586</t>
  </si>
  <si>
    <t>Poznámka k položce:
viz pol. č. 175151101</t>
  </si>
  <si>
    <t>0,06*432*1,9</t>
  </si>
  <si>
    <t>102</t>
  </si>
  <si>
    <t>583439330</t>
  </si>
  <si>
    <t>Kamenivo přírodní drcené hutné pro stavební účely PDK (drobné, hrubé a štěrkodrť) kamenivo drcené hrubé d&gt;=2 a D&lt;=45 mm (ČSN EN 13043 ) d&gt;=2 a D&gt;=4 mm (ČSN EN 12620, ČSN EN 13139 ) d&gt;=1 a D&gt;=2 mm (ČSN EN 13242) frakce  16-32   praná  Olbramovice</t>
  </si>
  <si>
    <t>-1806678211</t>
  </si>
  <si>
    <t>zásyp vsak. šachet</t>
  </si>
  <si>
    <t>10,9*1,9</t>
  </si>
  <si>
    <t>103</t>
  </si>
  <si>
    <t>592246600</t>
  </si>
  <si>
    <t>Prefabrikáty pro vstupní šachty a drenážní šachtice (betonové a železobetonové) poklopy šachtové poklop šachtový D2  /betonová výplň+ litina/ D 400 - BEGU-B-1, bez odvětrání</t>
  </si>
  <si>
    <t>-1921561765</t>
  </si>
  <si>
    <t>104</t>
  </si>
  <si>
    <t>592246601.dp</t>
  </si>
  <si>
    <t>poklop šachtový litina/ D 400 - pant + zámek s odvětráním, výška rámu 10 cm</t>
  </si>
  <si>
    <t>1376562622</t>
  </si>
  <si>
    <t>Poznámka k položce:
poklop na trubním propustku
viz příloha č. C.1.11.</t>
  </si>
  <si>
    <t>105</t>
  </si>
  <si>
    <t>592257130.dp</t>
  </si>
  <si>
    <t>Prefabrikáty pro studně betonové a železobetonové zákrytové desky pro zakrytí studní, šachet a jímek - rovná</t>
  </si>
  <si>
    <t>-356418033</t>
  </si>
  <si>
    <t>106</t>
  </si>
  <si>
    <t>592241300.dp</t>
  </si>
  <si>
    <t>Prefabrikáty pro vstupní šachty a drenážní šachtice (betonové a železobetonové) šachty pro studňové a drenážní soustavy deska přechodová TZK-Q 62.5/80/20 T</t>
  </si>
  <si>
    <t>-750726101</t>
  </si>
  <si>
    <t>107</t>
  </si>
  <si>
    <t>592243820.dp</t>
  </si>
  <si>
    <t>Prefabrikáty pro vstupní šachty a drenážní šachtice (betonové a železobetonové) šachty pro odpadní kanály a potrubí uložená v zemi skruže šachtové s těsněním stupadlo oplastované KASI (SP) TBS-Q 80/50/9 SP D  80 x  50 x  9</t>
  </si>
  <si>
    <t>1979654254</t>
  </si>
  <si>
    <t>Poznámka k položce:
viz pol. č. 894411111.dp
viz příloha č. C.1.10.</t>
  </si>
  <si>
    <t>108</t>
  </si>
  <si>
    <t>592243830.dp</t>
  </si>
  <si>
    <t>Prefabrikáty pro vstupní šachty a drenážní šachtice (betonové a železobetonové) šachty pro odpadní kanály a potrubí uložená v zemi skruže šachtové s těsněním stupadlo oplastované KASI (SP) TBS-Q 80/25/9 SP   D  80 x  25 x 9</t>
  </si>
  <si>
    <t>-789959019</t>
  </si>
  <si>
    <t>109</t>
  </si>
  <si>
    <t>592277240</t>
  </si>
  <si>
    <t>Tvárnice meliorační a příkopové betonové a železobetonové žlaby příkopové a příložné desky (tlxdlxš) 7/10 x 28 x 21</t>
  </si>
  <si>
    <t>-1297142228</t>
  </si>
  <si>
    <t>Poznámka k položce:
viz pol. č. 935112111</t>
  </si>
  <si>
    <t>SO 155 - Dopravně inženýrská opatření</t>
  </si>
  <si>
    <t>913111115</t>
  </si>
  <si>
    <t>Montáž a demontáž dočasných dopravních značek samostatných značek základních</t>
  </si>
  <si>
    <t>2119276997</t>
  </si>
  <si>
    <t xml:space="preserve">Poznámka k souboru cen:
1. V cenách jsou započteny náklady na montáž i demontáž dočasné značky, nebo podstavce. </t>
  </si>
  <si>
    <t>Poznámka k položce:
viz přílohy č. C.2.2. a C.2.3. a C.2.4.</t>
  </si>
  <si>
    <t>1.et - 4x, 2.et - 6x, 3.et. - 6x</t>
  </si>
  <si>
    <t>4+6+6</t>
  </si>
  <si>
    <t>913111215</t>
  </si>
  <si>
    <t>Montáž a demontáž dočasných dopravních značek Příplatek za první a každý další den použití dočasných dopravních značek k ceně 11-1115</t>
  </si>
  <si>
    <t>844807375</t>
  </si>
  <si>
    <t>Poznámka k položce:
viz pol. č. 913111115</t>
  </si>
  <si>
    <t>1.et - 90 dní, 2.et - 60 dní, 3.et - 60 dní</t>
  </si>
  <si>
    <t>4*90+6*60+6*60</t>
  </si>
  <si>
    <t>913121111</t>
  </si>
  <si>
    <t>Montáž a demontáž dočasných dopravních značek kompletních značek vč. podstavce a sloupku základních</t>
  </si>
  <si>
    <t>1558422262</t>
  </si>
  <si>
    <t>Poznámka k položce:
3.etapa
viz příloha C.2.5.</t>
  </si>
  <si>
    <t>913121211</t>
  </si>
  <si>
    <t>Montáž a demontáž dočasných dopravních značek Příplatek za první a každý další den použití dočasných dopravních značek k ceně 12-1111</t>
  </si>
  <si>
    <t>-1379377010</t>
  </si>
  <si>
    <t>Poznámka k položce:
3.etapa - 60 dní
viz pol. č. 913121111</t>
  </si>
  <si>
    <t>60*12</t>
  </si>
  <si>
    <t>913211113</t>
  </si>
  <si>
    <t>Montáž a demontáž dočasných dopravních zábran Z2 reflexních, šířky 3 m</t>
  </si>
  <si>
    <t>-296060445</t>
  </si>
  <si>
    <t xml:space="preserve">Poznámka k souboru cen:
1. V cenách jsou započteny náklady na montáž i demontáž dočasné zábrany. </t>
  </si>
  <si>
    <t>1.et - 2x, 2.et - 3x, 3.et - 2x</t>
  </si>
  <si>
    <t>2+3+2</t>
  </si>
  <si>
    <t>913211213</t>
  </si>
  <si>
    <t>Montáž a demontáž dočasných dopravních zábran Z2 Příplatek za první a každý další den použití dočasných dopravních zábran Z2 k ceně 21-1113</t>
  </si>
  <si>
    <t>1846651555</t>
  </si>
  <si>
    <t>Poznámka k položce:
viz pol. č. 913211113</t>
  </si>
  <si>
    <t>1et. - 90 dní, 2.et - 60 dní, 3.et - 60 dní</t>
  </si>
  <si>
    <t>2*90+3*60+2*60</t>
  </si>
  <si>
    <t>913321111</t>
  </si>
  <si>
    <t>Montáž a demontáž dočasných dopravních vodících zařízení směrové desky Z4 základní</t>
  </si>
  <si>
    <t>1470206151</t>
  </si>
  <si>
    <t xml:space="preserve">Poznámka k souboru cen:
1. V cenách jsou započteny náklady na montáž i demontáž dočasného vodícího zařízení. </t>
  </si>
  <si>
    <t>Poznámka k položce:
3.etapa
viz přílohy č. C.2.5.</t>
  </si>
  <si>
    <t>913321115</t>
  </si>
  <si>
    <t>Montáž a demontáž dočasných dopravních vodících zařízení soupravy směrových desek Z4 s výstražným světlem 3 desky</t>
  </si>
  <si>
    <t>-830546710</t>
  </si>
  <si>
    <t>Poznámka k položce:
viz přílohy č. C.2.5.</t>
  </si>
  <si>
    <t>913321211</t>
  </si>
  <si>
    <t>Montáž a demontáž dočasných dopravních vodících zařízení Příplatek za první a každý další den použití dočasných dopravních vodících zařízení k ceně 32-1111</t>
  </si>
  <si>
    <t>-1403881866</t>
  </si>
  <si>
    <t>Poznámka k položce:
3. etapa
60dní</t>
  </si>
  <si>
    <t>4*60</t>
  </si>
  <si>
    <t>913321215</t>
  </si>
  <si>
    <t>Montáž a demontáž dočasných dopravních vodících zařízení Příplatek za první a každý další den použití dočasných dopravních vodících zařízení k ceně 32-1115</t>
  </si>
  <si>
    <t>-670995968</t>
  </si>
  <si>
    <t>Poznámka k položce:
3.etapa
60 dní</t>
  </si>
  <si>
    <t>1*60</t>
  </si>
  <si>
    <t>913911112</t>
  </si>
  <si>
    <t>Montáž a demontáž akumulátorů a zásobníků dočasného dopravního značení akumulátoru olověného 12V/55 Ah</t>
  </si>
  <si>
    <t>-218984416</t>
  </si>
  <si>
    <t xml:space="preserve">Poznámka k souboru cen:
1. V cenách jsou započteny náklady na montáž i demontáž dočasného akumulátoru a zásobníku. </t>
  </si>
  <si>
    <t>Poznámka k položce:
3.etapa
pro blikače</t>
  </si>
  <si>
    <t>913911212</t>
  </si>
  <si>
    <t>Montáž a demontáž akumulátorů a zásobníků dočasného dopravního značení Příplatek za první a každý další den použití akumulátorů a zásobníků dočasného dopravního značení k ceně 91-1112</t>
  </si>
  <si>
    <t>-1305516166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</si>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</sst>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5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4"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8</v>
      </c>
    </row>
    <row r="5" spans="2:71" ht="14.4" customHeight="1">
      <c r="B5" s="26"/>
      <c r="C5" s="27"/>
      <c r="D5" s="32" t="s">
        <v>14</v>
      </c>
      <c r="E5" s="27"/>
      <c r="F5" s="27"/>
      <c r="G5" s="27"/>
      <c r="H5" s="27"/>
      <c r="I5" s="27"/>
      <c r="J5" s="27"/>
      <c r="K5" s="33" t="s">
        <v>15</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16</v>
      </c>
      <c r="BS5" s="22" t="s">
        <v>8</v>
      </c>
    </row>
    <row r="6" spans="2:71" ht="36.95" customHeight="1">
      <c r="B6" s="26"/>
      <c r="C6" s="27"/>
      <c r="D6" s="35" t="s">
        <v>17</v>
      </c>
      <c r="E6" s="27"/>
      <c r="F6" s="27"/>
      <c r="G6" s="27"/>
      <c r="H6" s="27"/>
      <c r="I6" s="27"/>
      <c r="J6" s="27"/>
      <c r="K6" s="36" t="s">
        <v>18</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19</v>
      </c>
    </row>
    <row r="7" spans="2:71"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23</v>
      </c>
      <c r="AO7" s="27"/>
      <c r="AP7" s="27"/>
      <c r="AQ7" s="29"/>
      <c r="BE7" s="37"/>
      <c r="BS7" s="22" t="s">
        <v>24</v>
      </c>
    </row>
    <row r="8" spans="2:71" ht="14.4" customHeight="1">
      <c r="B8" s="26"/>
      <c r="C8" s="27"/>
      <c r="D8" s="38"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27</v>
      </c>
      <c r="AL8" s="27"/>
      <c r="AM8" s="27"/>
      <c r="AN8" s="39" t="s">
        <v>28</v>
      </c>
      <c r="AO8" s="27"/>
      <c r="AP8" s="27"/>
      <c r="AQ8" s="29"/>
      <c r="BE8" s="37"/>
      <c r="BS8" s="22" t="s">
        <v>29</v>
      </c>
    </row>
    <row r="9" spans="2:71"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30</v>
      </c>
    </row>
    <row r="10" spans="2:71" ht="14.4" customHeight="1">
      <c r="B10" s="26"/>
      <c r="C10" s="27"/>
      <c r="D10" s="38" t="s">
        <v>31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32</v>
      </c>
      <c r="AL10" s="27"/>
      <c r="AM10" s="27"/>
      <c r="AN10" s="33" t="s">
        <v>23</v>
      </c>
      <c r="AO10" s="27"/>
      <c r="AP10" s="27"/>
      <c r="AQ10" s="29"/>
      <c r="BE10" s="37"/>
      <c r="BS10" s="22" t="s">
        <v>19</v>
      </c>
    </row>
    <row r="11" spans="2:71" ht="18.45" customHeight="1">
      <c r="B11" s="26"/>
      <c r="C11" s="27"/>
      <c r="D11" s="27"/>
      <c r="E11" s="33" t="s">
        <v>33</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34</v>
      </c>
      <c r="AL11" s="27"/>
      <c r="AM11" s="27"/>
      <c r="AN11" s="33" t="s">
        <v>23</v>
      </c>
      <c r="AO11" s="27"/>
      <c r="AP11" s="27"/>
      <c r="AQ11" s="29"/>
      <c r="BE11" s="37"/>
      <c r="BS11" s="22" t="s">
        <v>19</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19</v>
      </c>
    </row>
    <row r="13" spans="2:71" ht="14.4" customHeight="1">
      <c r="B13" s="26"/>
      <c r="C13" s="27"/>
      <c r="D13" s="38" t="s">
        <v>35</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32</v>
      </c>
      <c r="AL13" s="27"/>
      <c r="AM13" s="27"/>
      <c r="AN13" s="40" t="s">
        <v>36</v>
      </c>
      <c r="AO13" s="27"/>
      <c r="AP13" s="27"/>
      <c r="AQ13" s="29"/>
      <c r="BE13" s="37"/>
      <c r="BS13" s="22" t="s">
        <v>19</v>
      </c>
    </row>
    <row r="14" spans="2:71" ht="13.5">
      <c r="B14" s="26"/>
      <c r="C14" s="27"/>
      <c r="D14" s="27"/>
      <c r="E14" s="40" t="s">
        <v>36</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34</v>
      </c>
      <c r="AL14" s="27"/>
      <c r="AM14" s="27"/>
      <c r="AN14" s="40" t="s">
        <v>36</v>
      </c>
      <c r="AO14" s="27"/>
      <c r="AP14" s="27"/>
      <c r="AQ14" s="29"/>
      <c r="BE14" s="37"/>
      <c r="BS14" s="22" t="s">
        <v>19</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spans="2:71" ht="14.4" customHeight="1">
      <c r="B16" s="26"/>
      <c r="C16" s="27"/>
      <c r="D16" s="38" t="s">
        <v>37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32</v>
      </c>
      <c r="AL16" s="27"/>
      <c r="AM16" s="27"/>
      <c r="AN16" s="33" t="s">
        <v>38</v>
      </c>
      <c r="AO16" s="27"/>
      <c r="AP16" s="27"/>
      <c r="AQ16" s="29"/>
      <c r="BE16" s="37"/>
      <c r="BS16" s="22" t="s">
        <v>6</v>
      </c>
    </row>
    <row r="17" spans="2:71" ht="18.45" customHeight="1">
      <c r="B17" s="26"/>
      <c r="C17" s="27"/>
      <c r="D17" s="27"/>
      <c r="E17" s="33" t="s">
        <v>39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34</v>
      </c>
      <c r="AL17" s="27"/>
      <c r="AM17" s="27"/>
      <c r="AN17" s="33" t="s">
        <v>23</v>
      </c>
      <c r="AO17" s="27"/>
      <c r="AP17" s="27"/>
      <c r="AQ17" s="29"/>
      <c r="BE17" s="37"/>
      <c r="BS17" s="22" t="s">
        <v>40</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spans="2:71" ht="14.4" customHeight="1">
      <c r="B19" s="26"/>
      <c r="C19" s="27"/>
      <c r="D19" s="38" t="s">
        <v>41</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spans="2:71" ht="71.25" customHeight="1">
      <c r="B20" s="26"/>
      <c r="C20" s="27"/>
      <c r="D20" s="27"/>
      <c r="E20" s="42" t="s">
        <v>42</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spans="2:57" ht="6.95"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pans="2:57" s="1" customFormat="1" ht="25.9" customHeight="1">
      <c r="B23" s="44"/>
      <c r="C23" s="45"/>
      <c r="D23" s="46" t="s">
        <v>43</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pans="2:57"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pans="2:57" s="1" customFormat="1" ht="13.5">
      <c r="B25" s="44"/>
      <c r="C25" s="45"/>
      <c r="D25" s="45"/>
      <c r="E25" s="45"/>
      <c r="F25" s="45"/>
      <c r="G25" s="45"/>
      <c r="H25" s="45"/>
      <c r="I25" s="45"/>
      <c r="J25" s="45"/>
      <c r="K25" s="45"/>
      <c r="L25" s="50" t="s">
        <v>44</v>
      </c>
      <c r="M25" s="50"/>
      <c r="N25" s="50"/>
      <c r="O25" s="50"/>
      <c r="P25" s="45"/>
      <c r="Q25" s="45"/>
      <c r="R25" s="45"/>
      <c r="S25" s="45"/>
      <c r="T25" s="45"/>
      <c r="U25" s="45"/>
      <c r="V25" s="45"/>
      <c r="W25" s="50" t="s">
        <v>45</v>
      </c>
      <c r="X25" s="50"/>
      <c r="Y25" s="50"/>
      <c r="Z25" s="50"/>
      <c r="AA25" s="50"/>
      <c r="AB25" s="50"/>
      <c r="AC25" s="50"/>
      <c r="AD25" s="50"/>
      <c r="AE25" s="50"/>
      <c r="AF25" s="45"/>
      <c r="AG25" s="45"/>
      <c r="AH25" s="45"/>
      <c r="AI25" s="45"/>
      <c r="AJ25" s="45"/>
      <c r="AK25" s="50" t="s">
        <v>46</v>
      </c>
      <c r="AL25" s="50"/>
      <c r="AM25" s="50"/>
      <c r="AN25" s="50"/>
      <c r="AO25" s="50"/>
      <c r="AP25" s="45"/>
      <c r="AQ25" s="49"/>
      <c r="BE25" s="37"/>
    </row>
    <row r="26" spans="2:57" s="2" customFormat="1" ht="14.4" customHeight="1">
      <c r="B26" s="51"/>
      <c r="C26" s="52"/>
      <c r="D26" s="53" t="s">
        <v>47</v>
      </c>
      <c r="E26" s="52"/>
      <c r="F26" s="53" t="s">
        <v>48</v>
      </c>
      <c r="G26" s="52"/>
      <c r="H26" s="52"/>
      <c r="I26" s="52"/>
      <c r="J26" s="52"/>
      <c r="K26" s="52"/>
      <c r="L26" s="54">
        <v>0.21</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pans="2:57" s="2" customFormat="1" ht="14.4" customHeight="1">
      <c r="B27" s="51"/>
      <c r="C27" s="52"/>
      <c r="D27" s="52"/>
      <c r="E27" s="52"/>
      <c r="F27" s="53" t="s">
        <v>49</v>
      </c>
      <c r="G27" s="52"/>
      <c r="H27" s="52"/>
      <c r="I27" s="52"/>
      <c r="J27" s="52"/>
      <c r="K27" s="52"/>
      <c r="L27" s="54">
        <v>0.15</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spans="2:57" s="2" customFormat="1" ht="14.4" customHeight="1" hidden="1">
      <c r="B28" s="51"/>
      <c r="C28" s="52"/>
      <c r="D28" s="52"/>
      <c r="E28" s="52"/>
      <c r="F28" s="53" t="s">
        <v>50</v>
      </c>
      <c r="G28" s="52"/>
      <c r="H28" s="52"/>
      <c r="I28" s="52"/>
      <c r="J28" s="52"/>
      <c r="K28" s="52"/>
      <c r="L28" s="54">
        <v>0.21</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spans="2:57" s="2" customFormat="1" ht="14.4" customHeight="1" hidden="1">
      <c r="B29" s="51"/>
      <c r="C29" s="52"/>
      <c r="D29" s="52"/>
      <c r="E29" s="52"/>
      <c r="F29" s="53" t="s">
        <v>51</v>
      </c>
      <c r="G29" s="52"/>
      <c r="H29" s="52"/>
      <c r="I29" s="52"/>
      <c r="J29" s="52"/>
      <c r="K29" s="52"/>
      <c r="L29" s="54">
        <v>0.15</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spans="2:57" s="2" customFormat="1" ht="14.4" customHeight="1" hidden="1">
      <c r="B30" s="51"/>
      <c r="C30" s="52"/>
      <c r="D30" s="52"/>
      <c r="E30" s="52"/>
      <c r="F30" s="53" t="s">
        <v>52</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pans="2:57"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pans="2:57" s="1" customFormat="1" ht="25.9" customHeight="1">
      <c r="B32" s="44"/>
      <c r="C32" s="57"/>
      <c r="D32" s="58" t="s">
        <v>53</v>
      </c>
      <c r="E32" s="59"/>
      <c r="F32" s="59"/>
      <c r="G32" s="59"/>
      <c r="H32" s="59"/>
      <c r="I32" s="59"/>
      <c r="J32" s="59"/>
      <c r="K32" s="59"/>
      <c r="L32" s="59"/>
      <c r="M32" s="59"/>
      <c r="N32" s="59"/>
      <c r="O32" s="59"/>
      <c r="P32" s="59"/>
      <c r="Q32" s="59"/>
      <c r="R32" s="59"/>
      <c r="S32" s="59"/>
      <c r="T32" s="60" t="s">
        <v>54</v>
      </c>
      <c r="U32" s="59"/>
      <c r="V32" s="59"/>
      <c r="W32" s="59"/>
      <c r="X32" s="61" t="s">
        <v>55</v>
      </c>
      <c r="Y32" s="59"/>
      <c r="Z32" s="59"/>
      <c r="AA32" s="59"/>
      <c r="AB32" s="59"/>
      <c r="AC32" s="59"/>
      <c r="AD32" s="59"/>
      <c r="AE32" s="59"/>
      <c r="AF32" s="59"/>
      <c r="AG32" s="59"/>
      <c r="AH32" s="59"/>
      <c r="AI32" s="59"/>
      <c r="AJ32" s="59"/>
      <c r="AK32" s="62">
        <f>SUM(AK23:AK30)</f>
        <v>0</v>
      </c>
      <c r="AL32" s="59"/>
      <c r="AM32" s="59"/>
      <c r="AN32" s="59"/>
      <c r="AO32" s="63"/>
      <c r="AP32" s="57"/>
      <c r="AQ32" s="64"/>
      <c r="BE32" s="37"/>
    </row>
    <row r="33" spans="2:43"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pans="2:43" s="1" customFormat="1" ht="6.95"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pans="2:44" s="1" customFormat="1" ht="6.95"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pans="2:44" s="1" customFormat="1" ht="36.95" customHeight="1">
      <c r="B39" s="44"/>
      <c r="C39" s="71" t="s">
        <v>56</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pans="2:44" s="1" customFormat="1" ht="6.95"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pans="2:44" s="3" customFormat="1" ht="14.4" customHeight="1">
      <c r="B41" s="73"/>
      <c r="C41" s="74" t="s">
        <v>14</v>
      </c>
      <c r="D41" s="75"/>
      <c r="E41" s="75"/>
      <c r="F41" s="75"/>
      <c r="G41" s="75"/>
      <c r="H41" s="75"/>
      <c r="I41" s="75"/>
      <c r="J41" s="75"/>
      <c r="K41" s="75"/>
      <c r="L41" s="75" t="str">
        <f>K5</f>
        <v>PC</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pans="2:44" s="4" customFormat="1" ht="36.95" customHeight="1">
      <c r="B42" s="77"/>
      <c r="C42" s="78" t="s">
        <v>17</v>
      </c>
      <c r="D42" s="79"/>
      <c r="E42" s="79"/>
      <c r="F42" s="79"/>
      <c r="G42" s="79"/>
      <c r="H42" s="79"/>
      <c r="I42" s="79"/>
      <c r="J42" s="79"/>
      <c r="K42" s="79"/>
      <c r="L42" s="80" t="str">
        <f>K6</f>
        <v>Stavba polní cesty HPC 1R v k.ú. Nečtiny</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pans="2:44" s="1" customFormat="1" ht="6.95"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pans="2:44" s="1" customFormat="1" ht="13.5">
      <c r="B44" s="44"/>
      <c r="C44" s="74" t="s">
        <v>25</v>
      </c>
      <c r="D44" s="72"/>
      <c r="E44" s="72"/>
      <c r="F44" s="72"/>
      <c r="G44" s="72"/>
      <c r="H44" s="72"/>
      <c r="I44" s="72"/>
      <c r="J44" s="72"/>
      <c r="K44" s="72"/>
      <c r="L44" s="82" t="str">
        <f>IF(K8="","",K8)</f>
        <v>Nečtiny</v>
      </c>
      <c r="M44" s="72"/>
      <c r="N44" s="72"/>
      <c r="O44" s="72"/>
      <c r="P44" s="72"/>
      <c r="Q44" s="72"/>
      <c r="R44" s="72"/>
      <c r="S44" s="72"/>
      <c r="T44" s="72"/>
      <c r="U44" s="72"/>
      <c r="V44" s="72"/>
      <c r="W44" s="72"/>
      <c r="X44" s="72"/>
      <c r="Y44" s="72"/>
      <c r="Z44" s="72"/>
      <c r="AA44" s="72"/>
      <c r="AB44" s="72"/>
      <c r="AC44" s="72"/>
      <c r="AD44" s="72"/>
      <c r="AE44" s="72"/>
      <c r="AF44" s="72"/>
      <c r="AG44" s="72"/>
      <c r="AH44" s="72"/>
      <c r="AI44" s="74" t="s">
        <v>27</v>
      </c>
      <c r="AJ44" s="72"/>
      <c r="AK44" s="72"/>
      <c r="AL44" s="72"/>
      <c r="AM44" s="83" t="str">
        <f>IF(AN8="","",AN8)</f>
        <v>9.1.2017</v>
      </c>
      <c r="AN44" s="83"/>
      <c r="AO44" s="72"/>
      <c r="AP44" s="72"/>
      <c r="AQ44" s="72"/>
      <c r="AR44" s="70"/>
    </row>
    <row r="45" spans="2:44" s="1" customFormat="1" ht="6.95"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pans="2:56" s="1" customFormat="1" ht="13.5">
      <c r="B46" s="44"/>
      <c r="C46" s="74" t="s">
        <v>31</v>
      </c>
      <c r="D46" s="72"/>
      <c r="E46" s="72"/>
      <c r="F46" s="72"/>
      <c r="G46" s="72"/>
      <c r="H46" s="72"/>
      <c r="I46" s="72"/>
      <c r="J46" s="72"/>
      <c r="K46" s="72"/>
      <c r="L46" s="75" t="str">
        <f>IF(E11="","",E11)</f>
        <v xml:space="preserve"> </v>
      </c>
      <c r="M46" s="72"/>
      <c r="N46" s="72"/>
      <c r="O46" s="72"/>
      <c r="P46" s="72"/>
      <c r="Q46" s="72"/>
      <c r="R46" s="72"/>
      <c r="S46" s="72"/>
      <c r="T46" s="72"/>
      <c r="U46" s="72"/>
      <c r="V46" s="72"/>
      <c r="W46" s="72"/>
      <c r="X46" s="72"/>
      <c r="Y46" s="72"/>
      <c r="Z46" s="72"/>
      <c r="AA46" s="72"/>
      <c r="AB46" s="72"/>
      <c r="AC46" s="72"/>
      <c r="AD46" s="72"/>
      <c r="AE46" s="72"/>
      <c r="AF46" s="72"/>
      <c r="AG46" s="72"/>
      <c r="AH46" s="72"/>
      <c r="AI46" s="74" t="s">
        <v>37</v>
      </c>
      <c r="AJ46" s="72"/>
      <c r="AK46" s="72"/>
      <c r="AL46" s="72"/>
      <c r="AM46" s="75" t="str">
        <f>IF(E17="","",E17)</f>
        <v>D PROJEKT PLZEŇ Nedvěd s.r.o.</v>
      </c>
      <c r="AN46" s="75"/>
      <c r="AO46" s="75"/>
      <c r="AP46" s="75"/>
      <c r="AQ46" s="72"/>
      <c r="AR46" s="70"/>
      <c r="AS46" s="84" t="s">
        <v>57</v>
      </c>
      <c r="AT46" s="85"/>
      <c r="AU46" s="86"/>
      <c r="AV46" s="86"/>
      <c r="AW46" s="86"/>
      <c r="AX46" s="86"/>
      <c r="AY46" s="86"/>
      <c r="AZ46" s="86"/>
      <c r="BA46" s="86"/>
      <c r="BB46" s="86"/>
      <c r="BC46" s="86"/>
      <c r="BD46" s="87"/>
    </row>
    <row r="47" spans="2:56" s="1" customFormat="1" ht="13.5">
      <c r="B47" s="44"/>
      <c r="C47" s="74" t="s">
        <v>35</v>
      </c>
      <c r="D47" s="72"/>
      <c r="E47" s="72"/>
      <c r="F47" s="72"/>
      <c r="G47" s="72"/>
      <c r="H47" s="72"/>
      <c r="I47" s="72"/>
      <c r="J47" s="72"/>
      <c r="K47" s="72"/>
      <c r="L47" s="75" t="str">
        <f>IF(E14="Vyplň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pans="2:56"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pans="2:56" s="1" customFormat="1" ht="29.25" customHeight="1">
      <c r="B49" s="44"/>
      <c r="C49" s="94" t="s">
        <v>58</v>
      </c>
      <c r="D49" s="95"/>
      <c r="E49" s="95"/>
      <c r="F49" s="95"/>
      <c r="G49" s="95"/>
      <c r="H49" s="96"/>
      <c r="I49" s="97" t="s">
        <v>59</v>
      </c>
      <c r="J49" s="95"/>
      <c r="K49" s="95"/>
      <c r="L49" s="95"/>
      <c r="M49" s="95"/>
      <c r="N49" s="95"/>
      <c r="O49" s="95"/>
      <c r="P49" s="95"/>
      <c r="Q49" s="95"/>
      <c r="R49" s="95"/>
      <c r="S49" s="95"/>
      <c r="T49" s="95"/>
      <c r="U49" s="95"/>
      <c r="V49" s="95"/>
      <c r="W49" s="95"/>
      <c r="X49" s="95"/>
      <c r="Y49" s="95"/>
      <c r="Z49" s="95"/>
      <c r="AA49" s="95"/>
      <c r="AB49" s="95"/>
      <c r="AC49" s="95"/>
      <c r="AD49" s="95"/>
      <c r="AE49" s="95"/>
      <c r="AF49" s="95"/>
      <c r="AG49" s="98" t="s">
        <v>60</v>
      </c>
      <c r="AH49" s="95"/>
      <c r="AI49" s="95"/>
      <c r="AJ49" s="95"/>
      <c r="AK49" s="95"/>
      <c r="AL49" s="95"/>
      <c r="AM49" s="95"/>
      <c r="AN49" s="97" t="s">
        <v>61</v>
      </c>
      <c r="AO49" s="95"/>
      <c r="AP49" s="95"/>
      <c r="AQ49" s="99" t="s">
        <v>62</v>
      </c>
      <c r="AR49" s="70"/>
      <c r="AS49" s="100" t="s">
        <v>63</v>
      </c>
      <c r="AT49" s="101" t="s">
        <v>64</v>
      </c>
      <c r="AU49" s="101" t="s">
        <v>65</v>
      </c>
      <c r="AV49" s="101" t="s">
        <v>66</v>
      </c>
      <c r="AW49" s="101" t="s">
        <v>67</v>
      </c>
      <c r="AX49" s="101" t="s">
        <v>68</v>
      </c>
      <c r="AY49" s="101" t="s">
        <v>69</v>
      </c>
      <c r="AZ49" s="101" t="s">
        <v>70</v>
      </c>
      <c r="BA49" s="101" t="s">
        <v>71</v>
      </c>
      <c r="BB49" s="101" t="s">
        <v>72</v>
      </c>
      <c r="BC49" s="101" t="s">
        <v>73</v>
      </c>
      <c r="BD49" s="102" t="s">
        <v>74</v>
      </c>
    </row>
    <row r="50" spans="2:56"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pans="2:90" s="4" customFormat="1" ht="32.4" customHeight="1">
      <c r="B51" s="77"/>
      <c r="C51" s="106" t="s">
        <v>75</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ROUND(SUM(AG52:AG54),2)</f>
        <v>0</v>
      </c>
      <c r="AH51" s="108"/>
      <c r="AI51" s="108"/>
      <c r="AJ51" s="108"/>
      <c r="AK51" s="108"/>
      <c r="AL51" s="108"/>
      <c r="AM51" s="108"/>
      <c r="AN51" s="109">
        <f>SUM(AG51,AT51)</f>
        <v>0</v>
      </c>
      <c r="AO51" s="109"/>
      <c r="AP51" s="109"/>
      <c r="AQ51" s="110" t="s">
        <v>23</v>
      </c>
      <c r="AR51" s="81"/>
      <c r="AS51" s="111">
        <f>ROUND(SUM(AS52:AS54),2)</f>
        <v>0</v>
      </c>
      <c r="AT51" s="112">
        <f>ROUND(SUM(AV51:AW51),2)</f>
        <v>0</v>
      </c>
      <c r="AU51" s="113">
        <f>ROUND(SUM(AU52:AU54),5)</f>
        <v>0</v>
      </c>
      <c r="AV51" s="112">
        <f>ROUND(AZ51*L26,2)</f>
        <v>0</v>
      </c>
      <c r="AW51" s="112">
        <f>ROUND(BA51*L27,2)</f>
        <v>0</v>
      </c>
      <c r="AX51" s="112">
        <f>ROUND(BB51*L26,2)</f>
        <v>0</v>
      </c>
      <c r="AY51" s="112">
        <f>ROUND(BC51*L27,2)</f>
        <v>0</v>
      </c>
      <c r="AZ51" s="112">
        <f>ROUND(SUM(AZ52:AZ54),2)</f>
        <v>0</v>
      </c>
      <c r="BA51" s="112">
        <f>ROUND(SUM(BA52:BA54),2)</f>
        <v>0</v>
      </c>
      <c r="BB51" s="112">
        <f>ROUND(SUM(BB52:BB54),2)</f>
        <v>0</v>
      </c>
      <c r="BC51" s="112">
        <f>ROUND(SUM(BC52:BC54),2)</f>
        <v>0</v>
      </c>
      <c r="BD51" s="114">
        <f>ROUND(SUM(BD52:BD54),2)</f>
        <v>0</v>
      </c>
      <c r="BS51" s="115" t="s">
        <v>76</v>
      </c>
      <c r="BT51" s="115" t="s">
        <v>77</v>
      </c>
      <c r="BU51" s="116" t="s">
        <v>78</v>
      </c>
      <c r="BV51" s="115" t="s">
        <v>79</v>
      </c>
      <c r="BW51" s="115" t="s">
        <v>7</v>
      </c>
      <c r="BX51" s="115" t="s">
        <v>80</v>
      </c>
      <c r="CL51" s="115" t="s">
        <v>21</v>
      </c>
    </row>
    <row r="52" spans="1:91" s="5" customFormat="1" ht="16.5" customHeight="1">
      <c r="A52" s="117" t="s">
        <v>81</v>
      </c>
      <c r="B52" s="118"/>
      <c r="C52" s="119"/>
      <c r="D52" s="120" t="s">
        <v>82</v>
      </c>
      <c r="E52" s="120"/>
      <c r="F52" s="120"/>
      <c r="G52" s="120"/>
      <c r="H52" s="120"/>
      <c r="I52" s="121"/>
      <c r="J52" s="120" t="s">
        <v>83</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'SO 000 - Vedlejší a ostat...'!J27</f>
        <v>0</v>
      </c>
      <c r="AH52" s="121"/>
      <c r="AI52" s="121"/>
      <c r="AJ52" s="121"/>
      <c r="AK52" s="121"/>
      <c r="AL52" s="121"/>
      <c r="AM52" s="121"/>
      <c r="AN52" s="122">
        <f>SUM(AG52,AT52)</f>
        <v>0</v>
      </c>
      <c r="AO52" s="121"/>
      <c r="AP52" s="121"/>
      <c r="AQ52" s="123" t="s">
        <v>84</v>
      </c>
      <c r="AR52" s="124"/>
      <c r="AS52" s="125">
        <v>0</v>
      </c>
      <c r="AT52" s="126">
        <f>ROUND(SUM(AV52:AW52),2)</f>
        <v>0</v>
      </c>
      <c r="AU52" s="127">
        <f>'SO 000 - Vedlejší a ostat...'!P80</f>
        <v>0</v>
      </c>
      <c r="AV52" s="126">
        <f>'SO 000 - Vedlejší a ostat...'!J30</f>
        <v>0</v>
      </c>
      <c r="AW52" s="126">
        <f>'SO 000 - Vedlejší a ostat...'!J31</f>
        <v>0</v>
      </c>
      <c r="AX52" s="126">
        <f>'SO 000 - Vedlejší a ostat...'!J32</f>
        <v>0</v>
      </c>
      <c r="AY52" s="126">
        <f>'SO 000 - Vedlejší a ostat...'!J33</f>
        <v>0</v>
      </c>
      <c r="AZ52" s="126">
        <f>'SO 000 - Vedlejší a ostat...'!F30</f>
        <v>0</v>
      </c>
      <c r="BA52" s="126">
        <f>'SO 000 - Vedlejší a ostat...'!F31</f>
        <v>0</v>
      </c>
      <c r="BB52" s="126">
        <f>'SO 000 - Vedlejší a ostat...'!F32</f>
        <v>0</v>
      </c>
      <c r="BC52" s="126">
        <f>'SO 000 - Vedlejší a ostat...'!F33</f>
        <v>0</v>
      </c>
      <c r="BD52" s="128">
        <f>'SO 000 - Vedlejší a ostat...'!F34</f>
        <v>0</v>
      </c>
      <c r="BT52" s="129" t="s">
        <v>24</v>
      </c>
      <c r="BV52" s="129" t="s">
        <v>79</v>
      </c>
      <c r="BW52" s="129" t="s">
        <v>85</v>
      </c>
      <c r="BX52" s="129" t="s">
        <v>7</v>
      </c>
      <c r="CL52" s="129" t="s">
        <v>21</v>
      </c>
      <c r="CM52" s="129" t="s">
        <v>86</v>
      </c>
    </row>
    <row r="53" spans="1:91" s="5" customFormat="1" ht="16.5" customHeight="1">
      <c r="A53" s="117" t="s">
        <v>81</v>
      </c>
      <c r="B53" s="118"/>
      <c r="C53" s="119"/>
      <c r="D53" s="120" t="s">
        <v>87</v>
      </c>
      <c r="E53" s="120"/>
      <c r="F53" s="120"/>
      <c r="G53" s="120"/>
      <c r="H53" s="120"/>
      <c r="I53" s="121"/>
      <c r="J53" s="120" t="s">
        <v>88</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'SO 101 - Polní cesta'!J27</f>
        <v>0</v>
      </c>
      <c r="AH53" s="121"/>
      <c r="AI53" s="121"/>
      <c r="AJ53" s="121"/>
      <c r="AK53" s="121"/>
      <c r="AL53" s="121"/>
      <c r="AM53" s="121"/>
      <c r="AN53" s="122">
        <f>SUM(AG53,AT53)</f>
        <v>0</v>
      </c>
      <c r="AO53" s="121"/>
      <c r="AP53" s="121"/>
      <c r="AQ53" s="123" t="s">
        <v>84</v>
      </c>
      <c r="AR53" s="124"/>
      <c r="AS53" s="125">
        <v>0</v>
      </c>
      <c r="AT53" s="126">
        <f>ROUND(SUM(AV53:AW53),2)</f>
        <v>0</v>
      </c>
      <c r="AU53" s="127">
        <f>'SO 101 - Polní cesta'!P89</f>
        <v>0</v>
      </c>
      <c r="AV53" s="126">
        <f>'SO 101 - Polní cesta'!J30</f>
        <v>0</v>
      </c>
      <c r="AW53" s="126">
        <f>'SO 101 - Polní cesta'!J31</f>
        <v>0</v>
      </c>
      <c r="AX53" s="126">
        <f>'SO 101 - Polní cesta'!J32</f>
        <v>0</v>
      </c>
      <c r="AY53" s="126">
        <f>'SO 101 - Polní cesta'!J33</f>
        <v>0</v>
      </c>
      <c r="AZ53" s="126">
        <f>'SO 101 - Polní cesta'!F30</f>
        <v>0</v>
      </c>
      <c r="BA53" s="126">
        <f>'SO 101 - Polní cesta'!F31</f>
        <v>0</v>
      </c>
      <c r="BB53" s="126">
        <f>'SO 101 - Polní cesta'!F32</f>
        <v>0</v>
      </c>
      <c r="BC53" s="126">
        <f>'SO 101 - Polní cesta'!F33</f>
        <v>0</v>
      </c>
      <c r="BD53" s="128">
        <f>'SO 101 - Polní cesta'!F34</f>
        <v>0</v>
      </c>
      <c r="BT53" s="129" t="s">
        <v>24</v>
      </c>
      <c r="BV53" s="129" t="s">
        <v>79</v>
      </c>
      <c r="BW53" s="129" t="s">
        <v>89</v>
      </c>
      <c r="BX53" s="129" t="s">
        <v>7</v>
      </c>
      <c r="CL53" s="129" t="s">
        <v>23</v>
      </c>
      <c r="CM53" s="129" t="s">
        <v>86</v>
      </c>
    </row>
    <row r="54" spans="1:91" s="5" customFormat="1" ht="16.5" customHeight="1">
      <c r="A54" s="117" t="s">
        <v>81</v>
      </c>
      <c r="B54" s="118"/>
      <c r="C54" s="119"/>
      <c r="D54" s="120" t="s">
        <v>90</v>
      </c>
      <c r="E54" s="120"/>
      <c r="F54" s="120"/>
      <c r="G54" s="120"/>
      <c r="H54" s="120"/>
      <c r="I54" s="121"/>
      <c r="J54" s="120" t="s">
        <v>91</v>
      </c>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2">
        <f>'SO 155 - Dopravně inženýr...'!J27</f>
        <v>0</v>
      </c>
      <c r="AH54" s="121"/>
      <c r="AI54" s="121"/>
      <c r="AJ54" s="121"/>
      <c r="AK54" s="121"/>
      <c r="AL54" s="121"/>
      <c r="AM54" s="121"/>
      <c r="AN54" s="122">
        <f>SUM(AG54,AT54)</f>
        <v>0</v>
      </c>
      <c r="AO54" s="121"/>
      <c r="AP54" s="121"/>
      <c r="AQ54" s="123" t="s">
        <v>84</v>
      </c>
      <c r="AR54" s="124"/>
      <c r="AS54" s="130">
        <v>0</v>
      </c>
      <c r="AT54" s="131">
        <f>ROUND(SUM(AV54:AW54),2)</f>
        <v>0</v>
      </c>
      <c r="AU54" s="132">
        <f>'SO 155 - Dopravně inženýr...'!P78</f>
        <v>0</v>
      </c>
      <c r="AV54" s="131">
        <f>'SO 155 - Dopravně inženýr...'!J30</f>
        <v>0</v>
      </c>
      <c r="AW54" s="131">
        <f>'SO 155 - Dopravně inženýr...'!J31</f>
        <v>0</v>
      </c>
      <c r="AX54" s="131">
        <f>'SO 155 - Dopravně inženýr...'!J32</f>
        <v>0</v>
      </c>
      <c r="AY54" s="131">
        <f>'SO 155 - Dopravně inženýr...'!J33</f>
        <v>0</v>
      </c>
      <c r="AZ54" s="131">
        <f>'SO 155 - Dopravně inženýr...'!F30</f>
        <v>0</v>
      </c>
      <c r="BA54" s="131">
        <f>'SO 155 - Dopravně inženýr...'!F31</f>
        <v>0</v>
      </c>
      <c r="BB54" s="131">
        <f>'SO 155 - Dopravně inženýr...'!F32</f>
        <v>0</v>
      </c>
      <c r="BC54" s="131">
        <f>'SO 155 - Dopravně inženýr...'!F33</f>
        <v>0</v>
      </c>
      <c r="BD54" s="133">
        <f>'SO 155 - Dopravně inženýr...'!F34</f>
        <v>0</v>
      </c>
      <c r="BT54" s="129" t="s">
        <v>24</v>
      </c>
      <c r="BV54" s="129" t="s">
        <v>79</v>
      </c>
      <c r="BW54" s="129" t="s">
        <v>92</v>
      </c>
      <c r="BX54" s="129" t="s">
        <v>7</v>
      </c>
      <c r="CL54" s="129" t="s">
        <v>21</v>
      </c>
      <c r="CM54" s="129" t="s">
        <v>86</v>
      </c>
    </row>
    <row r="55" spans="2:44" s="1" customFormat="1" ht="30" customHeight="1">
      <c r="B55" s="44"/>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0"/>
    </row>
    <row r="56" spans="2:44" s="1" customFormat="1" ht="6.95" customHeight="1">
      <c r="B56" s="65"/>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70"/>
    </row>
  </sheetData>
  <sheetProtection password="CC35"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SO 000 - Vedlejší a ostat...'!C2" display="/"/>
    <hyperlink ref="A53" location="'SO 101 - Polní cesta'!C2" display="/"/>
    <hyperlink ref="A54" location="'SO 155 - Dopravně inženýr...'!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93</v>
      </c>
      <c r="G1" s="137" t="s">
        <v>94</v>
      </c>
      <c r="H1" s="137"/>
      <c r="I1" s="138"/>
      <c r="J1" s="137" t="s">
        <v>95</v>
      </c>
      <c r="K1" s="136" t="s">
        <v>96</v>
      </c>
      <c r="L1" s="137" t="s">
        <v>97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85</v>
      </c>
    </row>
    <row r="3" spans="2:46" ht="6.95" customHeight="1">
      <c r="B3" s="23"/>
      <c r="C3" s="24"/>
      <c r="D3" s="24"/>
      <c r="E3" s="24"/>
      <c r="F3" s="24"/>
      <c r="G3" s="24"/>
      <c r="H3" s="24"/>
      <c r="I3" s="139"/>
      <c r="J3" s="24"/>
      <c r="K3" s="25"/>
      <c r="AT3" s="22" t="s">
        <v>86</v>
      </c>
    </row>
    <row r="4" spans="2:46" ht="36.95" customHeight="1">
      <c r="B4" s="26"/>
      <c r="C4" s="27"/>
      <c r="D4" s="28" t="s">
        <v>98</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17</v>
      </c>
      <c r="E6" s="27"/>
      <c r="F6" s="27"/>
      <c r="G6" s="27"/>
      <c r="H6" s="27"/>
      <c r="I6" s="140"/>
      <c r="J6" s="27"/>
      <c r="K6" s="29"/>
    </row>
    <row r="7" spans="2:11" ht="16.5" customHeight="1">
      <c r="B7" s="26"/>
      <c r="C7" s="27"/>
      <c r="D7" s="27"/>
      <c r="E7" s="141" t="str">
        <f>'Rekapitulace stavby'!K6</f>
        <v>Stavba polní cesty HPC 1R v k.ú. Nečtiny</v>
      </c>
      <c r="F7" s="38"/>
      <c r="G7" s="38"/>
      <c r="H7" s="38"/>
      <c r="I7" s="140"/>
      <c r="J7" s="27"/>
      <c r="K7" s="29"/>
    </row>
    <row r="8" spans="2:11" s="1" customFormat="1" ht="13.5">
      <c r="B8" s="44"/>
      <c r="C8" s="45"/>
      <c r="D8" s="38" t="s">
        <v>99</v>
      </c>
      <c r="E8" s="45"/>
      <c r="F8" s="45"/>
      <c r="G8" s="45"/>
      <c r="H8" s="45"/>
      <c r="I8" s="142"/>
      <c r="J8" s="45"/>
      <c r="K8" s="49"/>
    </row>
    <row r="9" spans="2:11" s="1" customFormat="1" ht="36.95" customHeight="1">
      <c r="B9" s="44"/>
      <c r="C9" s="45"/>
      <c r="D9" s="45"/>
      <c r="E9" s="143" t="s">
        <v>100</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23</v>
      </c>
      <c r="K11" s="49"/>
    </row>
    <row r="12" spans="2:11" s="1" customFormat="1" ht="14.4" customHeight="1">
      <c r="B12" s="44"/>
      <c r="C12" s="45"/>
      <c r="D12" s="38" t="s">
        <v>25</v>
      </c>
      <c r="E12" s="45"/>
      <c r="F12" s="33" t="s">
        <v>26</v>
      </c>
      <c r="G12" s="45"/>
      <c r="H12" s="45"/>
      <c r="I12" s="144" t="s">
        <v>27</v>
      </c>
      <c r="J12" s="145" t="str">
        <f>'Rekapitulace stavby'!AN8</f>
        <v>9.1.2017</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
        <v>101</v>
      </c>
      <c r="K14" s="49"/>
    </row>
    <row r="15" spans="2:11" s="1" customFormat="1" ht="18" customHeight="1">
      <c r="B15" s="44"/>
      <c r="C15" s="45"/>
      <c r="D15" s="45"/>
      <c r="E15" s="33" t="s">
        <v>102</v>
      </c>
      <c r="F15" s="45"/>
      <c r="G15" s="45"/>
      <c r="H15" s="45"/>
      <c r="I15" s="144" t="s">
        <v>34</v>
      </c>
      <c r="J15" s="33" t="s">
        <v>23</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35</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34</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37</v>
      </c>
      <c r="E20" s="45"/>
      <c r="F20" s="45"/>
      <c r="G20" s="45"/>
      <c r="H20" s="45"/>
      <c r="I20" s="144" t="s">
        <v>32</v>
      </c>
      <c r="J20" s="33" t="s">
        <v>38</v>
      </c>
      <c r="K20" s="49"/>
    </row>
    <row r="21" spans="2:11" s="1" customFormat="1" ht="18" customHeight="1">
      <c r="B21" s="44"/>
      <c r="C21" s="45"/>
      <c r="D21" s="45"/>
      <c r="E21" s="33" t="s">
        <v>39</v>
      </c>
      <c r="F21" s="45"/>
      <c r="G21" s="45"/>
      <c r="H21" s="45"/>
      <c r="I21" s="144" t="s">
        <v>34</v>
      </c>
      <c r="J21" s="33" t="s">
        <v>23</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41</v>
      </c>
      <c r="E23" s="45"/>
      <c r="F23" s="45"/>
      <c r="G23" s="45"/>
      <c r="H23" s="45"/>
      <c r="I23" s="142"/>
      <c r="J23" s="45"/>
      <c r="K23" s="49"/>
    </row>
    <row r="24" spans="2:11" s="6" customFormat="1" ht="16.5" customHeight="1">
      <c r="B24" s="146"/>
      <c r="C24" s="147"/>
      <c r="D24" s="147"/>
      <c r="E24" s="42" t="s">
        <v>23</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43</v>
      </c>
      <c r="E27" s="45"/>
      <c r="F27" s="45"/>
      <c r="G27" s="45"/>
      <c r="H27" s="45"/>
      <c r="I27" s="142"/>
      <c r="J27" s="153">
        <f>ROUND(J80,2)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45</v>
      </c>
      <c r="G29" s="45"/>
      <c r="H29" s="45"/>
      <c r="I29" s="154" t="s">
        <v>44</v>
      </c>
      <c r="J29" s="50" t="s">
        <v>46</v>
      </c>
      <c r="K29" s="49"/>
    </row>
    <row r="30" spans="2:11" s="1" customFormat="1" ht="14.4" customHeight="1">
      <c r="B30" s="44"/>
      <c r="C30" s="45"/>
      <c r="D30" s="53" t="s">
        <v>47</v>
      </c>
      <c r="E30" s="53" t="s">
        <v>48</v>
      </c>
      <c r="F30" s="155">
        <f>ROUND(SUM(BE80:BE94),2)</f>
        <v>0</v>
      </c>
      <c r="G30" s="45"/>
      <c r="H30" s="45"/>
      <c r="I30" s="156">
        <v>0.21</v>
      </c>
      <c r="J30" s="155">
        <f>ROUND(ROUND((SUM(BE80:BE94)),2)*I30,2)</f>
        <v>0</v>
      </c>
      <c r="K30" s="49"/>
    </row>
    <row r="31" spans="2:11" s="1" customFormat="1" ht="14.4" customHeight="1">
      <c r="B31" s="44"/>
      <c r="C31" s="45"/>
      <c r="D31" s="45"/>
      <c r="E31" s="53" t="s">
        <v>49</v>
      </c>
      <c r="F31" s="155">
        <f>ROUND(SUM(BF80:BF94),2)</f>
        <v>0</v>
      </c>
      <c r="G31" s="45"/>
      <c r="H31" s="45"/>
      <c r="I31" s="156">
        <v>0.15</v>
      </c>
      <c r="J31" s="155">
        <f>ROUND(ROUND((SUM(BF80:BF94)),2)*I31,2)</f>
        <v>0</v>
      </c>
      <c r="K31" s="49"/>
    </row>
    <row r="32" spans="2:11" s="1" customFormat="1" ht="14.4" customHeight="1" hidden="1">
      <c r="B32" s="44"/>
      <c r="C32" s="45"/>
      <c r="D32" s="45"/>
      <c r="E32" s="53" t="s">
        <v>50</v>
      </c>
      <c r="F32" s="155">
        <f>ROUND(SUM(BG80:BG94),2)</f>
        <v>0</v>
      </c>
      <c r="G32" s="45"/>
      <c r="H32" s="45"/>
      <c r="I32" s="156">
        <v>0.21</v>
      </c>
      <c r="J32" s="155">
        <v>0</v>
      </c>
      <c r="K32" s="49"/>
    </row>
    <row r="33" spans="2:11" s="1" customFormat="1" ht="14.4" customHeight="1" hidden="1">
      <c r="B33" s="44"/>
      <c r="C33" s="45"/>
      <c r="D33" s="45"/>
      <c r="E33" s="53" t="s">
        <v>51</v>
      </c>
      <c r="F33" s="155">
        <f>ROUND(SUM(BH80:BH94),2)</f>
        <v>0</v>
      </c>
      <c r="G33" s="45"/>
      <c r="H33" s="45"/>
      <c r="I33" s="156">
        <v>0.15</v>
      </c>
      <c r="J33" s="155">
        <v>0</v>
      </c>
      <c r="K33" s="49"/>
    </row>
    <row r="34" spans="2:11" s="1" customFormat="1" ht="14.4" customHeight="1" hidden="1">
      <c r="B34" s="44"/>
      <c r="C34" s="45"/>
      <c r="D34" s="45"/>
      <c r="E34" s="53" t="s">
        <v>52</v>
      </c>
      <c r="F34" s="155">
        <f>ROUND(SUM(BI80:BI94),2)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53</v>
      </c>
      <c r="E36" s="96"/>
      <c r="F36" s="96"/>
      <c r="G36" s="159" t="s">
        <v>54</v>
      </c>
      <c r="H36" s="160" t="s">
        <v>55</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103</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17</v>
      </c>
      <c r="D44" s="45"/>
      <c r="E44" s="45"/>
      <c r="F44" s="45"/>
      <c r="G44" s="45"/>
      <c r="H44" s="45"/>
      <c r="I44" s="142"/>
      <c r="J44" s="45"/>
      <c r="K44" s="49"/>
    </row>
    <row r="45" spans="2:11" s="1" customFormat="1" ht="16.5" customHeight="1">
      <c r="B45" s="44"/>
      <c r="C45" s="45"/>
      <c r="D45" s="45"/>
      <c r="E45" s="141" t="str">
        <f>E7</f>
        <v>Stavba polní cesty HPC 1R v k.ú. Nečtiny</v>
      </c>
      <c r="F45" s="38"/>
      <c r="G45" s="38"/>
      <c r="H45" s="38"/>
      <c r="I45" s="142"/>
      <c r="J45" s="45"/>
      <c r="K45" s="49"/>
    </row>
    <row r="46" spans="2:11" s="1" customFormat="1" ht="14.4" customHeight="1">
      <c r="B46" s="44"/>
      <c r="C46" s="38" t="s">
        <v>99</v>
      </c>
      <c r="D46" s="45"/>
      <c r="E46" s="45"/>
      <c r="F46" s="45"/>
      <c r="G46" s="45"/>
      <c r="H46" s="45"/>
      <c r="I46" s="142"/>
      <c r="J46" s="45"/>
      <c r="K46" s="49"/>
    </row>
    <row r="47" spans="2:11" s="1" customFormat="1" ht="17.25" customHeight="1">
      <c r="B47" s="44"/>
      <c r="C47" s="45"/>
      <c r="D47" s="45"/>
      <c r="E47" s="143" t="str">
        <f>E9</f>
        <v>SO 000 - Vedlejší a ostatní náklady</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Nečtiny</v>
      </c>
      <c r="G49" s="45"/>
      <c r="H49" s="45"/>
      <c r="I49" s="144" t="s">
        <v>27</v>
      </c>
      <c r="J49" s="145" t="str">
        <f>IF(J12="","",J12)</f>
        <v>9.1.2017</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ČR - Státní pozemkový úřad, KPÚ pro Plzeňský kraj,</v>
      </c>
      <c r="G51" s="45"/>
      <c r="H51" s="45"/>
      <c r="I51" s="144" t="s">
        <v>37</v>
      </c>
      <c r="J51" s="42" t="str">
        <f>E21</f>
        <v>D PROJEKT PLZEŇ Nedvěd s.r.o.</v>
      </c>
      <c r="K51" s="49"/>
    </row>
    <row r="52" spans="2:11" s="1" customFormat="1" ht="14.4" customHeight="1">
      <c r="B52" s="44"/>
      <c r="C52" s="38" t="s">
        <v>35</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104</v>
      </c>
      <c r="D54" s="157"/>
      <c r="E54" s="157"/>
      <c r="F54" s="157"/>
      <c r="G54" s="157"/>
      <c r="H54" s="157"/>
      <c r="I54" s="171"/>
      <c r="J54" s="172" t="s">
        <v>105</v>
      </c>
      <c r="K54" s="173"/>
    </row>
    <row r="55" spans="2:11" s="1" customFormat="1" ht="10.3" customHeight="1">
      <c r="B55" s="44"/>
      <c r="C55" s="45"/>
      <c r="D55" s="45"/>
      <c r="E55" s="45"/>
      <c r="F55" s="45"/>
      <c r="G55" s="45"/>
      <c r="H55" s="45"/>
      <c r="I55" s="142"/>
      <c r="J55" s="45"/>
      <c r="K55" s="49"/>
    </row>
    <row r="56" spans="2:47" s="1" customFormat="1" ht="29.25" customHeight="1">
      <c r="B56" s="44"/>
      <c r="C56" s="174" t="s">
        <v>106</v>
      </c>
      <c r="D56" s="45"/>
      <c r="E56" s="45"/>
      <c r="F56" s="45"/>
      <c r="G56" s="45"/>
      <c r="H56" s="45"/>
      <c r="I56" s="142"/>
      <c r="J56" s="153">
        <f>J80</f>
        <v>0</v>
      </c>
      <c r="K56" s="49"/>
      <c r="AU56" s="22" t="s">
        <v>107</v>
      </c>
    </row>
    <row r="57" spans="2:11" s="7" customFormat="1" ht="24.95" customHeight="1">
      <c r="B57" s="175"/>
      <c r="C57" s="176"/>
      <c r="D57" s="177" t="s">
        <v>108</v>
      </c>
      <c r="E57" s="178"/>
      <c r="F57" s="178"/>
      <c r="G57" s="178"/>
      <c r="H57" s="178"/>
      <c r="I57" s="179"/>
      <c r="J57" s="180">
        <f>J81</f>
        <v>0</v>
      </c>
      <c r="K57" s="181"/>
    </row>
    <row r="58" spans="2:11" s="7" customFormat="1" ht="24.95" customHeight="1">
      <c r="B58" s="175"/>
      <c r="C58" s="176"/>
      <c r="D58" s="177" t="s">
        <v>109</v>
      </c>
      <c r="E58" s="178"/>
      <c r="F58" s="178"/>
      <c r="G58" s="178"/>
      <c r="H58" s="178"/>
      <c r="I58" s="179"/>
      <c r="J58" s="180">
        <f>J82</f>
        <v>0</v>
      </c>
      <c r="K58" s="181"/>
    </row>
    <row r="59" spans="2:11" s="8" customFormat="1" ht="19.9" customHeight="1">
      <c r="B59" s="182"/>
      <c r="C59" s="183"/>
      <c r="D59" s="184" t="s">
        <v>110</v>
      </c>
      <c r="E59" s="185"/>
      <c r="F59" s="185"/>
      <c r="G59" s="185"/>
      <c r="H59" s="185"/>
      <c r="I59" s="186"/>
      <c r="J59" s="187">
        <f>J83</f>
        <v>0</v>
      </c>
      <c r="K59" s="188"/>
    </row>
    <row r="60" spans="2:11" s="8" customFormat="1" ht="19.9" customHeight="1">
      <c r="B60" s="182"/>
      <c r="C60" s="183"/>
      <c r="D60" s="184" t="s">
        <v>111</v>
      </c>
      <c r="E60" s="185"/>
      <c r="F60" s="185"/>
      <c r="G60" s="185"/>
      <c r="H60" s="185"/>
      <c r="I60" s="186"/>
      <c r="J60" s="187">
        <f>J91</f>
        <v>0</v>
      </c>
      <c r="K60" s="188"/>
    </row>
    <row r="61" spans="2:11" s="1" customFormat="1" ht="21.8" customHeight="1">
      <c r="B61" s="44"/>
      <c r="C61" s="45"/>
      <c r="D61" s="45"/>
      <c r="E61" s="45"/>
      <c r="F61" s="45"/>
      <c r="G61" s="45"/>
      <c r="H61" s="45"/>
      <c r="I61" s="142"/>
      <c r="J61" s="45"/>
      <c r="K61" s="49"/>
    </row>
    <row r="62" spans="2:11" s="1" customFormat="1" ht="6.95" customHeight="1">
      <c r="B62" s="65"/>
      <c r="C62" s="66"/>
      <c r="D62" s="66"/>
      <c r="E62" s="66"/>
      <c r="F62" s="66"/>
      <c r="G62" s="66"/>
      <c r="H62" s="66"/>
      <c r="I62" s="164"/>
      <c r="J62" s="66"/>
      <c r="K62" s="67"/>
    </row>
    <row r="66" spans="2:12" s="1" customFormat="1" ht="6.95" customHeight="1">
      <c r="B66" s="68"/>
      <c r="C66" s="69"/>
      <c r="D66" s="69"/>
      <c r="E66" s="69"/>
      <c r="F66" s="69"/>
      <c r="G66" s="69"/>
      <c r="H66" s="69"/>
      <c r="I66" s="167"/>
      <c r="J66" s="69"/>
      <c r="K66" s="69"/>
      <c r="L66" s="70"/>
    </row>
    <row r="67" spans="2:12" s="1" customFormat="1" ht="36.95" customHeight="1">
      <c r="B67" s="44"/>
      <c r="C67" s="71" t="s">
        <v>112</v>
      </c>
      <c r="D67" s="72"/>
      <c r="E67" s="72"/>
      <c r="F67" s="72"/>
      <c r="G67" s="72"/>
      <c r="H67" s="72"/>
      <c r="I67" s="189"/>
      <c r="J67" s="72"/>
      <c r="K67" s="72"/>
      <c r="L67" s="70"/>
    </row>
    <row r="68" spans="2:12" s="1" customFormat="1" ht="6.95" customHeight="1">
      <c r="B68" s="44"/>
      <c r="C68" s="72"/>
      <c r="D68" s="72"/>
      <c r="E68" s="72"/>
      <c r="F68" s="72"/>
      <c r="G68" s="72"/>
      <c r="H68" s="72"/>
      <c r="I68" s="189"/>
      <c r="J68" s="72"/>
      <c r="K68" s="72"/>
      <c r="L68" s="70"/>
    </row>
    <row r="69" spans="2:12" s="1" customFormat="1" ht="14.4" customHeight="1">
      <c r="B69" s="44"/>
      <c r="C69" s="74" t="s">
        <v>17</v>
      </c>
      <c r="D69" s="72"/>
      <c r="E69" s="72"/>
      <c r="F69" s="72"/>
      <c r="G69" s="72"/>
      <c r="H69" s="72"/>
      <c r="I69" s="189"/>
      <c r="J69" s="72"/>
      <c r="K69" s="72"/>
      <c r="L69" s="70"/>
    </row>
    <row r="70" spans="2:12" s="1" customFormat="1" ht="16.5" customHeight="1">
      <c r="B70" s="44"/>
      <c r="C70" s="72"/>
      <c r="D70" s="72"/>
      <c r="E70" s="190" t="str">
        <f>E7</f>
        <v>Stavba polní cesty HPC 1R v k.ú. Nečtiny</v>
      </c>
      <c r="F70" s="74"/>
      <c r="G70" s="74"/>
      <c r="H70" s="74"/>
      <c r="I70" s="189"/>
      <c r="J70" s="72"/>
      <c r="K70" s="72"/>
      <c r="L70" s="70"/>
    </row>
    <row r="71" spans="2:12" s="1" customFormat="1" ht="14.4" customHeight="1">
      <c r="B71" s="44"/>
      <c r="C71" s="74" t="s">
        <v>99</v>
      </c>
      <c r="D71" s="72"/>
      <c r="E71" s="72"/>
      <c r="F71" s="72"/>
      <c r="G71" s="72"/>
      <c r="H71" s="72"/>
      <c r="I71" s="189"/>
      <c r="J71" s="72"/>
      <c r="K71" s="72"/>
      <c r="L71" s="70"/>
    </row>
    <row r="72" spans="2:12" s="1" customFormat="1" ht="17.25" customHeight="1">
      <c r="B72" s="44"/>
      <c r="C72" s="72"/>
      <c r="D72" s="72"/>
      <c r="E72" s="80" t="str">
        <f>E9</f>
        <v>SO 000 - Vedlejší a ostatní náklady</v>
      </c>
      <c r="F72" s="72"/>
      <c r="G72" s="72"/>
      <c r="H72" s="72"/>
      <c r="I72" s="189"/>
      <c r="J72" s="72"/>
      <c r="K72" s="72"/>
      <c r="L72" s="70"/>
    </row>
    <row r="73" spans="2:12" s="1" customFormat="1" ht="6.95" customHeight="1">
      <c r="B73" s="44"/>
      <c r="C73" s="72"/>
      <c r="D73" s="72"/>
      <c r="E73" s="72"/>
      <c r="F73" s="72"/>
      <c r="G73" s="72"/>
      <c r="H73" s="72"/>
      <c r="I73" s="189"/>
      <c r="J73" s="72"/>
      <c r="K73" s="72"/>
      <c r="L73" s="70"/>
    </row>
    <row r="74" spans="2:12" s="1" customFormat="1" ht="18" customHeight="1">
      <c r="B74" s="44"/>
      <c r="C74" s="74" t="s">
        <v>25</v>
      </c>
      <c r="D74" s="72"/>
      <c r="E74" s="72"/>
      <c r="F74" s="191" t="str">
        <f>F12</f>
        <v>Nečtiny</v>
      </c>
      <c r="G74" s="72"/>
      <c r="H74" s="72"/>
      <c r="I74" s="192" t="s">
        <v>27</v>
      </c>
      <c r="J74" s="83" t="str">
        <f>IF(J12="","",J12)</f>
        <v>9.1.2017</v>
      </c>
      <c r="K74" s="72"/>
      <c r="L74" s="70"/>
    </row>
    <row r="75" spans="2:12" s="1" customFormat="1" ht="6.95" customHeight="1">
      <c r="B75" s="44"/>
      <c r="C75" s="72"/>
      <c r="D75" s="72"/>
      <c r="E75" s="72"/>
      <c r="F75" s="72"/>
      <c r="G75" s="72"/>
      <c r="H75" s="72"/>
      <c r="I75" s="189"/>
      <c r="J75" s="72"/>
      <c r="K75" s="72"/>
      <c r="L75" s="70"/>
    </row>
    <row r="76" spans="2:12" s="1" customFormat="1" ht="13.5">
      <c r="B76" s="44"/>
      <c r="C76" s="74" t="s">
        <v>31</v>
      </c>
      <c r="D76" s="72"/>
      <c r="E76" s="72"/>
      <c r="F76" s="191" t="str">
        <f>E15</f>
        <v>ČR - Státní pozemkový úřad, KPÚ pro Plzeňský kraj,</v>
      </c>
      <c r="G76" s="72"/>
      <c r="H76" s="72"/>
      <c r="I76" s="192" t="s">
        <v>37</v>
      </c>
      <c r="J76" s="191" t="str">
        <f>E21</f>
        <v>D PROJEKT PLZEŇ Nedvěd s.r.o.</v>
      </c>
      <c r="K76" s="72"/>
      <c r="L76" s="70"/>
    </row>
    <row r="77" spans="2:12" s="1" customFormat="1" ht="14.4" customHeight="1">
      <c r="B77" s="44"/>
      <c r="C77" s="74" t="s">
        <v>35</v>
      </c>
      <c r="D77" s="72"/>
      <c r="E77" s="72"/>
      <c r="F77" s="191" t="str">
        <f>IF(E18="","",E18)</f>
        <v/>
      </c>
      <c r="G77" s="72"/>
      <c r="H77" s="72"/>
      <c r="I77" s="189"/>
      <c r="J77" s="72"/>
      <c r="K77" s="72"/>
      <c r="L77" s="70"/>
    </row>
    <row r="78" spans="2:12" s="1" customFormat="1" ht="10.3" customHeight="1">
      <c r="B78" s="44"/>
      <c r="C78" s="72"/>
      <c r="D78" s="72"/>
      <c r="E78" s="72"/>
      <c r="F78" s="72"/>
      <c r="G78" s="72"/>
      <c r="H78" s="72"/>
      <c r="I78" s="189"/>
      <c r="J78" s="72"/>
      <c r="K78" s="72"/>
      <c r="L78" s="70"/>
    </row>
    <row r="79" spans="2:20" s="9" customFormat="1" ht="29.25" customHeight="1">
      <c r="B79" s="193"/>
      <c r="C79" s="194" t="s">
        <v>113</v>
      </c>
      <c r="D79" s="195" t="s">
        <v>62</v>
      </c>
      <c r="E79" s="195" t="s">
        <v>58</v>
      </c>
      <c r="F79" s="195" t="s">
        <v>114</v>
      </c>
      <c r="G79" s="195" t="s">
        <v>115</v>
      </c>
      <c r="H79" s="195" t="s">
        <v>116</v>
      </c>
      <c r="I79" s="196" t="s">
        <v>117</v>
      </c>
      <c r="J79" s="195" t="s">
        <v>105</v>
      </c>
      <c r="K79" s="197" t="s">
        <v>118</v>
      </c>
      <c r="L79" s="198"/>
      <c r="M79" s="100" t="s">
        <v>119</v>
      </c>
      <c r="N79" s="101" t="s">
        <v>47</v>
      </c>
      <c r="O79" s="101" t="s">
        <v>120</v>
      </c>
      <c r="P79" s="101" t="s">
        <v>121</v>
      </c>
      <c r="Q79" s="101" t="s">
        <v>122</v>
      </c>
      <c r="R79" s="101" t="s">
        <v>123</v>
      </c>
      <c r="S79" s="101" t="s">
        <v>124</v>
      </c>
      <c r="T79" s="102" t="s">
        <v>125</v>
      </c>
    </row>
    <row r="80" spans="2:63" s="1" customFormat="1" ht="29.25" customHeight="1">
      <c r="B80" s="44"/>
      <c r="C80" s="106" t="s">
        <v>106</v>
      </c>
      <c r="D80" s="72"/>
      <c r="E80" s="72"/>
      <c r="F80" s="72"/>
      <c r="G80" s="72"/>
      <c r="H80" s="72"/>
      <c r="I80" s="189"/>
      <c r="J80" s="199">
        <f>BK80</f>
        <v>0</v>
      </c>
      <c r="K80" s="72"/>
      <c r="L80" s="70"/>
      <c r="M80" s="103"/>
      <c r="N80" s="104"/>
      <c r="O80" s="104"/>
      <c r="P80" s="200">
        <f>P81+P82</f>
        <v>0</v>
      </c>
      <c r="Q80" s="104"/>
      <c r="R80" s="200">
        <f>R81+R82</f>
        <v>0</v>
      </c>
      <c r="S80" s="104"/>
      <c r="T80" s="201">
        <f>T81+T82</f>
        <v>0</v>
      </c>
      <c r="AT80" s="22" t="s">
        <v>76</v>
      </c>
      <c r="AU80" s="22" t="s">
        <v>107</v>
      </c>
      <c r="BK80" s="202">
        <f>BK81+BK82</f>
        <v>0</v>
      </c>
    </row>
    <row r="81" spans="2:63" s="10" customFormat="1" ht="37.4" customHeight="1">
      <c r="B81" s="203"/>
      <c r="C81" s="204"/>
      <c r="D81" s="205" t="s">
        <v>76</v>
      </c>
      <c r="E81" s="206" t="s">
        <v>126</v>
      </c>
      <c r="F81" s="206" t="s">
        <v>127</v>
      </c>
      <c r="G81" s="204"/>
      <c r="H81" s="204"/>
      <c r="I81" s="207"/>
      <c r="J81" s="208">
        <f>BK81</f>
        <v>0</v>
      </c>
      <c r="K81" s="204"/>
      <c r="L81" s="209"/>
      <c r="M81" s="210"/>
      <c r="N81" s="211"/>
      <c r="O81" s="211"/>
      <c r="P81" s="212">
        <v>0</v>
      </c>
      <c r="Q81" s="211"/>
      <c r="R81" s="212">
        <v>0</v>
      </c>
      <c r="S81" s="211"/>
      <c r="T81" s="213">
        <v>0</v>
      </c>
      <c r="AR81" s="214" t="s">
        <v>24</v>
      </c>
      <c r="AT81" s="215" t="s">
        <v>76</v>
      </c>
      <c r="AU81" s="215" t="s">
        <v>77</v>
      </c>
      <c r="AY81" s="214" t="s">
        <v>128</v>
      </c>
      <c r="BK81" s="216">
        <v>0</v>
      </c>
    </row>
    <row r="82" spans="2:63" s="10" customFormat="1" ht="24.95" customHeight="1">
      <c r="B82" s="203"/>
      <c r="C82" s="204"/>
      <c r="D82" s="205" t="s">
        <v>76</v>
      </c>
      <c r="E82" s="206" t="s">
        <v>129</v>
      </c>
      <c r="F82" s="206" t="s">
        <v>130</v>
      </c>
      <c r="G82" s="204"/>
      <c r="H82" s="204"/>
      <c r="I82" s="207"/>
      <c r="J82" s="208">
        <f>BK82</f>
        <v>0</v>
      </c>
      <c r="K82" s="204"/>
      <c r="L82" s="209"/>
      <c r="M82" s="210"/>
      <c r="N82" s="211"/>
      <c r="O82" s="211"/>
      <c r="P82" s="212">
        <f>P83+P91</f>
        <v>0</v>
      </c>
      <c r="Q82" s="211"/>
      <c r="R82" s="212">
        <f>R83+R91</f>
        <v>0</v>
      </c>
      <c r="S82" s="211"/>
      <c r="T82" s="213">
        <f>T83+T91</f>
        <v>0</v>
      </c>
      <c r="AR82" s="214" t="s">
        <v>131</v>
      </c>
      <c r="AT82" s="215" t="s">
        <v>76</v>
      </c>
      <c r="AU82" s="215" t="s">
        <v>77</v>
      </c>
      <c r="AY82" s="214" t="s">
        <v>128</v>
      </c>
      <c r="BK82" s="216">
        <f>BK83+BK91</f>
        <v>0</v>
      </c>
    </row>
    <row r="83" spans="2:63" s="10" customFormat="1" ht="19.9" customHeight="1">
      <c r="B83" s="203"/>
      <c r="C83" s="204"/>
      <c r="D83" s="205" t="s">
        <v>76</v>
      </c>
      <c r="E83" s="217" t="s">
        <v>132</v>
      </c>
      <c r="F83" s="217" t="s">
        <v>133</v>
      </c>
      <c r="G83" s="204"/>
      <c r="H83" s="204"/>
      <c r="I83" s="207"/>
      <c r="J83" s="218">
        <f>BK83</f>
        <v>0</v>
      </c>
      <c r="K83" s="204"/>
      <c r="L83" s="209"/>
      <c r="M83" s="210"/>
      <c r="N83" s="211"/>
      <c r="O83" s="211"/>
      <c r="P83" s="212">
        <f>SUM(P84:P90)</f>
        <v>0</v>
      </c>
      <c r="Q83" s="211"/>
      <c r="R83" s="212">
        <f>SUM(R84:R90)</f>
        <v>0</v>
      </c>
      <c r="S83" s="211"/>
      <c r="T83" s="213">
        <f>SUM(T84:T90)</f>
        <v>0</v>
      </c>
      <c r="AR83" s="214" t="s">
        <v>131</v>
      </c>
      <c r="AT83" s="215" t="s">
        <v>76</v>
      </c>
      <c r="AU83" s="215" t="s">
        <v>24</v>
      </c>
      <c r="AY83" s="214" t="s">
        <v>128</v>
      </c>
      <c r="BK83" s="216">
        <f>SUM(BK84:BK90)</f>
        <v>0</v>
      </c>
    </row>
    <row r="84" spans="2:65" s="1" customFormat="1" ht="25.5" customHeight="1">
      <c r="B84" s="44"/>
      <c r="C84" s="219" t="s">
        <v>24</v>
      </c>
      <c r="D84" s="219" t="s">
        <v>134</v>
      </c>
      <c r="E84" s="220" t="s">
        <v>135</v>
      </c>
      <c r="F84" s="221" t="s">
        <v>136</v>
      </c>
      <c r="G84" s="222" t="s">
        <v>137</v>
      </c>
      <c r="H84" s="223">
        <v>1</v>
      </c>
      <c r="I84" s="224"/>
      <c r="J84" s="223">
        <f>ROUND(I84*H84,2)</f>
        <v>0</v>
      </c>
      <c r="K84" s="221" t="s">
        <v>138</v>
      </c>
      <c r="L84" s="70"/>
      <c r="M84" s="225" t="s">
        <v>23</v>
      </c>
      <c r="N84" s="226" t="s">
        <v>48</v>
      </c>
      <c r="O84" s="45"/>
      <c r="P84" s="227">
        <f>O84*H84</f>
        <v>0</v>
      </c>
      <c r="Q84" s="227">
        <v>0</v>
      </c>
      <c r="R84" s="227">
        <f>Q84*H84</f>
        <v>0</v>
      </c>
      <c r="S84" s="227">
        <v>0</v>
      </c>
      <c r="T84" s="228">
        <f>S84*H84</f>
        <v>0</v>
      </c>
      <c r="AR84" s="22" t="s">
        <v>139</v>
      </c>
      <c r="AT84" s="22" t="s">
        <v>134</v>
      </c>
      <c r="AU84" s="22" t="s">
        <v>86</v>
      </c>
      <c r="AY84" s="22" t="s">
        <v>128</v>
      </c>
      <c r="BE84" s="229">
        <f>IF(N84="základní",J84,0)</f>
        <v>0</v>
      </c>
      <c r="BF84" s="229">
        <f>IF(N84="snížená",J84,0)</f>
        <v>0</v>
      </c>
      <c r="BG84" s="229">
        <f>IF(N84="zákl. přenesená",J84,0)</f>
        <v>0</v>
      </c>
      <c r="BH84" s="229">
        <f>IF(N84="sníž. přenesená",J84,0)</f>
        <v>0</v>
      </c>
      <c r="BI84" s="229">
        <f>IF(N84="nulová",J84,0)</f>
        <v>0</v>
      </c>
      <c r="BJ84" s="22" t="s">
        <v>24</v>
      </c>
      <c r="BK84" s="229">
        <f>ROUND(I84*H84,2)</f>
        <v>0</v>
      </c>
      <c r="BL84" s="22" t="s">
        <v>139</v>
      </c>
      <c r="BM84" s="22" t="s">
        <v>140</v>
      </c>
    </row>
    <row r="85" spans="2:65" s="1" customFormat="1" ht="16.5" customHeight="1">
      <c r="B85" s="44"/>
      <c r="C85" s="219" t="s">
        <v>86</v>
      </c>
      <c r="D85" s="219" t="s">
        <v>134</v>
      </c>
      <c r="E85" s="220" t="s">
        <v>141</v>
      </c>
      <c r="F85" s="221" t="s">
        <v>142</v>
      </c>
      <c r="G85" s="222" t="s">
        <v>137</v>
      </c>
      <c r="H85" s="223">
        <v>1</v>
      </c>
      <c r="I85" s="224"/>
      <c r="J85" s="223">
        <f>ROUND(I85*H85,2)</f>
        <v>0</v>
      </c>
      <c r="K85" s="221" t="s">
        <v>138</v>
      </c>
      <c r="L85" s="70"/>
      <c r="M85" s="225" t="s">
        <v>23</v>
      </c>
      <c r="N85" s="226" t="s">
        <v>48</v>
      </c>
      <c r="O85" s="45"/>
      <c r="P85" s="227">
        <f>O85*H85</f>
        <v>0</v>
      </c>
      <c r="Q85" s="227">
        <v>0</v>
      </c>
      <c r="R85" s="227">
        <f>Q85*H85</f>
        <v>0</v>
      </c>
      <c r="S85" s="227">
        <v>0</v>
      </c>
      <c r="T85" s="228">
        <f>S85*H85</f>
        <v>0</v>
      </c>
      <c r="AR85" s="22" t="s">
        <v>139</v>
      </c>
      <c r="AT85" s="22" t="s">
        <v>134</v>
      </c>
      <c r="AU85" s="22" t="s">
        <v>86</v>
      </c>
      <c r="AY85" s="22" t="s">
        <v>128</v>
      </c>
      <c r="BE85" s="229">
        <f>IF(N85="základní",J85,0)</f>
        <v>0</v>
      </c>
      <c r="BF85" s="229">
        <f>IF(N85="snížená",J85,0)</f>
        <v>0</v>
      </c>
      <c r="BG85" s="229">
        <f>IF(N85="zákl. přenesená",J85,0)</f>
        <v>0</v>
      </c>
      <c r="BH85" s="229">
        <f>IF(N85="sníž. přenesená",J85,0)</f>
        <v>0</v>
      </c>
      <c r="BI85" s="229">
        <f>IF(N85="nulová",J85,0)</f>
        <v>0</v>
      </c>
      <c r="BJ85" s="22" t="s">
        <v>24</v>
      </c>
      <c r="BK85" s="229">
        <f>ROUND(I85*H85,2)</f>
        <v>0</v>
      </c>
      <c r="BL85" s="22" t="s">
        <v>139</v>
      </c>
      <c r="BM85" s="22" t="s">
        <v>143</v>
      </c>
    </row>
    <row r="86" spans="2:47" s="1" customFormat="1" ht="13.5">
      <c r="B86" s="44"/>
      <c r="C86" s="72"/>
      <c r="D86" s="230" t="s">
        <v>144</v>
      </c>
      <c r="E86" s="72"/>
      <c r="F86" s="231" t="s">
        <v>145</v>
      </c>
      <c r="G86" s="72"/>
      <c r="H86" s="72"/>
      <c r="I86" s="189"/>
      <c r="J86" s="72"/>
      <c r="K86" s="72"/>
      <c r="L86" s="70"/>
      <c r="M86" s="232"/>
      <c r="N86" s="45"/>
      <c r="O86" s="45"/>
      <c r="P86" s="45"/>
      <c r="Q86" s="45"/>
      <c r="R86" s="45"/>
      <c r="S86" s="45"/>
      <c r="T86" s="93"/>
      <c r="AT86" s="22" t="s">
        <v>144</v>
      </c>
      <c r="AU86" s="22" t="s">
        <v>86</v>
      </c>
    </row>
    <row r="87" spans="2:65" s="1" customFormat="1" ht="16.5" customHeight="1">
      <c r="B87" s="44"/>
      <c r="C87" s="219" t="s">
        <v>146</v>
      </c>
      <c r="D87" s="219" t="s">
        <v>134</v>
      </c>
      <c r="E87" s="220" t="s">
        <v>147</v>
      </c>
      <c r="F87" s="221" t="s">
        <v>148</v>
      </c>
      <c r="G87" s="222" t="s">
        <v>137</v>
      </c>
      <c r="H87" s="223">
        <v>1</v>
      </c>
      <c r="I87" s="224"/>
      <c r="J87" s="223">
        <f>ROUND(I87*H87,2)</f>
        <v>0</v>
      </c>
      <c r="K87" s="221" t="s">
        <v>138</v>
      </c>
      <c r="L87" s="70"/>
      <c r="M87" s="225" t="s">
        <v>23</v>
      </c>
      <c r="N87" s="226" t="s">
        <v>48</v>
      </c>
      <c r="O87" s="45"/>
      <c r="P87" s="227">
        <f>O87*H87</f>
        <v>0</v>
      </c>
      <c r="Q87" s="227">
        <v>0</v>
      </c>
      <c r="R87" s="227">
        <f>Q87*H87</f>
        <v>0</v>
      </c>
      <c r="S87" s="227">
        <v>0</v>
      </c>
      <c r="T87" s="228">
        <f>S87*H87</f>
        <v>0</v>
      </c>
      <c r="AR87" s="22" t="s">
        <v>139</v>
      </c>
      <c r="AT87" s="22" t="s">
        <v>134</v>
      </c>
      <c r="AU87" s="22" t="s">
        <v>86</v>
      </c>
      <c r="AY87" s="22" t="s">
        <v>128</v>
      </c>
      <c r="BE87" s="229">
        <f>IF(N87="základní",J87,0)</f>
        <v>0</v>
      </c>
      <c r="BF87" s="229">
        <f>IF(N87="snížená",J87,0)</f>
        <v>0</v>
      </c>
      <c r="BG87" s="229">
        <f>IF(N87="zákl. přenesená",J87,0)</f>
        <v>0</v>
      </c>
      <c r="BH87" s="229">
        <f>IF(N87="sníž. přenesená",J87,0)</f>
        <v>0</v>
      </c>
      <c r="BI87" s="229">
        <f>IF(N87="nulová",J87,0)</f>
        <v>0</v>
      </c>
      <c r="BJ87" s="22" t="s">
        <v>24</v>
      </c>
      <c r="BK87" s="229">
        <f>ROUND(I87*H87,2)</f>
        <v>0</v>
      </c>
      <c r="BL87" s="22" t="s">
        <v>139</v>
      </c>
      <c r="BM87" s="22" t="s">
        <v>149</v>
      </c>
    </row>
    <row r="88" spans="2:47" s="1" customFormat="1" ht="13.5">
      <c r="B88" s="44"/>
      <c r="C88" s="72"/>
      <c r="D88" s="230" t="s">
        <v>144</v>
      </c>
      <c r="E88" s="72"/>
      <c r="F88" s="231" t="s">
        <v>150</v>
      </c>
      <c r="G88" s="72"/>
      <c r="H88" s="72"/>
      <c r="I88" s="189"/>
      <c r="J88" s="72"/>
      <c r="K88" s="72"/>
      <c r="L88" s="70"/>
      <c r="M88" s="232"/>
      <c r="N88" s="45"/>
      <c r="O88" s="45"/>
      <c r="P88" s="45"/>
      <c r="Q88" s="45"/>
      <c r="R88" s="45"/>
      <c r="S88" s="45"/>
      <c r="T88" s="93"/>
      <c r="AT88" s="22" t="s">
        <v>144</v>
      </c>
      <c r="AU88" s="22" t="s">
        <v>86</v>
      </c>
    </row>
    <row r="89" spans="2:65" s="1" customFormat="1" ht="25.5" customHeight="1">
      <c r="B89" s="44"/>
      <c r="C89" s="219" t="s">
        <v>151</v>
      </c>
      <c r="D89" s="219" t="s">
        <v>134</v>
      </c>
      <c r="E89" s="220" t="s">
        <v>152</v>
      </c>
      <c r="F89" s="221" t="s">
        <v>153</v>
      </c>
      <c r="G89" s="222" t="s">
        <v>154</v>
      </c>
      <c r="H89" s="223">
        <v>1</v>
      </c>
      <c r="I89" s="224"/>
      <c r="J89" s="223">
        <f>ROUND(I89*H89,2)</f>
        <v>0</v>
      </c>
      <c r="K89" s="221" t="s">
        <v>138</v>
      </c>
      <c r="L89" s="70"/>
      <c r="M89" s="225" t="s">
        <v>23</v>
      </c>
      <c r="N89" s="226" t="s">
        <v>48</v>
      </c>
      <c r="O89" s="45"/>
      <c r="P89" s="227">
        <f>O89*H89</f>
        <v>0</v>
      </c>
      <c r="Q89" s="227">
        <v>0</v>
      </c>
      <c r="R89" s="227">
        <f>Q89*H89</f>
        <v>0</v>
      </c>
      <c r="S89" s="227">
        <v>0</v>
      </c>
      <c r="T89" s="228">
        <f>S89*H89</f>
        <v>0</v>
      </c>
      <c r="AR89" s="22" t="s">
        <v>139</v>
      </c>
      <c r="AT89" s="22" t="s">
        <v>134</v>
      </c>
      <c r="AU89" s="22" t="s">
        <v>86</v>
      </c>
      <c r="AY89" s="22" t="s">
        <v>128</v>
      </c>
      <c r="BE89" s="229">
        <f>IF(N89="základní",J89,0)</f>
        <v>0</v>
      </c>
      <c r="BF89" s="229">
        <f>IF(N89="snížená",J89,0)</f>
        <v>0</v>
      </c>
      <c r="BG89" s="229">
        <f>IF(N89="zákl. přenesená",J89,0)</f>
        <v>0</v>
      </c>
      <c r="BH89" s="229">
        <f>IF(N89="sníž. přenesená",J89,0)</f>
        <v>0</v>
      </c>
      <c r="BI89" s="229">
        <f>IF(N89="nulová",J89,0)</f>
        <v>0</v>
      </c>
      <c r="BJ89" s="22" t="s">
        <v>24</v>
      </c>
      <c r="BK89" s="229">
        <f>ROUND(I89*H89,2)</f>
        <v>0</v>
      </c>
      <c r="BL89" s="22" t="s">
        <v>139</v>
      </c>
      <c r="BM89" s="22" t="s">
        <v>155</v>
      </c>
    </row>
    <row r="90" spans="2:47" s="1" customFormat="1" ht="13.5">
      <c r="B90" s="44"/>
      <c r="C90" s="72"/>
      <c r="D90" s="230" t="s">
        <v>144</v>
      </c>
      <c r="E90" s="72"/>
      <c r="F90" s="231" t="s">
        <v>156</v>
      </c>
      <c r="G90" s="72"/>
      <c r="H90" s="72"/>
      <c r="I90" s="189"/>
      <c r="J90" s="72"/>
      <c r="K90" s="72"/>
      <c r="L90" s="70"/>
      <c r="M90" s="232"/>
      <c r="N90" s="45"/>
      <c r="O90" s="45"/>
      <c r="P90" s="45"/>
      <c r="Q90" s="45"/>
      <c r="R90" s="45"/>
      <c r="S90" s="45"/>
      <c r="T90" s="93"/>
      <c r="AT90" s="22" t="s">
        <v>144</v>
      </c>
      <c r="AU90" s="22" t="s">
        <v>86</v>
      </c>
    </row>
    <row r="91" spans="2:63" s="10" customFormat="1" ht="29.85" customHeight="1">
      <c r="B91" s="203"/>
      <c r="C91" s="204"/>
      <c r="D91" s="205" t="s">
        <v>76</v>
      </c>
      <c r="E91" s="217" t="s">
        <v>157</v>
      </c>
      <c r="F91" s="217" t="s">
        <v>158</v>
      </c>
      <c r="G91" s="204"/>
      <c r="H91" s="204"/>
      <c r="I91" s="207"/>
      <c r="J91" s="218">
        <f>BK91</f>
        <v>0</v>
      </c>
      <c r="K91" s="204"/>
      <c r="L91" s="209"/>
      <c r="M91" s="210"/>
      <c r="N91" s="211"/>
      <c r="O91" s="211"/>
      <c r="P91" s="212">
        <f>SUM(P92:P94)</f>
        <v>0</v>
      </c>
      <c r="Q91" s="211"/>
      <c r="R91" s="212">
        <f>SUM(R92:R94)</f>
        <v>0</v>
      </c>
      <c r="S91" s="211"/>
      <c r="T91" s="213">
        <f>SUM(T92:T94)</f>
        <v>0</v>
      </c>
      <c r="AR91" s="214" t="s">
        <v>131</v>
      </c>
      <c r="AT91" s="215" t="s">
        <v>76</v>
      </c>
      <c r="AU91" s="215" t="s">
        <v>24</v>
      </c>
      <c r="AY91" s="214" t="s">
        <v>128</v>
      </c>
      <c r="BK91" s="216">
        <f>SUM(BK92:BK94)</f>
        <v>0</v>
      </c>
    </row>
    <row r="92" spans="2:65" s="1" customFormat="1" ht="16.5" customHeight="1">
      <c r="B92" s="44"/>
      <c r="C92" s="219" t="s">
        <v>131</v>
      </c>
      <c r="D92" s="219" t="s">
        <v>134</v>
      </c>
      <c r="E92" s="220" t="s">
        <v>159</v>
      </c>
      <c r="F92" s="221" t="s">
        <v>160</v>
      </c>
      <c r="G92" s="222" t="s">
        <v>137</v>
      </c>
      <c r="H92" s="223">
        <v>1</v>
      </c>
      <c r="I92" s="224"/>
      <c r="J92" s="223">
        <f>ROUND(I92*H92,2)</f>
        <v>0</v>
      </c>
      <c r="K92" s="221" t="s">
        <v>138</v>
      </c>
      <c r="L92" s="70"/>
      <c r="M92" s="225" t="s">
        <v>23</v>
      </c>
      <c r="N92" s="226" t="s">
        <v>48</v>
      </c>
      <c r="O92" s="45"/>
      <c r="P92" s="227">
        <f>O92*H92</f>
        <v>0</v>
      </c>
      <c r="Q92" s="227">
        <v>0</v>
      </c>
      <c r="R92" s="227">
        <f>Q92*H92</f>
        <v>0</v>
      </c>
      <c r="S92" s="227">
        <v>0</v>
      </c>
      <c r="T92" s="228">
        <f>S92*H92</f>
        <v>0</v>
      </c>
      <c r="AR92" s="22" t="s">
        <v>139</v>
      </c>
      <c r="AT92" s="22" t="s">
        <v>134</v>
      </c>
      <c r="AU92" s="22" t="s">
        <v>86</v>
      </c>
      <c r="AY92" s="22" t="s">
        <v>128</v>
      </c>
      <c r="BE92" s="229">
        <f>IF(N92="základní",J92,0)</f>
        <v>0</v>
      </c>
      <c r="BF92" s="229">
        <f>IF(N92="snížená",J92,0)</f>
        <v>0</v>
      </c>
      <c r="BG92" s="229">
        <f>IF(N92="zákl. přenesená",J92,0)</f>
        <v>0</v>
      </c>
      <c r="BH92" s="229">
        <f>IF(N92="sníž. přenesená",J92,0)</f>
        <v>0</v>
      </c>
      <c r="BI92" s="229">
        <f>IF(N92="nulová",J92,0)</f>
        <v>0</v>
      </c>
      <c r="BJ92" s="22" t="s">
        <v>24</v>
      </c>
      <c r="BK92" s="229">
        <f>ROUND(I92*H92,2)</f>
        <v>0</v>
      </c>
      <c r="BL92" s="22" t="s">
        <v>139</v>
      </c>
      <c r="BM92" s="22" t="s">
        <v>161</v>
      </c>
    </row>
    <row r="93" spans="2:65" s="1" customFormat="1" ht="16.5" customHeight="1">
      <c r="B93" s="44"/>
      <c r="C93" s="219" t="s">
        <v>162</v>
      </c>
      <c r="D93" s="219" t="s">
        <v>134</v>
      </c>
      <c r="E93" s="220" t="s">
        <v>163</v>
      </c>
      <c r="F93" s="221" t="s">
        <v>164</v>
      </c>
      <c r="G93" s="222" t="s">
        <v>137</v>
      </c>
      <c r="H93" s="223">
        <v>1</v>
      </c>
      <c r="I93" s="224"/>
      <c r="J93" s="223">
        <f>ROUND(I93*H93,2)</f>
        <v>0</v>
      </c>
      <c r="K93" s="221" t="s">
        <v>138</v>
      </c>
      <c r="L93" s="70"/>
      <c r="M93" s="225" t="s">
        <v>23</v>
      </c>
      <c r="N93" s="226" t="s">
        <v>48</v>
      </c>
      <c r="O93" s="45"/>
      <c r="P93" s="227">
        <f>O93*H93</f>
        <v>0</v>
      </c>
      <c r="Q93" s="227">
        <v>0</v>
      </c>
      <c r="R93" s="227">
        <f>Q93*H93</f>
        <v>0</v>
      </c>
      <c r="S93" s="227">
        <v>0</v>
      </c>
      <c r="T93" s="228">
        <f>S93*H93</f>
        <v>0</v>
      </c>
      <c r="AR93" s="22" t="s">
        <v>139</v>
      </c>
      <c r="AT93" s="22" t="s">
        <v>134</v>
      </c>
      <c r="AU93" s="22" t="s">
        <v>86</v>
      </c>
      <c r="AY93" s="22" t="s">
        <v>128</v>
      </c>
      <c r="BE93" s="229">
        <f>IF(N93="základní",J93,0)</f>
        <v>0</v>
      </c>
      <c r="BF93" s="229">
        <f>IF(N93="snížená",J93,0)</f>
        <v>0</v>
      </c>
      <c r="BG93" s="229">
        <f>IF(N93="zákl. přenesená",J93,0)</f>
        <v>0</v>
      </c>
      <c r="BH93" s="229">
        <f>IF(N93="sníž. přenesená",J93,0)</f>
        <v>0</v>
      </c>
      <c r="BI93" s="229">
        <f>IF(N93="nulová",J93,0)</f>
        <v>0</v>
      </c>
      <c r="BJ93" s="22" t="s">
        <v>24</v>
      </c>
      <c r="BK93" s="229">
        <f>ROUND(I93*H93,2)</f>
        <v>0</v>
      </c>
      <c r="BL93" s="22" t="s">
        <v>139</v>
      </c>
      <c r="BM93" s="22" t="s">
        <v>165</v>
      </c>
    </row>
    <row r="94" spans="2:47" s="1" customFormat="1" ht="13.5">
      <c r="B94" s="44"/>
      <c r="C94" s="72"/>
      <c r="D94" s="230" t="s">
        <v>144</v>
      </c>
      <c r="E94" s="72"/>
      <c r="F94" s="231" t="s">
        <v>166</v>
      </c>
      <c r="G94" s="72"/>
      <c r="H94" s="72"/>
      <c r="I94" s="189"/>
      <c r="J94" s="72"/>
      <c r="K94" s="72"/>
      <c r="L94" s="70"/>
      <c r="M94" s="233"/>
      <c r="N94" s="234"/>
      <c r="O94" s="234"/>
      <c r="P94" s="234"/>
      <c r="Q94" s="234"/>
      <c r="R94" s="234"/>
      <c r="S94" s="234"/>
      <c r="T94" s="235"/>
      <c r="AT94" s="22" t="s">
        <v>144</v>
      </c>
      <c r="AU94" s="22" t="s">
        <v>86</v>
      </c>
    </row>
    <row r="95" spans="2:12" s="1" customFormat="1" ht="6.95" customHeight="1">
      <c r="B95" s="65"/>
      <c r="C95" s="66"/>
      <c r="D95" s="66"/>
      <c r="E95" s="66"/>
      <c r="F95" s="66"/>
      <c r="G95" s="66"/>
      <c r="H95" s="66"/>
      <c r="I95" s="164"/>
      <c r="J95" s="66"/>
      <c r="K95" s="66"/>
      <c r="L95" s="70"/>
    </row>
  </sheetData>
  <sheetProtection password="CC35" sheet="1" objects="1" scenarios="1" formatColumns="0" formatRows="0" autoFilter="0"/>
  <autoFilter ref="C79:K94"/>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45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93</v>
      </c>
      <c r="G1" s="137" t="s">
        <v>94</v>
      </c>
      <c r="H1" s="137"/>
      <c r="I1" s="138"/>
      <c r="J1" s="137" t="s">
        <v>95</v>
      </c>
      <c r="K1" s="136" t="s">
        <v>96</v>
      </c>
      <c r="L1" s="137" t="s">
        <v>97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89</v>
      </c>
    </row>
    <row r="3" spans="2:46" ht="6.95" customHeight="1">
      <c r="B3" s="23"/>
      <c r="C3" s="24"/>
      <c r="D3" s="24"/>
      <c r="E3" s="24"/>
      <c r="F3" s="24"/>
      <c r="G3" s="24"/>
      <c r="H3" s="24"/>
      <c r="I3" s="139"/>
      <c r="J3" s="24"/>
      <c r="K3" s="25"/>
      <c r="AT3" s="22" t="s">
        <v>86</v>
      </c>
    </row>
    <row r="4" spans="2:46" ht="36.95" customHeight="1">
      <c r="B4" s="26"/>
      <c r="C4" s="27"/>
      <c r="D4" s="28" t="s">
        <v>98</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17</v>
      </c>
      <c r="E6" s="27"/>
      <c r="F6" s="27"/>
      <c r="G6" s="27"/>
      <c r="H6" s="27"/>
      <c r="I6" s="140"/>
      <c r="J6" s="27"/>
      <c r="K6" s="29"/>
    </row>
    <row r="7" spans="2:11" ht="16.5" customHeight="1">
      <c r="B7" s="26"/>
      <c r="C7" s="27"/>
      <c r="D7" s="27"/>
      <c r="E7" s="141" t="str">
        <f>'Rekapitulace stavby'!K6</f>
        <v>Stavba polní cesty HPC 1R v k.ú. Nečtiny</v>
      </c>
      <c r="F7" s="38"/>
      <c r="G7" s="38"/>
      <c r="H7" s="38"/>
      <c r="I7" s="140"/>
      <c r="J7" s="27"/>
      <c r="K7" s="29"/>
    </row>
    <row r="8" spans="2:11" s="1" customFormat="1" ht="13.5">
      <c r="B8" s="44"/>
      <c r="C8" s="45"/>
      <c r="D8" s="38" t="s">
        <v>99</v>
      </c>
      <c r="E8" s="45"/>
      <c r="F8" s="45"/>
      <c r="G8" s="45"/>
      <c r="H8" s="45"/>
      <c r="I8" s="142"/>
      <c r="J8" s="45"/>
      <c r="K8" s="49"/>
    </row>
    <row r="9" spans="2:11" s="1" customFormat="1" ht="36.95" customHeight="1">
      <c r="B9" s="44"/>
      <c r="C9" s="45"/>
      <c r="D9" s="45"/>
      <c r="E9" s="143" t="s">
        <v>167</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23</v>
      </c>
      <c r="G11" s="45"/>
      <c r="H11" s="45"/>
      <c r="I11" s="144" t="s">
        <v>22</v>
      </c>
      <c r="J11" s="33" t="s">
        <v>23</v>
      </c>
      <c r="K11" s="49"/>
    </row>
    <row r="12" spans="2:11" s="1" customFormat="1" ht="14.4" customHeight="1">
      <c r="B12" s="44"/>
      <c r="C12" s="45"/>
      <c r="D12" s="38" t="s">
        <v>25</v>
      </c>
      <c r="E12" s="45"/>
      <c r="F12" s="33" t="s">
        <v>26</v>
      </c>
      <c r="G12" s="45"/>
      <c r="H12" s="45"/>
      <c r="I12" s="144" t="s">
        <v>27</v>
      </c>
      <c r="J12" s="145" t="str">
        <f>'Rekapitulace stavby'!AN8</f>
        <v>9.1.2017</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
        <v>101</v>
      </c>
      <c r="K14" s="49"/>
    </row>
    <row r="15" spans="2:11" s="1" customFormat="1" ht="18" customHeight="1">
      <c r="B15" s="44"/>
      <c r="C15" s="45"/>
      <c r="D15" s="45"/>
      <c r="E15" s="33" t="s">
        <v>168</v>
      </c>
      <c r="F15" s="45"/>
      <c r="G15" s="45"/>
      <c r="H15" s="45"/>
      <c r="I15" s="144" t="s">
        <v>34</v>
      </c>
      <c r="J15" s="33" t="s">
        <v>23</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35</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34</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37</v>
      </c>
      <c r="E20" s="45"/>
      <c r="F20" s="45"/>
      <c r="G20" s="45"/>
      <c r="H20" s="45"/>
      <c r="I20" s="144" t="s">
        <v>32</v>
      </c>
      <c r="J20" s="33" t="s">
        <v>38</v>
      </c>
      <c r="K20" s="49"/>
    </row>
    <row r="21" spans="2:11" s="1" customFormat="1" ht="18" customHeight="1">
      <c r="B21" s="44"/>
      <c r="C21" s="45"/>
      <c r="D21" s="45"/>
      <c r="E21" s="33" t="s">
        <v>39</v>
      </c>
      <c r="F21" s="45"/>
      <c r="G21" s="45"/>
      <c r="H21" s="45"/>
      <c r="I21" s="144" t="s">
        <v>34</v>
      </c>
      <c r="J21" s="33" t="s">
        <v>23</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41</v>
      </c>
      <c r="E23" s="45"/>
      <c r="F23" s="45"/>
      <c r="G23" s="45"/>
      <c r="H23" s="45"/>
      <c r="I23" s="142"/>
      <c r="J23" s="45"/>
      <c r="K23" s="49"/>
    </row>
    <row r="24" spans="2:11" s="6" customFormat="1" ht="85.5" customHeight="1">
      <c r="B24" s="146"/>
      <c r="C24" s="147"/>
      <c r="D24" s="147"/>
      <c r="E24" s="42" t="s">
        <v>169</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43</v>
      </c>
      <c r="E27" s="45"/>
      <c r="F27" s="45"/>
      <c r="G27" s="45"/>
      <c r="H27" s="45"/>
      <c r="I27" s="142"/>
      <c r="J27" s="153">
        <f>ROUND(J89,2)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45</v>
      </c>
      <c r="G29" s="45"/>
      <c r="H29" s="45"/>
      <c r="I29" s="154" t="s">
        <v>44</v>
      </c>
      <c r="J29" s="50" t="s">
        <v>46</v>
      </c>
      <c r="K29" s="49"/>
    </row>
    <row r="30" spans="2:11" s="1" customFormat="1" ht="14.4" customHeight="1">
      <c r="B30" s="44"/>
      <c r="C30" s="45"/>
      <c r="D30" s="53" t="s">
        <v>47</v>
      </c>
      <c r="E30" s="53" t="s">
        <v>48</v>
      </c>
      <c r="F30" s="155">
        <f>ROUND(SUM(BE89:BE449),2)</f>
        <v>0</v>
      </c>
      <c r="G30" s="45"/>
      <c r="H30" s="45"/>
      <c r="I30" s="156">
        <v>0.21</v>
      </c>
      <c r="J30" s="155">
        <f>ROUND(ROUND((SUM(BE89:BE449)),2)*I30,2)</f>
        <v>0</v>
      </c>
      <c r="K30" s="49"/>
    </row>
    <row r="31" spans="2:11" s="1" customFormat="1" ht="14.4" customHeight="1">
      <c r="B31" s="44"/>
      <c r="C31" s="45"/>
      <c r="D31" s="45"/>
      <c r="E31" s="53" t="s">
        <v>49</v>
      </c>
      <c r="F31" s="155">
        <f>ROUND(SUM(BF89:BF449),2)</f>
        <v>0</v>
      </c>
      <c r="G31" s="45"/>
      <c r="H31" s="45"/>
      <c r="I31" s="156">
        <v>0.15</v>
      </c>
      <c r="J31" s="155">
        <f>ROUND(ROUND((SUM(BF89:BF449)),2)*I31,2)</f>
        <v>0</v>
      </c>
      <c r="K31" s="49"/>
    </row>
    <row r="32" spans="2:11" s="1" customFormat="1" ht="14.4" customHeight="1" hidden="1">
      <c r="B32" s="44"/>
      <c r="C32" s="45"/>
      <c r="D32" s="45"/>
      <c r="E32" s="53" t="s">
        <v>50</v>
      </c>
      <c r="F32" s="155">
        <f>ROUND(SUM(BG89:BG449),2)</f>
        <v>0</v>
      </c>
      <c r="G32" s="45"/>
      <c r="H32" s="45"/>
      <c r="I32" s="156">
        <v>0.21</v>
      </c>
      <c r="J32" s="155">
        <v>0</v>
      </c>
      <c r="K32" s="49"/>
    </row>
    <row r="33" spans="2:11" s="1" customFormat="1" ht="14.4" customHeight="1" hidden="1">
      <c r="B33" s="44"/>
      <c r="C33" s="45"/>
      <c r="D33" s="45"/>
      <c r="E33" s="53" t="s">
        <v>51</v>
      </c>
      <c r="F33" s="155">
        <f>ROUND(SUM(BH89:BH449),2)</f>
        <v>0</v>
      </c>
      <c r="G33" s="45"/>
      <c r="H33" s="45"/>
      <c r="I33" s="156">
        <v>0.15</v>
      </c>
      <c r="J33" s="155">
        <v>0</v>
      </c>
      <c r="K33" s="49"/>
    </row>
    <row r="34" spans="2:11" s="1" customFormat="1" ht="14.4" customHeight="1" hidden="1">
      <c r="B34" s="44"/>
      <c r="C34" s="45"/>
      <c r="D34" s="45"/>
      <c r="E34" s="53" t="s">
        <v>52</v>
      </c>
      <c r="F34" s="155">
        <f>ROUND(SUM(BI89:BI449),2)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53</v>
      </c>
      <c r="E36" s="96"/>
      <c r="F36" s="96"/>
      <c r="G36" s="159" t="s">
        <v>54</v>
      </c>
      <c r="H36" s="160" t="s">
        <v>55</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103</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17</v>
      </c>
      <c r="D44" s="45"/>
      <c r="E44" s="45"/>
      <c r="F44" s="45"/>
      <c r="G44" s="45"/>
      <c r="H44" s="45"/>
      <c r="I44" s="142"/>
      <c r="J44" s="45"/>
      <c r="K44" s="49"/>
    </row>
    <row r="45" spans="2:11" s="1" customFormat="1" ht="16.5" customHeight="1">
      <c r="B45" s="44"/>
      <c r="C45" s="45"/>
      <c r="D45" s="45"/>
      <c r="E45" s="141" t="str">
        <f>E7</f>
        <v>Stavba polní cesty HPC 1R v k.ú. Nečtiny</v>
      </c>
      <c r="F45" s="38"/>
      <c r="G45" s="38"/>
      <c r="H45" s="38"/>
      <c r="I45" s="142"/>
      <c r="J45" s="45"/>
      <c r="K45" s="49"/>
    </row>
    <row r="46" spans="2:11" s="1" customFormat="1" ht="14.4" customHeight="1">
      <c r="B46" s="44"/>
      <c r="C46" s="38" t="s">
        <v>99</v>
      </c>
      <c r="D46" s="45"/>
      <c r="E46" s="45"/>
      <c r="F46" s="45"/>
      <c r="G46" s="45"/>
      <c r="H46" s="45"/>
      <c r="I46" s="142"/>
      <c r="J46" s="45"/>
      <c r="K46" s="49"/>
    </row>
    <row r="47" spans="2:11" s="1" customFormat="1" ht="17.25" customHeight="1">
      <c r="B47" s="44"/>
      <c r="C47" s="45"/>
      <c r="D47" s="45"/>
      <c r="E47" s="143" t="str">
        <f>E9</f>
        <v>SO 101 - Polní cesta</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Nečtiny</v>
      </c>
      <c r="G49" s="45"/>
      <c r="H49" s="45"/>
      <c r="I49" s="144" t="s">
        <v>27</v>
      </c>
      <c r="J49" s="145" t="str">
        <f>IF(J12="","",J12)</f>
        <v>9.1.2017</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ČR - Státní pozemkový úřad, Krajský pozemkový úřad</v>
      </c>
      <c r="G51" s="45"/>
      <c r="H51" s="45"/>
      <c r="I51" s="144" t="s">
        <v>37</v>
      </c>
      <c r="J51" s="42" t="str">
        <f>E21</f>
        <v>D PROJEKT PLZEŇ Nedvěd s.r.o.</v>
      </c>
      <c r="K51" s="49"/>
    </row>
    <row r="52" spans="2:11" s="1" customFormat="1" ht="14.4" customHeight="1">
      <c r="B52" s="44"/>
      <c r="C52" s="38" t="s">
        <v>35</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104</v>
      </c>
      <c r="D54" s="157"/>
      <c r="E54" s="157"/>
      <c r="F54" s="157"/>
      <c r="G54" s="157"/>
      <c r="H54" s="157"/>
      <c r="I54" s="171"/>
      <c r="J54" s="172" t="s">
        <v>105</v>
      </c>
      <c r="K54" s="173"/>
    </row>
    <row r="55" spans="2:11" s="1" customFormat="1" ht="10.3" customHeight="1">
      <c r="B55" s="44"/>
      <c r="C55" s="45"/>
      <c r="D55" s="45"/>
      <c r="E55" s="45"/>
      <c r="F55" s="45"/>
      <c r="G55" s="45"/>
      <c r="H55" s="45"/>
      <c r="I55" s="142"/>
      <c r="J55" s="45"/>
      <c r="K55" s="49"/>
    </row>
    <row r="56" spans="2:47" s="1" customFormat="1" ht="29.25" customHeight="1">
      <c r="B56" s="44"/>
      <c r="C56" s="174" t="s">
        <v>106</v>
      </c>
      <c r="D56" s="45"/>
      <c r="E56" s="45"/>
      <c r="F56" s="45"/>
      <c r="G56" s="45"/>
      <c r="H56" s="45"/>
      <c r="I56" s="142"/>
      <c r="J56" s="153">
        <f>J89</f>
        <v>0</v>
      </c>
      <c r="K56" s="49"/>
      <c r="AU56" s="22" t="s">
        <v>107</v>
      </c>
    </row>
    <row r="57" spans="2:11" s="7" customFormat="1" ht="24.95" customHeight="1">
      <c r="B57" s="175"/>
      <c r="C57" s="176"/>
      <c r="D57" s="177" t="s">
        <v>108</v>
      </c>
      <c r="E57" s="178"/>
      <c r="F57" s="178"/>
      <c r="G57" s="178"/>
      <c r="H57" s="178"/>
      <c r="I57" s="179"/>
      <c r="J57" s="180">
        <f>J90</f>
        <v>0</v>
      </c>
      <c r="K57" s="181"/>
    </row>
    <row r="58" spans="2:11" s="8" customFormat="1" ht="19.9" customHeight="1">
      <c r="B58" s="182"/>
      <c r="C58" s="183"/>
      <c r="D58" s="184" t="s">
        <v>170</v>
      </c>
      <c r="E58" s="185"/>
      <c r="F58" s="185"/>
      <c r="G58" s="185"/>
      <c r="H58" s="185"/>
      <c r="I58" s="186"/>
      <c r="J58" s="187">
        <f>J91</f>
        <v>0</v>
      </c>
      <c r="K58" s="188"/>
    </row>
    <row r="59" spans="2:11" s="8" customFormat="1" ht="19.9" customHeight="1">
      <c r="B59" s="182"/>
      <c r="C59" s="183"/>
      <c r="D59" s="184" t="s">
        <v>171</v>
      </c>
      <c r="E59" s="185"/>
      <c r="F59" s="185"/>
      <c r="G59" s="185"/>
      <c r="H59" s="185"/>
      <c r="I59" s="186"/>
      <c r="J59" s="187">
        <f>J225</f>
        <v>0</v>
      </c>
      <c r="K59" s="188"/>
    </row>
    <row r="60" spans="2:11" s="8" customFormat="1" ht="19.9" customHeight="1">
      <c r="B60" s="182"/>
      <c r="C60" s="183"/>
      <c r="D60" s="184" t="s">
        <v>172</v>
      </c>
      <c r="E60" s="185"/>
      <c r="F60" s="185"/>
      <c r="G60" s="185"/>
      <c r="H60" s="185"/>
      <c r="I60" s="186"/>
      <c r="J60" s="187">
        <f>J236</f>
        <v>0</v>
      </c>
      <c r="K60" s="188"/>
    </row>
    <row r="61" spans="2:11" s="8" customFormat="1" ht="19.9" customHeight="1">
      <c r="B61" s="182"/>
      <c r="C61" s="183"/>
      <c r="D61" s="184" t="s">
        <v>173</v>
      </c>
      <c r="E61" s="185"/>
      <c r="F61" s="185"/>
      <c r="G61" s="185"/>
      <c r="H61" s="185"/>
      <c r="I61" s="186"/>
      <c r="J61" s="187">
        <f>J273</f>
        <v>0</v>
      </c>
      <c r="K61" s="188"/>
    </row>
    <row r="62" spans="2:11" s="8" customFormat="1" ht="19.9" customHeight="1">
      <c r="B62" s="182"/>
      <c r="C62" s="183"/>
      <c r="D62" s="184" t="s">
        <v>174</v>
      </c>
      <c r="E62" s="185"/>
      <c r="F62" s="185"/>
      <c r="G62" s="185"/>
      <c r="H62" s="185"/>
      <c r="I62" s="186"/>
      <c r="J62" s="187">
        <f>J319</f>
        <v>0</v>
      </c>
      <c r="K62" s="188"/>
    </row>
    <row r="63" spans="2:11" s="8" customFormat="1" ht="19.9" customHeight="1">
      <c r="B63" s="182"/>
      <c r="C63" s="183"/>
      <c r="D63" s="184" t="s">
        <v>175</v>
      </c>
      <c r="E63" s="185"/>
      <c r="F63" s="185"/>
      <c r="G63" s="185"/>
      <c r="H63" s="185"/>
      <c r="I63" s="186"/>
      <c r="J63" s="187">
        <f>J332</f>
        <v>0</v>
      </c>
      <c r="K63" s="188"/>
    </row>
    <row r="64" spans="2:11" s="8" customFormat="1" ht="19.9" customHeight="1">
      <c r="B64" s="182"/>
      <c r="C64" s="183"/>
      <c r="D64" s="184" t="s">
        <v>176</v>
      </c>
      <c r="E64" s="185"/>
      <c r="F64" s="185"/>
      <c r="G64" s="185"/>
      <c r="H64" s="185"/>
      <c r="I64" s="186"/>
      <c r="J64" s="187">
        <f>J368</f>
        <v>0</v>
      </c>
      <c r="K64" s="188"/>
    </row>
    <row r="65" spans="2:11" s="8" customFormat="1" ht="19.9" customHeight="1">
      <c r="B65" s="182"/>
      <c r="C65" s="183"/>
      <c r="D65" s="184" t="s">
        <v>177</v>
      </c>
      <c r="E65" s="185"/>
      <c r="F65" s="185"/>
      <c r="G65" s="185"/>
      <c r="H65" s="185"/>
      <c r="I65" s="186"/>
      <c r="J65" s="187">
        <f>J386</f>
        <v>0</v>
      </c>
      <c r="K65" s="188"/>
    </row>
    <row r="66" spans="2:11" s="7" customFormat="1" ht="24.95" customHeight="1">
      <c r="B66" s="175"/>
      <c r="C66" s="176"/>
      <c r="D66" s="177" t="s">
        <v>178</v>
      </c>
      <c r="E66" s="178"/>
      <c r="F66" s="178"/>
      <c r="G66" s="178"/>
      <c r="H66" s="178"/>
      <c r="I66" s="179"/>
      <c r="J66" s="180">
        <f>J391</f>
        <v>0</v>
      </c>
      <c r="K66" s="181"/>
    </row>
    <row r="67" spans="2:11" s="7" customFormat="1" ht="24.95" customHeight="1">
      <c r="B67" s="175"/>
      <c r="C67" s="176"/>
      <c r="D67" s="177" t="s">
        <v>179</v>
      </c>
      <c r="E67" s="178"/>
      <c r="F67" s="178"/>
      <c r="G67" s="178"/>
      <c r="H67" s="178"/>
      <c r="I67" s="179"/>
      <c r="J67" s="180">
        <f>J411</f>
        <v>0</v>
      </c>
      <c r="K67" s="181"/>
    </row>
    <row r="68" spans="2:11" s="8" customFormat="1" ht="19.9" customHeight="1">
      <c r="B68" s="182"/>
      <c r="C68" s="183"/>
      <c r="D68" s="184" t="s">
        <v>180</v>
      </c>
      <c r="E68" s="185"/>
      <c r="F68" s="185"/>
      <c r="G68" s="185"/>
      <c r="H68" s="185"/>
      <c r="I68" s="186"/>
      <c r="J68" s="187">
        <f>J412</f>
        <v>0</v>
      </c>
      <c r="K68" s="188"/>
    </row>
    <row r="69" spans="2:11" s="7" customFormat="1" ht="24.95" customHeight="1">
      <c r="B69" s="175"/>
      <c r="C69" s="176"/>
      <c r="D69" s="177" t="s">
        <v>181</v>
      </c>
      <c r="E69" s="178"/>
      <c r="F69" s="178"/>
      <c r="G69" s="178"/>
      <c r="H69" s="178"/>
      <c r="I69" s="179"/>
      <c r="J69" s="180">
        <f>J415</f>
        <v>0</v>
      </c>
      <c r="K69" s="181"/>
    </row>
    <row r="70" spans="2:11" s="1" customFormat="1" ht="21.8" customHeight="1">
      <c r="B70" s="44"/>
      <c r="C70" s="45"/>
      <c r="D70" s="45"/>
      <c r="E70" s="45"/>
      <c r="F70" s="45"/>
      <c r="G70" s="45"/>
      <c r="H70" s="45"/>
      <c r="I70" s="142"/>
      <c r="J70" s="45"/>
      <c r="K70" s="49"/>
    </row>
    <row r="71" spans="2:11" s="1" customFormat="1" ht="6.95" customHeight="1">
      <c r="B71" s="65"/>
      <c r="C71" s="66"/>
      <c r="D71" s="66"/>
      <c r="E71" s="66"/>
      <c r="F71" s="66"/>
      <c r="G71" s="66"/>
      <c r="H71" s="66"/>
      <c r="I71" s="164"/>
      <c r="J71" s="66"/>
      <c r="K71" s="67"/>
    </row>
    <row r="75" spans="2:12" s="1" customFormat="1" ht="6.95" customHeight="1">
      <c r="B75" s="68"/>
      <c r="C75" s="69"/>
      <c r="D75" s="69"/>
      <c r="E75" s="69"/>
      <c r="F75" s="69"/>
      <c r="G75" s="69"/>
      <c r="H75" s="69"/>
      <c r="I75" s="167"/>
      <c r="J75" s="69"/>
      <c r="K75" s="69"/>
      <c r="L75" s="70"/>
    </row>
    <row r="76" spans="2:12" s="1" customFormat="1" ht="36.95" customHeight="1">
      <c r="B76" s="44"/>
      <c r="C76" s="71" t="s">
        <v>112</v>
      </c>
      <c r="D76" s="72"/>
      <c r="E76" s="72"/>
      <c r="F76" s="72"/>
      <c r="G76" s="72"/>
      <c r="H76" s="72"/>
      <c r="I76" s="189"/>
      <c r="J76" s="72"/>
      <c r="K76" s="72"/>
      <c r="L76" s="70"/>
    </row>
    <row r="77" spans="2:12" s="1" customFormat="1" ht="6.95" customHeight="1">
      <c r="B77" s="44"/>
      <c r="C77" s="72"/>
      <c r="D77" s="72"/>
      <c r="E77" s="72"/>
      <c r="F77" s="72"/>
      <c r="G77" s="72"/>
      <c r="H77" s="72"/>
      <c r="I77" s="189"/>
      <c r="J77" s="72"/>
      <c r="K77" s="72"/>
      <c r="L77" s="70"/>
    </row>
    <row r="78" spans="2:12" s="1" customFormat="1" ht="14.4" customHeight="1">
      <c r="B78" s="44"/>
      <c r="C78" s="74" t="s">
        <v>17</v>
      </c>
      <c r="D78" s="72"/>
      <c r="E78" s="72"/>
      <c r="F78" s="72"/>
      <c r="G78" s="72"/>
      <c r="H78" s="72"/>
      <c r="I78" s="189"/>
      <c r="J78" s="72"/>
      <c r="K78" s="72"/>
      <c r="L78" s="70"/>
    </row>
    <row r="79" spans="2:12" s="1" customFormat="1" ht="16.5" customHeight="1">
      <c r="B79" s="44"/>
      <c r="C79" s="72"/>
      <c r="D79" s="72"/>
      <c r="E79" s="190" t="str">
        <f>E7</f>
        <v>Stavba polní cesty HPC 1R v k.ú. Nečtiny</v>
      </c>
      <c r="F79" s="74"/>
      <c r="G79" s="74"/>
      <c r="H79" s="74"/>
      <c r="I79" s="189"/>
      <c r="J79" s="72"/>
      <c r="K79" s="72"/>
      <c r="L79" s="70"/>
    </row>
    <row r="80" spans="2:12" s="1" customFormat="1" ht="14.4" customHeight="1">
      <c r="B80" s="44"/>
      <c r="C80" s="74" t="s">
        <v>99</v>
      </c>
      <c r="D80" s="72"/>
      <c r="E80" s="72"/>
      <c r="F80" s="72"/>
      <c r="G80" s="72"/>
      <c r="H80" s="72"/>
      <c r="I80" s="189"/>
      <c r="J80" s="72"/>
      <c r="K80" s="72"/>
      <c r="L80" s="70"/>
    </row>
    <row r="81" spans="2:12" s="1" customFormat="1" ht="17.25" customHeight="1">
      <c r="B81" s="44"/>
      <c r="C81" s="72"/>
      <c r="D81" s="72"/>
      <c r="E81" s="80" t="str">
        <f>E9</f>
        <v>SO 101 - Polní cesta</v>
      </c>
      <c r="F81" s="72"/>
      <c r="G81" s="72"/>
      <c r="H81" s="72"/>
      <c r="I81" s="189"/>
      <c r="J81" s="72"/>
      <c r="K81" s="72"/>
      <c r="L81" s="70"/>
    </row>
    <row r="82" spans="2:12" s="1" customFormat="1" ht="6.95" customHeight="1">
      <c r="B82" s="44"/>
      <c r="C82" s="72"/>
      <c r="D82" s="72"/>
      <c r="E82" s="72"/>
      <c r="F82" s="72"/>
      <c r="G82" s="72"/>
      <c r="H82" s="72"/>
      <c r="I82" s="189"/>
      <c r="J82" s="72"/>
      <c r="K82" s="72"/>
      <c r="L82" s="70"/>
    </row>
    <row r="83" spans="2:12" s="1" customFormat="1" ht="18" customHeight="1">
      <c r="B83" s="44"/>
      <c r="C83" s="74" t="s">
        <v>25</v>
      </c>
      <c r="D83" s="72"/>
      <c r="E83" s="72"/>
      <c r="F83" s="191" t="str">
        <f>F12</f>
        <v>Nečtiny</v>
      </c>
      <c r="G83" s="72"/>
      <c r="H83" s="72"/>
      <c r="I83" s="192" t="s">
        <v>27</v>
      </c>
      <c r="J83" s="83" t="str">
        <f>IF(J12="","",J12)</f>
        <v>9.1.2017</v>
      </c>
      <c r="K83" s="72"/>
      <c r="L83" s="70"/>
    </row>
    <row r="84" spans="2:12" s="1" customFormat="1" ht="6.95" customHeight="1">
      <c r="B84" s="44"/>
      <c r="C84" s="72"/>
      <c r="D84" s="72"/>
      <c r="E84" s="72"/>
      <c r="F84" s="72"/>
      <c r="G84" s="72"/>
      <c r="H84" s="72"/>
      <c r="I84" s="189"/>
      <c r="J84" s="72"/>
      <c r="K84" s="72"/>
      <c r="L84" s="70"/>
    </row>
    <row r="85" spans="2:12" s="1" customFormat="1" ht="13.5">
      <c r="B85" s="44"/>
      <c r="C85" s="74" t="s">
        <v>31</v>
      </c>
      <c r="D85" s="72"/>
      <c r="E85" s="72"/>
      <c r="F85" s="191" t="str">
        <f>E15</f>
        <v>ČR - Státní pozemkový úřad, Krajský pozemkový úřad</v>
      </c>
      <c r="G85" s="72"/>
      <c r="H85" s="72"/>
      <c r="I85" s="192" t="s">
        <v>37</v>
      </c>
      <c r="J85" s="191" t="str">
        <f>E21</f>
        <v>D PROJEKT PLZEŇ Nedvěd s.r.o.</v>
      </c>
      <c r="K85" s="72"/>
      <c r="L85" s="70"/>
    </row>
    <row r="86" spans="2:12" s="1" customFormat="1" ht="14.4" customHeight="1">
      <c r="B86" s="44"/>
      <c r="C86" s="74" t="s">
        <v>35</v>
      </c>
      <c r="D86" s="72"/>
      <c r="E86" s="72"/>
      <c r="F86" s="191" t="str">
        <f>IF(E18="","",E18)</f>
        <v/>
      </c>
      <c r="G86" s="72"/>
      <c r="H86" s="72"/>
      <c r="I86" s="189"/>
      <c r="J86" s="72"/>
      <c r="K86" s="72"/>
      <c r="L86" s="70"/>
    </row>
    <row r="87" spans="2:12" s="1" customFormat="1" ht="10.3" customHeight="1">
      <c r="B87" s="44"/>
      <c r="C87" s="72"/>
      <c r="D87" s="72"/>
      <c r="E87" s="72"/>
      <c r="F87" s="72"/>
      <c r="G87" s="72"/>
      <c r="H87" s="72"/>
      <c r="I87" s="189"/>
      <c r="J87" s="72"/>
      <c r="K87" s="72"/>
      <c r="L87" s="70"/>
    </row>
    <row r="88" spans="2:20" s="9" customFormat="1" ht="29.25" customHeight="1">
      <c r="B88" s="193"/>
      <c r="C88" s="194" t="s">
        <v>113</v>
      </c>
      <c r="D88" s="195" t="s">
        <v>62</v>
      </c>
      <c r="E88" s="195" t="s">
        <v>58</v>
      </c>
      <c r="F88" s="195" t="s">
        <v>114</v>
      </c>
      <c r="G88" s="195" t="s">
        <v>115</v>
      </c>
      <c r="H88" s="195" t="s">
        <v>116</v>
      </c>
      <c r="I88" s="196" t="s">
        <v>117</v>
      </c>
      <c r="J88" s="195" t="s">
        <v>105</v>
      </c>
      <c r="K88" s="197" t="s">
        <v>118</v>
      </c>
      <c r="L88" s="198"/>
      <c r="M88" s="100" t="s">
        <v>119</v>
      </c>
      <c r="N88" s="101" t="s">
        <v>47</v>
      </c>
      <c r="O88" s="101" t="s">
        <v>120</v>
      </c>
      <c r="P88" s="101" t="s">
        <v>121</v>
      </c>
      <c r="Q88" s="101" t="s">
        <v>122</v>
      </c>
      <c r="R88" s="101" t="s">
        <v>123</v>
      </c>
      <c r="S88" s="101" t="s">
        <v>124</v>
      </c>
      <c r="T88" s="102" t="s">
        <v>125</v>
      </c>
    </row>
    <row r="89" spans="2:63" s="1" customFormat="1" ht="29.25" customHeight="1">
      <c r="B89" s="44"/>
      <c r="C89" s="106" t="s">
        <v>106</v>
      </c>
      <c r="D89" s="72"/>
      <c r="E89" s="72"/>
      <c r="F89" s="72"/>
      <c r="G89" s="72"/>
      <c r="H89" s="72"/>
      <c r="I89" s="189"/>
      <c r="J89" s="199">
        <f>BK89</f>
        <v>0</v>
      </c>
      <c r="K89" s="72"/>
      <c r="L89" s="70"/>
      <c r="M89" s="103"/>
      <c r="N89" s="104"/>
      <c r="O89" s="104"/>
      <c r="P89" s="200">
        <f>P90+P391+P411+P415</f>
        <v>0</v>
      </c>
      <c r="Q89" s="104"/>
      <c r="R89" s="200">
        <f>R90+R391+R411+R415</f>
        <v>1039.3621048</v>
      </c>
      <c r="S89" s="104"/>
      <c r="T89" s="201">
        <f>T90+T391+T411+T415</f>
        <v>98.71000000000001</v>
      </c>
      <c r="AT89" s="22" t="s">
        <v>76</v>
      </c>
      <c r="AU89" s="22" t="s">
        <v>107</v>
      </c>
      <c r="BK89" s="202">
        <f>BK90+BK391+BK411+BK415</f>
        <v>0</v>
      </c>
    </row>
    <row r="90" spans="2:63" s="10" customFormat="1" ht="37.4" customHeight="1">
      <c r="B90" s="203"/>
      <c r="C90" s="204"/>
      <c r="D90" s="205" t="s">
        <v>76</v>
      </c>
      <c r="E90" s="206" t="s">
        <v>126</v>
      </c>
      <c r="F90" s="206" t="s">
        <v>127</v>
      </c>
      <c r="G90" s="204"/>
      <c r="H90" s="204"/>
      <c r="I90" s="207"/>
      <c r="J90" s="208">
        <f>BK90</f>
        <v>0</v>
      </c>
      <c r="K90" s="204"/>
      <c r="L90" s="209"/>
      <c r="M90" s="210"/>
      <c r="N90" s="211"/>
      <c r="O90" s="211"/>
      <c r="P90" s="212">
        <f>P91+P225+P236+P273+P319+P332+P368+P386</f>
        <v>0</v>
      </c>
      <c r="Q90" s="211"/>
      <c r="R90" s="212">
        <f>R91+R225+R236+R273+R319+R332+R368+R386</f>
        <v>955.9418688</v>
      </c>
      <c r="S90" s="211"/>
      <c r="T90" s="213">
        <f>T91+T225+T236+T273+T319+T332+T368+T386</f>
        <v>98.71000000000001</v>
      </c>
      <c r="AR90" s="214" t="s">
        <v>24</v>
      </c>
      <c r="AT90" s="215" t="s">
        <v>76</v>
      </c>
      <c r="AU90" s="215" t="s">
        <v>77</v>
      </c>
      <c r="AY90" s="214" t="s">
        <v>128</v>
      </c>
      <c r="BK90" s="216">
        <f>BK91+BK225+BK236+BK273+BK319+BK332+BK368+BK386</f>
        <v>0</v>
      </c>
    </row>
    <row r="91" spans="2:63" s="10" customFormat="1" ht="19.9" customHeight="1">
      <c r="B91" s="203"/>
      <c r="C91" s="204"/>
      <c r="D91" s="205" t="s">
        <v>76</v>
      </c>
      <c r="E91" s="217" t="s">
        <v>24</v>
      </c>
      <c r="F91" s="217" t="s">
        <v>182</v>
      </c>
      <c r="G91" s="204"/>
      <c r="H91" s="204"/>
      <c r="I91" s="207"/>
      <c r="J91" s="218">
        <f>BK91</f>
        <v>0</v>
      </c>
      <c r="K91" s="204"/>
      <c r="L91" s="209"/>
      <c r="M91" s="210"/>
      <c r="N91" s="211"/>
      <c r="O91" s="211"/>
      <c r="P91" s="212">
        <f>SUM(P92:P224)</f>
        <v>0</v>
      </c>
      <c r="Q91" s="211"/>
      <c r="R91" s="212">
        <f>SUM(R92:R224)</f>
        <v>0.9892500000000001</v>
      </c>
      <c r="S91" s="211"/>
      <c r="T91" s="213">
        <f>SUM(T92:T224)</f>
        <v>39.2</v>
      </c>
      <c r="AR91" s="214" t="s">
        <v>24</v>
      </c>
      <c r="AT91" s="215" t="s">
        <v>76</v>
      </c>
      <c r="AU91" s="215" t="s">
        <v>24</v>
      </c>
      <c r="AY91" s="214" t="s">
        <v>128</v>
      </c>
      <c r="BK91" s="216">
        <f>SUM(BK92:BK224)</f>
        <v>0</v>
      </c>
    </row>
    <row r="92" spans="2:65" s="1" customFormat="1" ht="25.5" customHeight="1">
      <c r="B92" s="44"/>
      <c r="C92" s="219" t="s">
        <v>24</v>
      </c>
      <c r="D92" s="219" t="s">
        <v>134</v>
      </c>
      <c r="E92" s="220" t="s">
        <v>183</v>
      </c>
      <c r="F92" s="221" t="s">
        <v>184</v>
      </c>
      <c r="G92" s="222" t="s">
        <v>185</v>
      </c>
      <c r="H92" s="223">
        <v>500</v>
      </c>
      <c r="I92" s="224"/>
      <c r="J92" s="223">
        <f>ROUND(I92*H92,2)</f>
        <v>0</v>
      </c>
      <c r="K92" s="221" t="s">
        <v>138</v>
      </c>
      <c r="L92" s="70"/>
      <c r="M92" s="225" t="s">
        <v>23</v>
      </c>
      <c r="N92" s="226" t="s">
        <v>48</v>
      </c>
      <c r="O92" s="45"/>
      <c r="P92" s="227">
        <f>O92*H92</f>
        <v>0</v>
      </c>
      <c r="Q92" s="227">
        <v>0</v>
      </c>
      <c r="R92" s="227">
        <f>Q92*H92</f>
        <v>0</v>
      </c>
      <c r="S92" s="227">
        <v>0</v>
      </c>
      <c r="T92" s="228">
        <f>S92*H92</f>
        <v>0</v>
      </c>
      <c r="AR92" s="22" t="s">
        <v>151</v>
      </c>
      <c r="AT92" s="22" t="s">
        <v>134</v>
      </c>
      <c r="AU92" s="22" t="s">
        <v>86</v>
      </c>
      <c r="AY92" s="22" t="s">
        <v>128</v>
      </c>
      <c r="BE92" s="229">
        <f>IF(N92="základní",J92,0)</f>
        <v>0</v>
      </c>
      <c r="BF92" s="229">
        <f>IF(N92="snížená",J92,0)</f>
        <v>0</v>
      </c>
      <c r="BG92" s="229">
        <f>IF(N92="zákl. přenesená",J92,0)</f>
        <v>0</v>
      </c>
      <c r="BH92" s="229">
        <f>IF(N92="sníž. přenesená",J92,0)</f>
        <v>0</v>
      </c>
      <c r="BI92" s="229">
        <f>IF(N92="nulová",J92,0)</f>
        <v>0</v>
      </c>
      <c r="BJ92" s="22" t="s">
        <v>24</v>
      </c>
      <c r="BK92" s="229">
        <f>ROUND(I92*H92,2)</f>
        <v>0</v>
      </c>
      <c r="BL92" s="22" t="s">
        <v>151</v>
      </c>
      <c r="BM92" s="22" t="s">
        <v>186</v>
      </c>
    </row>
    <row r="93" spans="2:47" s="1" customFormat="1" ht="13.5">
      <c r="B93" s="44"/>
      <c r="C93" s="72"/>
      <c r="D93" s="230" t="s">
        <v>187</v>
      </c>
      <c r="E93" s="72"/>
      <c r="F93" s="231" t="s">
        <v>188</v>
      </c>
      <c r="G93" s="72"/>
      <c r="H93" s="72"/>
      <c r="I93" s="189"/>
      <c r="J93" s="72"/>
      <c r="K93" s="72"/>
      <c r="L93" s="70"/>
      <c r="M93" s="232"/>
      <c r="N93" s="45"/>
      <c r="O93" s="45"/>
      <c r="P93" s="45"/>
      <c r="Q93" s="45"/>
      <c r="R93" s="45"/>
      <c r="S93" s="45"/>
      <c r="T93" s="93"/>
      <c r="AT93" s="22" t="s">
        <v>187</v>
      </c>
      <c r="AU93" s="22" t="s">
        <v>86</v>
      </c>
    </row>
    <row r="94" spans="2:47" s="1" customFormat="1" ht="13.5">
      <c r="B94" s="44"/>
      <c r="C94" s="72"/>
      <c r="D94" s="230" t="s">
        <v>144</v>
      </c>
      <c r="E94" s="72"/>
      <c r="F94" s="231" t="s">
        <v>189</v>
      </c>
      <c r="G94" s="72"/>
      <c r="H94" s="72"/>
      <c r="I94" s="189"/>
      <c r="J94" s="72"/>
      <c r="K94" s="72"/>
      <c r="L94" s="70"/>
      <c r="M94" s="232"/>
      <c r="N94" s="45"/>
      <c r="O94" s="45"/>
      <c r="P94" s="45"/>
      <c r="Q94" s="45"/>
      <c r="R94" s="45"/>
      <c r="S94" s="45"/>
      <c r="T94" s="93"/>
      <c r="AT94" s="22" t="s">
        <v>144</v>
      </c>
      <c r="AU94" s="22" t="s">
        <v>86</v>
      </c>
    </row>
    <row r="95" spans="2:65" s="1" customFormat="1" ht="25.5" customHeight="1">
      <c r="B95" s="44"/>
      <c r="C95" s="219" t="s">
        <v>86</v>
      </c>
      <c r="D95" s="219" t="s">
        <v>134</v>
      </c>
      <c r="E95" s="220" t="s">
        <v>190</v>
      </c>
      <c r="F95" s="221" t="s">
        <v>191</v>
      </c>
      <c r="G95" s="222" t="s">
        <v>192</v>
      </c>
      <c r="H95" s="223">
        <v>27</v>
      </c>
      <c r="I95" s="224"/>
      <c r="J95" s="223">
        <f>ROUND(I95*H95,2)</f>
        <v>0</v>
      </c>
      <c r="K95" s="221" t="s">
        <v>138</v>
      </c>
      <c r="L95" s="70"/>
      <c r="M95" s="225" t="s">
        <v>23</v>
      </c>
      <c r="N95" s="226" t="s">
        <v>48</v>
      </c>
      <c r="O95" s="45"/>
      <c r="P95" s="227">
        <f>O95*H95</f>
        <v>0</v>
      </c>
      <c r="Q95" s="227">
        <v>8E-05</v>
      </c>
      <c r="R95" s="227">
        <f>Q95*H95</f>
        <v>0.00216</v>
      </c>
      <c r="S95" s="227">
        <v>0</v>
      </c>
      <c r="T95" s="228">
        <f>S95*H95</f>
        <v>0</v>
      </c>
      <c r="AR95" s="22" t="s">
        <v>151</v>
      </c>
      <c r="AT95" s="22" t="s">
        <v>134</v>
      </c>
      <c r="AU95" s="22" t="s">
        <v>86</v>
      </c>
      <c r="AY95" s="22" t="s">
        <v>128</v>
      </c>
      <c r="BE95" s="229">
        <f>IF(N95="základní",J95,0)</f>
        <v>0</v>
      </c>
      <c r="BF95" s="229">
        <f>IF(N95="snížená",J95,0)</f>
        <v>0</v>
      </c>
      <c r="BG95" s="229">
        <f>IF(N95="zákl. přenesená",J95,0)</f>
        <v>0</v>
      </c>
      <c r="BH95" s="229">
        <f>IF(N95="sníž. přenesená",J95,0)</f>
        <v>0</v>
      </c>
      <c r="BI95" s="229">
        <f>IF(N95="nulová",J95,0)</f>
        <v>0</v>
      </c>
      <c r="BJ95" s="22" t="s">
        <v>24</v>
      </c>
      <c r="BK95" s="229">
        <f>ROUND(I95*H95,2)</f>
        <v>0</v>
      </c>
      <c r="BL95" s="22" t="s">
        <v>151</v>
      </c>
      <c r="BM95" s="22" t="s">
        <v>193</v>
      </c>
    </row>
    <row r="96" spans="2:47" s="1" customFormat="1" ht="13.5">
      <c r="B96" s="44"/>
      <c r="C96" s="72"/>
      <c r="D96" s="230" t="s">
        <v>187</v>
      </c>
      <c r="E96" s="72"/>
      <c r="F96" s="231" t="s">
        <v>194</v>
      </c>
      <c r="G96" s="72"/>
      <c r="H96" s="72"/>
      <c r="I96" s="189"/>
      <c r="J96" s="72"/>
      <c r="K96" s="72"/>
      <c r="L96" s="70"/>
      <c r="M96" s="232"/>
      <c r="N96" s="45"/>
      <c r="O96" s="45"/>
      <c r="P96" s="45"/>
      <c r="Q96" s="45"/>
      <c r="R96" s="45"/>
      <c r="S96" s="45"/>
      <c r="T96" s="93"/>
      <c r="AT96" s="22" t="s">
        <v>187</v>
      </c>
      <c r="AU96" s="22" t="s">
        <v>86</v>
      </c>
    </row>
    <row r="97" spans="2:47" s="1" customFormat="1" ht="13.5">
      <c r="B97" s="44"/>
      <c r="C97" s="72"/>
      <c r="D97" s="230" t="s">
        <v>144</v>
      </c>
      <c r="E97" s="72"/>
      <c r="F97" s="231" t="s">
        <v>195</v>
      </c>
      <c r="G97" s="72"/>
      <c r="H97" s="72"/>
      <c r="I97" s="189"/>
      <c r="J97" s="72"/>
      <c r="K97" s="72"/>
      <c r="L97" s="70"/>
      <c r="M97" s="232"/>
      <c r="N97" s="45"/>
      <c r="O97" s="45"/>
      <c r="P97" s="45"/>
      <c r="Q97" s="45"/>
      <c r="R97" s="45"/>
      <c r="S97" s="45"/>
      <c r="T97" s="93"/>
      <c r="AT97" s="22" t="s">
        <v>144</v>
      </c>
      <c r="AU97" s="22" t="s">
        <v>86</v>
      </c>
    </row>
    <row r="98" spans="2:65" s="1" customFormat="1" ht="25.5" customHeight="1">
      <c r="B98" s="44"/>
      <c r="C98" s="219" t="s">
        <v>146</v>
      </c>
      <c r="D98" s="219" t="s">
        <v>134</v>
      </c>
      <c r="E98" s="220" t="s">
        <v>196</v>
      </c>
      <c r="F98" s="221" t="s">
        <v>197</v>
      </c>
      <c r="G98" s="222" t="s">
        <v>192</v>
      </c>
      <c r="H98" s="223">
        <v>24</v>
      </c>
      <c r="I98" s="224"/>
      <c r="J98" s="223">
        <f>ROUND(I98*H98,2)</f>
        <v>0</v>
      </c>
      <c r="K98" s="221" t="s">
        <v>138</v>
      </c>
      <c r="L98" s="70"/>
      <c r="M98" s="225" t="s">
        <v>23</v>
      </c>
      <c r="N98" s="226" t="s">
        <v>48</v>
      </c>
      <c r="O98" s="45"/>
      <c r="P98" s="227">
        <f>O98*H98</f>
        <v>0</v>
      </c>
      <c r="Q98" s="227">
        <v>8E-05</v>
      </c>
      <c r="R98" s="227">
        <f>Q98*H98</f>
        <v>0.0019200000000000003</v>
      </c>
      <c r="S98" s="227">
        <v>0</v>
      </c>
      <c r="T98" s="228">
        <f>S98*H98</f>
        <v>0</v>
      </c>
      <c r="AR98" s="22" t="s">
        <v>151</v>
      </c>
      <c r="AT98" s="22" t="s">
        <v>134</v>
      </c>
      <c r="AU98" s="22" t="s">
        <v>86</v>
      </c>
      <c r="AY98" s="22" t="s">
        <v>128</v>
      </c>
      <c r="BE98" s="229">
        <f>IF(N98="základní",J98,0)</f>
        <v>0</v>
      </c>
      <c r="BF98" s="229">
        <f>IF(N98="snížená",J98,0)</f>
        <v>0</v>
      </c>
      <c r="BG98" s="229">
        <f>IF(N98="zákl. přenesená",J98,0)</f>
        <v>0</v>
      </c>
      <c r="BH98" s="229">
        <f>IF(N98="sníž. přenesená",J98,0)</f>
        <v>0</v>
      </c>
      <c r="BI98" s="229">
        <f>IF(N98="nulová",J98,0)</f>
        <v>0</v>
      </c>
      <c r="BJ98" s="22" t="s">
        <v>24</v>
      </c>
      <c r="BK98" s="229">
        <f>ROUND(I98*H98,2)</f>
        <v>0</v>
      </c>
      <c r="BL98" s="22" t="s">
        <v>151</v>
      </c>
      <c r="BM98" s="22" t="s">
        <v>198</v>
      </c>
    </row>
    <row r="99" spans="2:47" s="1" customFormat="1" ht="13.5">
      <c r="B99" s="44"/>
      <c r="C99" s="72"/>
      <c r="D99" s="230" t="s">
        <v>187</v>
      </c>
      <c r="E99" s="72"/>
      <c r="F99" s="231" t="s">
        <v>194</v>
      </c>
      <c r="G99" s="72"/>
      <c r="H99" s="72"/>
      <c r="I99" s="189"/>
      <c r="J99" s="72"/>
      <c r="K99" s="72"/>
      <c r="L99" s="70"/>
      <c r="M99" s="232"/>
      <c r="N99" s="45"/>
      <c r="O99" s="45"/>
      <c r="P99" s="45"/>
      <c r="Q99" s="45"/>
      <c r="R99" s="45"/>
      <c r="S99" s="45"/>
      <c r="T99" s="93"/>
      <c r="AT99" s="22" t="s">
        <v>187</v>
      </c>
      <c r="AU99" s="22" t="s">
        <v>86</v>
      </c>
    </row>
    <row r="100" spans="2:47" s="1" customFormat="1" ht="13.5">
      <c r="B100" s="44"/>
      <c r="C100" s="72"/>
      <c r="D100" s="230" t="s">
        <v>144</v>
      </c>
      <c r="E100" s="72"/>
      <c r="F100" s="231" t="s">
        <v>195</v>
      </c>
      <c r="G100" s="72"/>
      <c r="H100" s="72"/>
      <c r="I100" s="189"/>
      <c r="J100" s="72"/>
      <c r="K100" s="72"/>
      <c r="L100" s="70"/>
      <c r="M100" s="232"/>
      <c r="N100" s="45"/>
      <c r="O100" s="45"/>
      <c r="P100" s="45"/>
      <c r="Q100" s="45"/>
      <c r="R100" s="45"/>
      <c r="S100" s="45"/>
      <c r="T100" s="93"/>
      <c r="AT100" s="22" t="s">
        <v>144</v>
      </c>
      <c r="AU100" s="22" t="s">
        <v>86</v>
      </c>
    </row>
    <row r="101" spans="2:65" s="1" customFormat="1" ht="25.5" customHeight="1">
      <c r="B101" s="44"/>
      <c r="C101" s="219" t="s">
        <v>151</v>
      </c>
      <c r="D101" s="219" t="s">
        <v>134</v>
      </c>
      <c r="E101" s="220" t="s">
        <v>199</v>
      </c>
      <c r="F101" s="221" t="s">
        <v>200</v>
      </c>
      <c r="G101" s="222" t="s">
        <v>192</v>
      </c>
      <c r="H101" s="223">
        <v>27</v>
      </c>
      <c r="I101" s="224"/>
      <c r="J101" s="223">
        <f>ROUND(I101*H101,2)</f>
        <v>0</v>
      </c>
      <c r="K101" s="221" t="s">
        <v>138</v>
      </c>
      <c r="L101" s="70"/>
      <c r="M101" s="225" t="s">
        <v>23</v>
      </c>
      <c r="N101" s="226" t="s">
        <v>48</v>
      </c>
      <c r="O101" s="45"/>
      <c r="P101" s="227">
        <f>O101*H101</f>
        <v>0</v>
      </c>
      <c r="Q101" s="227">
        <v>0.00017</v>
      </c>
      <c r="R101" s="227">
        <f>Q101*H101</f>
        <v>0.00459</v>
      </c>
      <c r="S101" s="227">
        <v>0</v>
      </c>
      <c r="T101" s="228">
        <f>S101*H101</f>
        <v>0</v>
      </c>
      <c r="AR101" s="22" t="s">
        <v>151</v>
      </c>
      <c r="AT101" s="22" t="s">
        <v>134</v>
      </c>
      <c r="AU101" s="22" t="s">
        <v>86</v>
      </c>
      <c r="AY101" s="22" t="s">
        <v>128</v>
      </c>
      <c r="BE101" s="229">
        <f>IF(N101="základní",J101,0)</f>
        <v>0</v>
      </c>
      <c r="BF101" s="229">
        <f>IF(N101="snížená",J101,0)</f>
        <v>0</v>
      </c>
      <c r="BG101" s="229">
        <f>IF(N101="zákl. přenesená",J101,0)</f>
        <v>0</v>
      </c>
      <c r="BH101" s="229">
        <f>IF(N101="sníž. přenesená",J101,0)</f>
        <v>0</v>
      </c>
      <c r="BI101" s="229">
        <f>IF(N101="nulová",J101,0)</f>
        <v>0</v>
      </c>
      <c r="BJ101" s="22" t="s">
        <v>24</v>
      </c>
      <c r="BK101" s="229">
        <f>ROUND(I101*H101,2)</f>
        <v>0</v>
      </c>
      <c r="BL101" s="22" t="s">
        <v>151</v>
      </c>
      <c r="BM101" s="22" t="s">
        <v>201</v>
      </c>
    </row>
    <row r="102" spans="2:47" s="1" customFormat="1" ht="13.5">
      <c r="B102" s="44"/>
      <c r="C102" s="72"/>
      <c r="D102" s="230" t="s">
        <v>187</v>
      </c>
      <c r="E102" s="72"/>
      <c r="F102" s="231" t="s">
        <v>194</v>
      </c>
      <c r="G102" s="72"/>
      <c r="H102" s="72"/>
      <c r="I102" s="189"/>
      <c r="J102" s="72"/>
      <c r="K102" s="72"/>
      <c r="L102" s="70"/>
      <c r="M102" s="232"/>
      <c r="N102" s="45"/>
      <c r="O102" s="45"/>
      <c r="P102" s="45"/>
      <c r="Q102" s="45"/>
      <c r="R102" s="45"/>
      <c r="S102" s="45"/>
      <c r="T102" s="93"/>
      <c r="AT102" s="22" t="s">
        <v>187</v>
      </c>
      <c r="AU102" s="22" t="s">
        <v>86</v>
      </c>
    </row>
    <row r="103" spans="2:47" s="1" customFormat="1" ht="13.5">
      <c r="B103" s="44"/>
      <c r="C103" s="72"/>
      <c r="D103" s="230" t="s">
        <v>144</v>
      </c>
      <c r="E103" s="72"/>
      <c r="F103" s="231" t="s">
        <v>195</v>
      </c>
      <c r="G103" s="72"/>
      <c r="H103" s="72"/>
      <c r="I103" s="189"/>
      <c r="J103" s="72"/>
      <c r="K103" s="72"/>
      <c r="L103" s="70"/>
      <c r="M103" s="232"/>
      <c r="N103" s="45"/>
      <c r="O103" s="45"/>
      <c r="P103" s="45"/>
      <c r="Q103" s="45"/>
      <c r="R103" s="45"/>
      <c r="S103" s="45"/>
      <c r="T103" s="93"/>
      <c r="AT103" s="22" t="s">
        <v>144</v>
      </c>
      <c r="AU103" s="22" t="s">
        <v>86</v>
      </c>
    </row>
    <row r="104" spans="2:65" s="1" customFormat="1" ht="25.5" customHeight="1">
      <c r="B104" s="44"/>
      <c r="C104" s="219" t="s">
        <v>131</v>
      </c>
      <c r="D104" s="219" t="s">
        <v>134</v>
      </c>
      <c r="E104" s="220" t="s">
        <v>202</v>
      </c>
      <c r="F104" s="221" t="s">
        <v>203</v>
      </c>
      <c r="G104" s="222" t="s">
        <v>192</v>
      </c>
      <c r="H104" s="223">
        <v>9</v>
      </c>
      <c r="I104" s="224"/>
      <c r="J104" s="223">
        <f>ROUND(I104*H104,2)</f>
        <v>0</v>
      </c>
      <c r="K104" s="221" t="s">
        <v>138</v>
      </c>
      <c r="L104" s="70"/>
      <c r="M104" s="225" t="s">
        <v>23</v>
      </c>
      <c r="N104" s="226" t="s">
        <v>48</v>
      </c>
      <c r="O104" s="45"/>
      <c r="P104" s="227">
        <f>O104*H104</f>
        <v>0</v>
      </c>
      <c r="Q104" s="227">
        <v>0.00017</v>
      </c>
      <c r="R104" s="227">
        <f>Q104*H104</f>
        <v>0.0015300000000000001</v>
      </c>
      <c r="S104" s="227">
        <v>0</v>
      </c>
      <c r="T104" s="228">
        <f>S104*H104</f>
        <v>0</v>
      </c>
      <c r="AR104" s="22" t="s">
        <v>151</v>
      </c>
      <c r="AT104" s="22" t="s">
        <v>134</v>
      </c>
      <c r="AU104" s="22" t="s">
        <v>86</v>
      </c>
      <c r="AY104" s="22" t="s">
        <v>128</v>
      </c>
      <c r="BE104" s="229">
        <f>IF(N104="základní",J104,0)</f>
        <v>0</v>
      </c>
      <c r="BF104" s="229">
        <f>IF(N104="snížená",J104,0)</f>
        <v>0</v>
      </c>
      <c r="BG104" s="229">
        <f>IF(N104="zákl. přenesená",J104,0)</f>
        <v>0</v>
      </c>
      <c r="BH104" s="229">
        <f>IF(N104="sníž. přenesená",J104,0)</f>
        <v>0</v>
      </c>
      <c r="BI104" s="229">
        <f>IF(N104="nulová",J104,0)</f>
        <v>0</v>
      </c>
      <c r="BJ104" s="22" t="s">
        <v>24</v>
      </c>
      <c r="BK104" s="229">
        <f>ROUND(I104*H104,2)</f>
        <v>0</v>
      </c>
      <c r="BL104" s="22" t="s">
        <v>151</v>
      </c>
      <c r="BM104" s="22" t="s">
        <v>204</v>
      </c>
    </row>
    <row r="105" spans="2:47" s="1" customFormat="1" ht="13.5">
      <c r="B105" s="44"/>
      <c r="C105" s="72"/>
      <c r="D105" s="230" t="s">
        <v>187</v>
      </c>
      <c r="E105" s="72"/>
      <c r="F105" s="231" t="s">
        <v>194</v>
      </c>
      <c r="G105" s="72"/>
      <c r="H105" s="72"/>
      <c r="I105" s="189"/>
      <c r="J105" s="72"/>
      <c r="K105" s="72"/>
      <c r="L105" s="70"/>
      <c r="M105" s="232"/>
      <c r="N105" s="45"/>
      <c r="O105" s="45"/>
      <c r="P105" s="45"/>
      <c r="Q105" s="45"/>
      <c r="R105" s="45"/>
      <c r="S105" s="45"/>
      <c r="T105" s="93"/>
      <c r="AT105" s="22" t="s">
        <v>187</v>
      </c>
      <c r="AU105" s="22" t="s">
        <v>86</v>
      </c>
    </row>
    <row r="106" spans="2:47" s="1" customFormat="1" ht="13.5">
      <c r="B106" s="44"/>
      <c r="C106" s="72"/>
      <c r="D106" s="230" t="s">
        <v>144</v>
      </c>
      <c r="E106" s="72"/>
      <c r="F106" s="231" t="s">
        <v>195</v>
      </c>
      <c r="G106" s="72"/>
      <c r="H106" s="72"/>
      <c r="I106" s="189"/>
      <c r="J106" s="72"/>
      <c r="K106" s="72"/>
      <c r="L106" s="70"/>
      <c r="M106" s="232"/>
      <c r="N106" s="45"/>
      <c r="O106" s="45"/>
      <c r="P106" s="45"/>
      <c r="Q106" s="45"/>
      <c r="R106" s="45"/>
      <c r="S106" s="45"/>
      <c r="T106" s="93"/>
      <c r="AT106" s="22" t="s">
        <v>144</v>
      </c>
      <c r="AU106" s="22" t="s">
        <v>86</v>
      </c>
    </row>
    <row r="107" spans="2:65" s="1" customFormat="1" ht="25.5" customHeight="1">
      <c r="B107" s="44"/>
      <c r="C107" s="219" t="s">
        <v>162</v>
      </c>
      <c r="D107" s="219" t="s">
        <v>134</v>
      </c>
      <c r="E107" s="220" t="s">
        <v>205</v>
      </c>
      <c r="F107" s="221" t="s">
        <v>206</v>
      </c>
      <c r="G107" s="222" t="s">
        <v>192</v>
      </c>
      <c r="H107" s="223">
        <v>5</v>
      </c>
      <c r="I107" s="224"/>
      <c r="J107" s="223">
        <f>ROUND(I107*H107,2)</f>
        <v>0</v>
      </c>
      <c r="K107" s="221" t="s">
        <v>138</v>
      </c>
      <c r="L107" s="70"/>
      <c r="M107" s="225" t="s">
        <v>23</v>
      </c>
      <c r="N107" s="226" t="s">
        <v>48</v>
      </c>
      <c r="O107" s="45"/>
      <c r="P107" s="227">
        <f>O107*H107</f>
        <v>0</v>
      </c>
      <c r="Q107" s="227">
        <v>0.00017</v>
      </c>
      <c r="R107" s="227">
        <f>Q107*H107</f>
        <v>0.0008500000000000001</v>
      </c>
      <c r="S107" s="227">
        <v>0</v>
      </c>
      <c r="T107" s="228">
        <f>S107*H107</f>
        <v>0</v>
      </c>
      <c r="AR107" s="22" t="s">
        <v>151</v>
      </c>
      <c r="AT107" s="22" t="s">
        <v>134</v>
      </c>
      <c r="AU107" s="22" t="s">
        <v>86</v>
      </c>
      <c r="AY107" s="22" t="s">
        <v>128</v>
      </c>
      <c r="BE107" s="229">
        <f>IF(N107="základní",J107,0)</f>
        <v>0</v>
      </c>
      <c r="BF107" s="229">
        <f>IF(N107="snížená",J107,0)</f>
        <v>0</v>
      </c>
      <c r="BG107" s="229">
        <f>IF(N107="zákl. přenesená",J107,0)</f>
        <v>0</v>
      </c>
      <c r="BH107" s="229">
        <f>IF(N107="sníž. přenesená",J107,0)</f>
        <v>0</v>
      </c>
      <c r="BI107" s="229">
        <f>IF(N107="nulová",J107,0)</f>
        <v>0</v>
      </c>
      <c r="BJ107" s="22" t="s">
        <v>24</v>
      </c>
      <c r="BK107" s="229">
        <f>ROUND(I107*H107,2)</f>
        <v>0</v>
      </c>
      <c r="BL107" s="22" t="s">
        <v>151</v>
      </c>
      <c r="BM107" s="22" t="s">
        <v>207</v>
      </c>
    </row>
    <row r="108" spans="2:47" s="1" customFormat="1" ht="13.5">
      <c r="B108" s="44"/>
      <c r="C108" s="72"/>
      <c r="D108" s="230" t="s">
        <v>187</v>
      </c>
      <c r="E108" s="72"/>
      <c r="F108" s="231" t="s">
        <v>194</v>
      </c>
      <c r="G108" s="72"/>
      <c r="H108" s="72"/>
      <c r="I108" s="189"/>
      <c r="J108" s="72"/>
      <c r="K108" s="72"/>
      <c r="L108" s="70"/>
      <c r="M108" s="232"/>
      <c r="N108" s="45"/>
      <c r="O108" s="45"/>
      <c r="P108" s="45"/>
      <c r="Q108" s="45"/>
      <c r="R108" s="45"/>
      <c r="S108" s="45"/>
      <c r="T108" s="93"/>
      <c r="AT108" s="22" t="s">
        <v>187</v>
      </c>
      <c r="AU108" s="22" t="s">
        <v>86</v>
      </c>
    </row>
    <row r="109" spans="2:65" s="1" customFormat="1" ht="38.25" customHeight="1">
      <c r="B109" s="44"/>
      <c r="C109" s="219" t="s">
        <v>208</v>
      </c>
      <c r="D109" s="219" t="s">
        <v>134</v>
      </c>
      <c r="E109" s="220" t="s">
        <v>209</v>
      </c>
      <c r="F109" s="221" t="s">
        <v>210</v>
      </c>
      <c r="G109" s="222" t="s">
        <v>185</v>
      </c>
      <c r="H109" s="223">
        <v>400</v>
      </c>
      <c r="I109" s="224"/>
      <c r="J109" s="223">
        <f>ROUND(I109*H109,2)</f>
        <v>0</v>
      </c>
      <c r="K109" s="221" t="s">
        <v>138</v>
      </c>
      <c r="L109" s="70"/>
      <c r="M109" s="225" t="s">
        <v>23</v>
      </c>
      <c r="N109" s="226" t="s">
        <v>48</v>
      </c>
      <c r="O109" s="45"/>
      <c r="P109" s="227">
        <f>O109*H109</f>
        <v>0</v>
      </c>
      <c r="Q109" s="227">
        <v>0</v>
      </c>
      <c r="R109" s="227">
        <f>Q109*H109</f>
        <v>0</v>
      </c>
      <c r="S109" s="227">
        <v>0.098</v>
      </c>
      <c r="T109" s="228">
        <f>S109*H109</f>
        <v>39.2</v>
      </c>
      <c r="AR109" s="22" t="s">
        <v>151</v>
      </c>
      <c r="AT109" s="22" t="s">
        <v>134</v>
      </c>
      <c r="AU109" s="22" t="s">
        <v>86</v>
      </c>
      <c r="AY109" s="22" t="s">
        <v>128</v>
      </c>
      <c r="BE109" s="229">
        <f>IF(N109="základní",J109,0)</f>
        <v>0</v>
      </c>
      <c r="BF109" s="229">
        <f>IF(N109="snížená",J109,0)</f>
        <v>0</v>
      </c>
      <c r="BG109" s="229">
        <f>IF(N109="zákl. přenesená",J109,0)</f>
        <v>0</v>
      </c>
      <c r="BH109" s="229">
        <f>IF(N109="sníž. přenesená",J109,0)</f>
        <v>0</v>
      </c>
      <c r="BI109" s="229">
        <f>IF(N109="nulová",J109,0)</f>
        <v>0</v>
      </c>
      <c r="BJ109" s="22" t="s">
        <v>24</v>
      </c>
      <c r="BK109" s="229">
        <f>ROUND(I109*H109,2)</f>
        <v>0</v>
      </c>
      <c r="BL109" s="22" t="s">
        <v>151</v>
      </c>
      <c r="BM109" s="22" t="s">
        <v>211</v>
      </c>
    </row>
    <row r="110" spans="2:47" s="1" customFormat="1" ht="13.5">
      <c r="B110" s="44"/>
      <c r="C110" s="72"/>
      <c r="D110" s="230" t="s">
        <v>187</v>
      </c>
      <c r="E110" s="72"/>
      <c r="F110" s="231" t="s">
        <v>212</v>
      </c>
      <c r="G110" s="72"/>
      <c r="H110" s="72"/>
      <c r="I110" s="189"/>
      <c r="J110" s="72"/>
      <c r="K110" s="72"/>
      <c r="L110" s="70"/>
      <c r="M110" s="232"/>
      <c r="N110" s="45"/>
      <c r="O110" s="45"/>
      <c r="P110" s="45"/>
      <c r="Q110" s="45"/>
      <c r="R110" s="45"/>
      <c r="S110" s="45"/>
      <c r="T110" s="93"/>
      <c r="AT110" s="22" t="s">
        <v>187</v>
      </c>
      <c r="AU110" s="22" t="s">
        <v>86</v>
      </c>
    </row>
    <row r="111" spans="2:47" s="1" customFormat="1" ht="13.5">
      <c r="B111" s="44"/>
      <c r="C111" s="72"/>
      <c r="D111" s="230" t="s">
        <v>144</v>
      </c>
      <c r="E111" s="72"/>
      <c r="F111" s="231" t="s">
        <v>213</v>
      </c>
      <c r="G111" s="72"/>
      <c r="H111" s="72"/>
      <c r="I111" s="189"/>
      <c r="J111" s="72"/>
      <c r="K111" s="72"/>
      <c r="L111" s="70"/>
      <c r="M111" s="232"/>
      <c r="N111" s="45"/>
      <c r="O111" s="45"/>
      <c r="P111" s="45"/>
      <c r="Q111" s="45"/>
      <c r="R111" s="45"/>
      <c r="S111" s="45"/>
      <c r="T111" s="93"/>
      <c r="AT111" s="22" t="s">
        <v>144</v>
      </c>
      <c r="AU111" s="22" t="s">
        <v>86</v>
      </c>
    </row>
    <row r="112" spans="2:65" s="1" customFormat="1" ht="38.25" customHeight="1">
      <c r="B112" s="44"/>
      <c r="C112" s="219" t="s">
        <v>214</v>
      </c>
      <c r="D112" s="219" t="s">
        <v>134</v>
      </c>
      <c r="E112" s="220" t="s">
        <v>215</v>
      </c>
      <c r="F112" s="221" t="s">
        <v>216</v>
      </c>
      <c r="G112" s="222" t="s">
        <v>217</v>
      </c>
      <c r="H112" s="223">
        <v>1659.11</v>
      </c>
      <c r="I112" s="224"/>
      <c r="J112" s="223">
        <f>ROUND(I112*H112,2)</f>
        <v>0</v>
      </c>
      <c r="K112" s="221" t="s">
        <v>138</v>
      </c>
      <c r="L112" s="70"/>
      <c r="M112" s="225" t="s">
        <v>23</v>
      </c>
      <c r="N112" s="226" t="s">
        <v>48</v>
      </c>
      <c r="O112" s="45"/>
      <c r="P112" s="227">
        <f>O112*H112</f>
        <v>0</v>
      </c>
      <c r="Q112" s="227">
        <v>0</v>
      </c>
      <c r="R112" s="227">
        <f>Q112*H112</f>
        <v>0</v>
      </c>
      <c r="S112" s="227">
        <v>0</v>
      </c>
      <c r="T112" s="228">
        <f>S112*H112</f>
        <v>0</v>
      </c>
      <c r="AR112" s="22" t="s">
        <v>151</v>
      </c>
      <c r="AT112" s="22" t="s">
        <v>134</v>
      </c>
      <c r="AU112" s="22" t="s">
        <v>86</v>
      </c>
      <c r="AY112" s="22" t="s">
        <v>128</v>
      </c>
      <c r="BE112" s="229">
        <f>IF(N112="základní",J112,0)</f>
        <v>0</v>
      </c>
      <c r="BF112" s="229">
        <f>IF(N112="snížená",J112,0)</f>
        <v>0</v>
      </c>
      <c r="BG112" s="229">
        <f>IF(N112="zákl. přenesená",J112,0)</f>
        <v>0</v>
      </c>
      <c r="BH112" s="229">
        <f>IF(N112="sníž. přenesená",J112,0)</f>
        <v>0</v>
      </c>
      <c r="BI112" s="229">
        <f>IF(N112="nulová",J112,0)</f>
        <v>0</v>
      </c>
      <c r="BJ112" s="22" t="s">
        <v>24</v>
      </c>
      <c r="BK112" s="229">
        <f>ROUND(I112*H112,2)</f>
        <v>0</v>
      </c>
      <c r="BL112" s="22" t="s">
        <v>151</v>
      </c>
      <c r="BM112" s="22" t="s">
        <v>218</v>
      </c>
    </row>
    <row r="113" spans="2:47" s="1" customFormat="1" ht="13.5">
      <c r="B113" s="44"/>
      <c r="C113" s="72"/>
      <c r="D113" s="230" t="s">
        <v>187</v>
      </c>
      <c r="E113" s="72"/>
      <c r="F113" s="231" t="s">
        <v>219</v>
      </c>
      <c r="G113" s="72"/>
      <c r="H113" s="72"/>
      <c r="I113" s="189"/>
      <c r="J113" s="72"/>
      <c r="K113" s="72"/>
      <c r="L113" s="70"/>
      <c r="M113" s="232"/>
      <c r="N113" s="45"/>
      <c r="O113" s="45"/>
      <c r="P113" s="45"/>
      <c r="Q113" s="45"/>
      <c r="R113" s="45"/>
      <c r="S113" s="45"/>
      <c r="T113" s="93"/>
      <c r="AT113" s="22" t="s">
        <v>187</v>
      </c>
      <c r="AU113" s="22" t="s">
        <v>86</v>
      </c>
    </row>
    <row r="114" spans="2:47" s="1" customFormat="1" ht="13.5">
      <c r="B114" s="44"/>
      <c r="C114" s="72"/>
      <c r="D114" s="230" t="s">
        <v>144</v>
      </c>
      <c r="E114" s="72"/>
      <c r="F114" s="231" t="s">
        <v>220</v>
      </c>
      <c r="G114" s="72"/>
      <c r="H114" s="72"/>
      <c r="I114" s="189"/>
      <c r="J114" s="72"/>
      <c r="K114" s="72"/>
      <c r="L114" s="70"/>
      <c r="M114" s="232"/>
      <c r="N114" s="45"/>
      <c r="O114" s="45"/>
      <c r="P114" s="45"/>
      <c r="Q114" s="45"/>
      <c r="R114" s="45"/>
      <c r="S114" s="45"/>
      <c r="T114" s="93"/>
      <c r="AT114" s="22" t="s">
        <v>144</v>
      </c>
      <c r="AU114" s="22" t="s">
        <v>86</v>
      </c>
    </row>
    <row r="115" spans="2:65" s="1" customFormat="1" ht="38.25" customHeight="1">
      <c r="B115" s="44"/>
      <c r="C115" s="219" t="s">
        <v>221</v>
      </c>
      <c r="D115" s="219" t="s">
        <v>134</v>
      </c>
      <c r="E115" s="220" t="s">
        <v>222</v>
      </c>
      <c r="F115" s="221" t="s">
        <v>223</v>
      </c>
      <c r="G115" s="222" t="s">
        <v>217</v>
      </c>
      <c r="H115" s="223">
        <v>1659.11</v>
      </c>
      <c r="I115" s="224"/>
      <c r="J115" s="223">
        <f>ROUND(I115*H115,2)</f>
        <v>0</v>
      </c>
      <c r="K115" s="221" t="s">
        <v>138</v>
      </c>
      <c r="L115" s="70"/>
      <c r="M115" s="225" t="s">
        <v>23</v>
      </c>
      <c r="N115" s="226" t="s">
        <v>48</v>
      </c>
      <c r="O115" s="45"/>
      <c r="P115" s="227">
        <f>O115*H115</f>
        <v>0</v>
      </c>
      <c r="Q115" s="227">
        <v>0</v>
      </c>
      <c r="R115" s="227">
        <f>Q115*H115</f>
        <v>0</v>
      </c>
      <c r="S115" s="227">
        <v>0</v>
      </c>
      <c r="T115" s="228">
        <f>S115*H115</f>
        <v>0</v>
      </c>
      <c r="AR115" s="22" t="s">
        <v>151</v>
      </c>
      <c r="AT115" s="22" t="s">
        <v>134</v>
      </c>
      <c r="AU115" s="22" t="s">
        <v>86</v>
      </c>
      <c r="AY115" s="22" t="s">
        <v>128</v>
      </c>
      <c r="BE115" s="229">
        <f>IF(N115="základní",J115,0)</f>
        <v>0</v>
      </c>
      <c r="BF115" s="229">
        <f>IF(N115="snížená",J115,0)</f>
        <v>0</v>
      </c>
      <c r="BG115" s="229">
        <f>IF(N115="zákl. přenesená",J115,0)</f>
        <v>0</v>
      </c>
      <c r="BH115" s="229">
        <f>IF(N115="sníž. přenesená",J115,0)</f>
        <v>0</v>
      </c>
      <c r="BI115" s="229">
        <f>IF(N115="nulová",J115,0)</f>
        <v>0</v>
      </c>
      <c r="BJ115" s="22" t="s">
        <v>24</v>
      </c>
      <c r="BK115" s="229">
        <f>ROUND(I115*H115,2)</f>
        <v>0</v>
      </c>
      <c r="BL115" s="22" t="s">
        <v>151</v>
      </c>
      <c r="BM115" s="22" t="s">
        <v>224</v>
      </c>
    </row>
    <row r="116" spans="2:47" s="1" customFormat="1" ht="13.5">
      <c r="B116" s="44"/>
      <c r="C116" s="72"/>
      <c r="D116" s="230" t="s">
        <v>187</v>
      </c>
      <c r="E116" s="72"/>
      <c r="F116" s="231" t="s">
        <v>219</v>
      </c>
      <c r="G116" s="72"/>
      <c r="H116" s="72"/>
      <c r="I116" s="189"/>
      <c r="J116" s="72"/>
      <c r="K116" s="72"/>
      <c r="L116" s="70"/>
      <c r="M116" s="232"/>
      <c r="N116" s="45"/>
      <c r="O116" s="45"/>
      <c r="P116" s="45"/>
      <c r="Q116" s="45"/>
      <c r="R116" s="45"/>
      <c r="S116" s="45"/>
      <c r="T116" s="93"/>
      <c r="AT116" s="22" t="s">
        <v>187</v>
      </c>
      <c r="AU116" s="22" t="s">
        <v>86</v>
      </c>
    </row>
    <row r="117" spans="2:47" s="1" customFormat="1" ht="13.5">
      <c r="B117" s="44"/>
      <c r="C117" s="72"/>
      <c r="D117" s="230" t="s">
        <v>144</v>
      </c>
      <c r="E117" s="72"/>
      <c r="F117" s="231" t="s">
        <v>225</v>
      </c>
      <c r="G117" s="72"/>
      <c r="H117" s="72"/>
      <c r="I117" s="189"/>
      <c r="J117" s="72"/>
      <c r="K117" s="72"/>
      <c r="L117" s="70"/>
      <c r="M117" s="232"/>
      <c r="N117" s="45"/>
      <c r="O117" s="45"/>
      <c r="P117" s="45"/>
      <c r="Q117" s="45"/>
      <c r="R117" s="45"/>
      <c r="S117" s="45"/>
      <c r="T117" s="93"/>
      <c r="AT117" s="22" t="s">
        <v>144</v>
      </c>
      <c r="AU117" s="22" t="s">
        <v>86</v>
      </c>
    </row>
    <row r="118" spans="2:65" s="1" customFormat="1" ht="25.5" customHeight="1">
      <c r="B118" s="44"/>
      <c r="C118" s="219" t="s">
        <v>29</v>
      </c>
      <c r="D118" s="219" t="s">
        <v>134</v>
      </c>
      <c r="E118" s="220" t="s">
        <v>226</v>
      </c>
      <c r="F118" s="221" t="s">
        <v>227</v>
      </c>
      <c r="G118" s="222" t="s">
        <v>217</v>
      </c>
      <c r="H118" s="223">
        <v>116.64</v>
      </c>
      <c r="I118" s="224"/>
      <c r="J118" s="223">
        <f>ROUND(I118*H118,2)</f>
        <v>0</v>
      </c>
      <c r="K118" s="221" t="s">
        <v>138</v>
      </c>
      <c r="L118" s="70"/>
      <c r="M118" s="225" t="s">
        <v>23</v>
      </c>
      <c r="N118" s="226" t="s">
        <v>48</v>
      </c>
      <c r="O118" s="45"/>
      <c r="P118" s="227">
        <f>O118*H118</f>
        <v>0</v>
      </c>
      <c r="Q118" s="227">
        <v>0</v>
      </c>
      <c r="R118" s="227">
        <f>Q118*H118</f>
        <v>0</v>
      </c>
      <c r="S118" s="227">
        <v>0</v>
      </c>
      <c r="T118" s="228">
        <f>S118*H118</f>
        <v>0</v>
      </c>
      <c r="AR118" s="22" t="s">
        <v>151</v>
      </c>
      <c r="AT118" s="22" t="s">
        <v>134</v>
      </c>
      <c r="AU118" s="22" t="s">
        <v>86</v>
      </c>
      <c r="AY118" s="22" t="s">
        <v>128</v>
      </c>
      <c r="BE118" s="229">
        <f>IF(N118="základní",J118,0)</f>
        <v>0</v>
      </c>
      <c r="BF118" s="229">
        <f>IF(N118="snížená",J118,0)</f>
        <v>0</v>
      </c>
      <c r="BG118" s="229">
        <f>IF(N118="zákl. přenesená",J118,0)</f>
        <v>0</v>
      </c>
      <c r="BH118" s="229">
        <f>IF(N118="sníž. přenesená",J118,0)</f>
        <v>0</v>
      </c>
      <c r="BI118" s="229">
        <f>IF(N118="nulová",J118,0)</f>
        <v>0</v>
      </c>
      <c r="BJ118" s="22" t="s">
        <v>24</v>
      </c>
      <c r="BK118" s="229">
        <f>ROUND(I118*H118,2)</f>
        <v>0</v>
      </c>
      <c r="BL118" s="22" t="s">
        <v>151</v>
      </c>
      <c r="BM118" s="22" t="s">
        <v>228</v>
      </c>
    </row>
    <row r="119" spans="2:47" s="1" customFormat="1" ht="13.5">
      <c r="B119" s="44"/>
      <c r="C119" s="72"/>
      <c r="D119" s="230" t="s">
        <v>187</v>
      </c>
      <c r="E119" s="72"/>
      <c r="F119" s="231" t="s">
        <v>229</v>
      </c>
      <c r="G119" s="72"/>
      <c r="H119" s="72"/>
      <c r="I119" s="189"/>
      <c r="J119" s="72"/>
      <c r="K119" s="72"/>
      <c r="L119" s="70"/>
      <c r="M119" s="232"/>
      <c r="N119" s="45"/>
      <c r="O119" s="45"/>
      <c r="P119" s="45"/>
      <c r="Q119" s="45"/>
      <c r="R119" s="45"/>
      <c r="S119" s="45"/>
      <c r="T119" s="93"/>
      <c r="AT119" s="22" t="s">
        <v>187</v>
      </c>
      <c r="AU119" s="22" t="s">
        <v>86</v>
      </c>
    </row>
    <row r="120" spans="2:47" s="1" customFormat="1" ht="13.5">
      <c r="B120" s="44"/>
      <c r="C120" s="72"/>
      <c r="D120" s="230" t="s">
        <v>144</v>
      </c>
      <c r="E120" s="72"/>
      <c r="F120" s="231" t="s">
        <v>230</v>
      </c>
      <c r="G120" s="72"/>
      <c r="H120" s="72"/>
      <c r="I120" s="189"/>
      <c r="J120" s="72"/>
      <c r="K120" s="72"/>
      <c r="L120" s="70"/>
      <c r="M120" s="232"/>
      <c r="N120" s="45"/>
      <c r="O120" s="45"/>
      <c r="P120" s="45"/>
      <c r="Q120" s="45"/>
      <c r="R120" s="45"/>
      <c r="S120" s="45"/>
      <c r="T120" s="93"/>
      <c r="AT120" s="22" t="s">
        <v>144</v>
      </c>
      <c r="AU120" s="22" t="s">
        <v>86</v>
      </c>
    </row>
    <row r="121" spans="2:51" s="11" customFormat="1" ht="13.5">
      <c r="B121" s="236"/>
      <c r="C121" s="237"/>
      <c r="D121" s="230" t="s">
        <v>231</v>
      </c>
      <c r="E121" s="238" t="s">
        <v>23</v>
      </c>
      <c r="F121" s="239" t="s">
        <v>232</v>
      </c>
      <c r="G121" s="237"/>
      <c r="H121" s="238" t="s">
        <v>23</v>
      </c>
      <c r="I121" s="240"/>
      <c r="J121" s="237"/>
      <c r="K121" s="237"/>
      <c r="L121" s="241"/>
      <c r="M121" s="242"/>
      <c r="N121" s="243"/>
      <c r="O121" s="243"/>
      <c r="P121" s="243"/>
      <c r="Q121" s="243"/>
      <c r="R121" s="243"/>
      <c r="S121" s="243"/>
      <c r="T121" s="244"/>
      <c r="AT121" s="245" t="s">
        <v>231</v>
      </c>
      <c r="AU121" s="245" t="s">
        <v>86</v>
      </c>
      <c r="AV121" s="11" t="s">
        <v>24</v>
      </c>
      <c r="AW121" s="11" t="s">
        <v>40</v>
      </c>
      <c r="AX121" s="11" t="s">
        <v>77</v>
      </c>
      <c r="AY121" s="245" t="s">
        <v>128</v>
      </c>
    </row>
    <row r="122" spans="2:51" s="12" customFormat="1" ht="13.5">
      <c r="B122" s="246"/>
      <c r="C122" s="247"/>
      <c r="D122" s="230" t="s">
        <v>231</v>
      </c>
      <c r="E122" s="248" t="s">
        <v>23</v>
      </c>
      <c r="F122" s="249" t="s">
        <v>233</v>
      </c>
      <c r="G122" s="247"/>
      <c r="H122" s="250">
        <v>116.64</v>
      </c>
      <c r="I122" s="251"/>
      <c r="J122" s="247"/>
      <c r="K122" s="247"/>
      <c r="L122" s="252"/>
      <c r="M122" s="253"/>
      <c r="N122" s="254"/>
      <c r="O122" s="254"/>
      <c r="P122" s="254"/>
      <c r="Q122" s="254"/>
      <c r="R122" s="254"/>
      <c r="S122" s="254"/>
      <c r="T122" s="255"/>
      <c r="AT122" s="256" t="s">
        <v>231</v>
      </c>
      <c r="AU122" s="256" t="s">
        <v>86</v>
      </c>
      <c r="AV122" s="12" t="s">
        <v>86</v>
      </c>
      <c r="AW122" s="12" t="s">
        <v>40</v>
      </c>
      <c r="AX122" s="12" t="s">
        <v>24</v>
      </c>
      <c r="AY122" s="256" t="s">
        <v>128</v>
      </c>
    </row>
    <row r="123" spans="2:65" s="1" customFormat="1" ht="38.25" customHeight="1">
      <c r="B123" s="44"/>
      <c r="C123" s="219" t="s">
        <v>234</v>
      </c>
      <c r="D123" s="219" t="s">
        <v>134</v>
      </c>
      <c r="E123" s="220" t="s">
        <v>235</v>
      </c>
      <c r="F123" s="221" t="s">
        <v>236</v>
      </c>
      <c r="G123" s="222" t="s">
        <v>217</v>
      </c>
      <c r="H123" s="223">
        <v>116.64</v>
      </c>
      <c r="I123" s="224"/>
      <c r="J123" s="223">
        <f>ROUND(I123*H123,2)</f>
        <v>0</v>
      </c>
      <c r="K123" s="221" t="s">
        <v>138</v>
      </c>
      <c r="L123" s="70"/>
      <c r="M123" s="225" t="s">
        <v>23</v>
      </c>
      <c r="N123" s="226" t="s">
        <v>48</v>
      </c>
      <c r="O123" s="45"/>
      <c r="P123" s="227">
        <f>O123*H123</f>
        <v>0</v>
      </c>
      <c r="Q123" s="227">
        <v>0</v>
      </c>
      <c r="R123" s="227">
        <f>Q123*H123</f>
        <v>0</v>
      </c>
      <c r="S123" s="227">
        <v>0</v>
      </c>
      <c r="T123" s="228">
        <f>S123*H123</f>
        <v>0</v>
      </c>
      <c r="AR123" s="22" t="s">
        <v>151</v>
      </c>
      <c r="AT123" s="22" t="s">
        <v>134</v>
      </c>
      <c r="AU123" s="22" t="s">
        <v>86</v>
      </c>
      <c r="AY123" s="22" t="s">
        <v>128</v>
      </c>
      <c r="BE123" s="229">
        <f>IF(N123="základní",J123,0)</f>
        <v>0</v>
      </c>
      <c r="BF123" s="229">
        <f>IF(N123="snížená",J123,0)</f>
        <v>0</v>
      </c>
      <c r="BG123" s="229">
        <f>IF(N123="zákl. přenesená",J123,0)</f>
        <v>0</v>
      </c>
      <c r="BH123" s="229">
        <f>IF(N123="sníž. přenesená",J123,0)</f>
        <v>0</v>
      </c>
      <c r="BI123" s="229">
        <f>IF(N123="nulová",J123,0)</f>
        <v>0</v>
      </c>
      <c r="BJ123" s="22" t="s">
        <v>24</v>
      </c>
      <c r="BK123" s="229">
        <f>ROUND(I123*H123,2)</f>
        <v>0</v>
      </c>
      <c r="BL123" s="22" t="s">
        <v>151</v>
      </c>
      <c r="BM123" s="22" t="s">
        <v>237</v>
      </c>
    </row>
    <row r="124" spans="2:47" s="1" customFormat="1" ht="13.5">
      <c r="B124" s="44"/>
      <c r="C124" s="72"/>
      <c r="D124" s="230" t="s">
        <v>187</v>
      </c>
      <c r="E124" s="72"/>
      <c r="F124" s="231" t="s">
        <v>229</v>
      </c>
      <c r="G124" s="72"/>
      <c r="H124" s="72"/>
      <c r="I124" s="189"/>
      <c r="J124" s="72"/>
      <c r="K124" s="72"/>
      <c r="L124" s="70"/>
      <c r="M124" s="232"/>
      <c r="N124" s="45"/>
      <c r="O124" s="45"/>
      <c r="P124" s="45"/>
      <c r="Q124" s="45"/>
      <c r="R124" s="45"/>
      <c r="S124" s="45"/>
      <c r="T124" s="93"/>
      <c r="AT124" s="22" t="s">
        <v>187</v>
      </c>
      <c r="AU124" s="22" t="s">
        <v>86</v>
      </c>
    </row>
    <row r="125" spans="2:47" s="1" customFormat="1" ht="13.5">
      <c r="B125" s="44"/>
      <c r="C125" s="72"/>
      <c r="D125" s="230" t="s">
        <v>144</v>
      </c>
      <c r="E125" s="72"/>
      <c r="F125" s="231" t="s">
        <v>238</v>
      </c>
      <c r="G125" s="72"/>
      <c r="H125" s="72"/>
      <c r="I125" s="189"/>
      <c r="J125" s="72"/>
      <c r="K125" s="72"/>
      <c r="L125" s="70"/>
      <c r="M125" s="232"/>
      <c r="N125" s="45"/>
      <c r="O125" s="45"/>
      <c r="P125" s="45"/>
      <c r="Q125" s="45"/>
      <c r="R125" s="45"/>
      <c r="S125" s="45"/>
      <c r="T125" s="93"/>
      <c r="AT125" s="22" t="s">
        <v>144</v>
      </c>
      <c r="AU125" s="22" t="s">
        <v>86</v>
      </c>
    </row>
    <row r="126" spans="2:65" s="1" customFormat="1" ht="25.5" customHeight="1">
      <c r="B126" s="44"/>
      <c r="C126" s="219" t="s">
        <v>239</v>
      </c>
      <c r="D126" s="219" t="s">
        <v>134</v>
      </c>
      <c r="E126" s="220" t="s">
        <v>240</v>
      </c>
      <c r="F126" s="221" t="s">
        <v>241</v>
      </c>
      <c r="G126" s="222" t="s">
        <v>217</v>
      </c>
      <c r="H126" s="223">
        <v>18.74</v>
      </c>
      <c r="I126" s="224"/>
      <c r="J126" s="223">
        <f>ROUND(I126*H126,2)</f>
        <v>0</v>
      </c>
      <c r="K126" s="221" t="s">
        <v>138</v>
      </c>
      <c r="L126" s="70"/>
      <c r="M126" s="225" t="s">
        <v>23</v>
      </c>
      <c r="N126" s="226" t="s">
        <v>48</v>
      </c>
      <c r="O126" s="45"/>
      <c r="P126" s="227">
        <f>O126*H126</f>
        <v>0</v>
      </c>
      <c r="Q126" s="227">
        <v>0</v>
      </c>
      <c r="R126" s="227">
        <f>Q126*H126</f>
        <v>0</v>
      </c>
      <c r="S126" s="227">
        <v>0</v>
      </c>
      <c r="T126" s="228">
        <f>S126*H126</f>
        <v>0</v>
      </c>
      <c r="AR126" s="22" t="s">
        <v>151</v>
      </c>
      <c r="AT126" s="22" t="s">
        <v>134</v>
      </c>
      <c r="AU126" s="22" t="s">
        <v>86</v>
      </c>
      <c r="AY126" s="22" t="s">
        <v>128</v>
      </c>
      <c r="BE126" s="229">
        <f>IF(N126="základní",J126,0)</f>
        <v>0</v>
      </c>
      <c r="BF126" s="229">
        <f>IF(N126="snížená",J126,0)</f>
        <v>0</v>
      </c>
      <c r="BG126" s="229">
        <f>IF(N126="zákl. přenesená",J126,0)</f>
        <v>0</v>
      </c>
      <c r="BH126" s="229">
        <f>IF(N126="sníž. přenesená",J126,0)</f>
        <v>0</v>
      </c>
      <c r="BI126" s="229">
        <f>IF(N126="nulová",J126,0)</f>
        <v>0</v>
      </c>
      <c r="BJ126" s="22" t="s">
        <v>24</v>
      </c>
      <c r="BK126" s="229">
        <f>ROUND(I126*H126,2)</f>
        <v>0</v>
      </c>
      <c r="BL126" s="22" t="s">
        <v>151</v>
      </c>
      <c r="BM126" s="22" t="s">
        <v>242</v>
      </c>
    </row>
    <row r="127" spans="2:47" s="1" customFormat="1" ht="13.5">
      <c r="B127" s="44"/>
      <c r="C127" s="72"/>
      <c r="D127" s="230" t="s">
        <v>187</v>
      </c>
      <c r="E127" s="72"/>
      <c r="F127" s="231" t="s">
        <v>243</v>
      </c>
      <c r="G127" s="72"/>
      <c r="H127" s="72"/>
      <c r="I127" s="189"/>
      <c r="J127" s="72"/>
      <c r="K127" s="72"/>
      <c r="L127" s="70"/>
      <c r="M127" s="232"/>
      <c r="N127" s="45"/>
      <c r="O127" s="45"/>
      <c r="P127" s="45"/>
      <c r="Q127" s="45"/>
      <c r="R127" s="45"/>
      <c r="S127" s="45"/>
      <c r="T127" s="93"/>
      <c r="AT127" s="22" t="s">
        <v>187</v>
      </c>
      <c r="AU127" s="22" t="s">
        <v>86</v>
      </c>
    </row>
    <row r="128" spans="2:51" s="11" customFormat="1" ht="13.5">
      <c r="B128" s="236"/>
      <c r="C128" s="237"/>
      <c r="D128" s="230" t="s">
        <v>231</v>
      </c>
      <c r="E128" s="238" t="s">
        <v>23</v>
      </c>
      <c r="F128" s="239" t="s">
        <v>244</v>
      </c>
      <c r="G128" s="237"/>
      <c r="H128" s="238" t="s">
        <v>23</v>
      </c>
      <c r="I128" s="240"/>
      <c r="J128" s="237"/>
      <c r="K128" s="237"/>
      <c r="L128" s="241"/>
      <c r="M128" s="242"/>
      <c r="N128" s="243"/>
      <c r="O128" s="243"/>
      <c r="P128" s="243"/>
      <c r="Q128" s="243"/>
      <c r="R128" s="243"/>
      <c r="S128" s="243"/>
      <c r="T128" s="244"/>
      <c r="AT128" s="245" t="s">
        <v>231</v>
      </c>
      <c r="AU128" s="245" t="s">
        <v>86</v>
      </c>
      <c r="AV128" s="11" t="s">
        <v>24</v>
      </c>
      <c r="AW128" s="11" t="s">
        <v>40</v>
      </c>
      <c r="AX128" s="11" t="s">
        <v>77</v>
      </c>
      <c r="AY128" s="245" t="s">
        <v>128</v>
      </c>
    </row>
    <row r="129" spans="2:51" s="12" customFormat="1" ht="13.5">
      <c r="B129" s="246"/>
      <c r="C129" s="247"/>
      <c r="D129" s="230" t="s">
        <v>231</v>
      </c>
      <c r="E129" s="248" t="s">
        <v>23</v>
      </c>
      <c r="F129" s="249" t="s">
        <v>245</v>
      </c>
      <c r="G129" s="247"/>
      <c r="H129" s="250">
        <v>18.74</v>
      </c>
      <c r="I129" s="251"/>
      <c r="J129" s="247"/>
      <c r="K129" s="247"/>
      <c r="L129" s="252"/>
      <c r="M129" s="253"/>
      <c r="N129" s="254"/>
      <c r="O129" s="254"/>
      <c r="P129" s="254"/>
      <c r="Q129" s="254"/>
      <c r="R129" s="254"/>
      <c r="S129" s="254"/>
      <c r="T129" s="255"/>
      <c r="AT129" s="256" t="s">
        <v>231</v>
      </c>
      <c r="AU129" s="256" t="s">
        <v>86</v>
      </c>
      <c r="AV129" s="12" t="s">
        <v>86</v>
      </c>
      <c r="AW129" s="12" t="s">
        <v>40</v>
      </c>
      <c r="AX129" s="12" t="s">
        <v>24</v>
      </c>
      <c r="AY129" s="256" t="s">
        <v>128</v>
      </c>
    </row>
    <row r="130" spans="2:65" s="1" customFormat="1" ht="38.25" customHeight="1">
      <c r="B130" s="44"/>
      <c r="C130" s="219" t="s">
        <v>246</v>
      </c>
      <c r="D130" s="219" t="s">
        <v>134</v>
      </c>
      <c r="E130" s="220" t="s">
        <v>247</v>
      </c>
      <c r="F130" s="221" t="s">
        <v>248</v>
      </c>
      <c r="G130" s="222" t="s">
        <v>217</v>
      </c>
      <c r="H130" s="223">
        <v>18.74</v>
      </c>
      <c r="I130" s="224"/>
      <c r="J130" s="223">
        <f>ROUND(I130*H130,2)</f>
        <v>0</v>
      </c>
      <c r="K130" s="221" t="s">
        <v>138</v>
      </c>
      <c r="L130" s="70"/>
      <c r="M130" s="225" t="s">
        <v>23</v>
      </c>
      <c r="N130" s="226" t="s">
        <v>48</v>
      </c>
      <c r="O130" s="45"/>
      <c r="P130" s="227">
        <f>O130*H130</f>
        <v>0</v>
      </c>
      <c r="Q130" s="227">
        <v>0</v>
      </c>
      <c r="R130" s="227">
        <f>Q130*H130</f>
        <v>0</v>
      </c>
      <c r="S130" s="227">
        <v>0</v>
      </c>
      <c r="T130" s="228">
        <f>S130*H130</f>
        <v>0</v>
      </c>
      <c r="AR130" s="22" t="s">
        <v>151</v>
      </c>
      <c r="AT130" s="22" t="s">
        <v>134</v>
      </c>
      <c r="AU130" s="22" t="s">
        <v>86</v>
      </c>
      <c r="AY130" s="22" t="s">
        <v>128</v>
      </c>
      <c r="BE130" s="229">
        <f>IF(N130="základní",J130,0)</f>
        <v>0</v>
      </c>
      <c r="BF130" s="229">
        <f>IF(N130="snížená",J130,0)</f>
        <v>0</v>
      </c>
      <c r="BG130" s="229">
        <f>IF(N130="zákl. přenesená",J130,0)</f>
        <v>0</v>
      </c>
      <c r="BH130" s="229">
        <f>IF(N130="sníž. přenesená",J130,0)</f>
        <v>0</v>
      </c>
      <c r="BI130" s="229">
        <f>IF(N130="nulová",J130,0)</f>
        <v>0</v>
      </c>
      <c r="BJ130" s="22" t="s">
        <v>24</v>
      </c>
      <c r="BK130" s="229">
        <f>ROUND(I130*H130,2)</f>
        <v>0</v>
      </c>
      <c r="BL130" s="22" t="s">
        <v>151</v>
      </c>
      <c r="BM130" s="22" t="s">
        <v>249</v>
      </c>
    </row>
    <row r="131" spans="2:47" s="1" customFormat="1" ht="13.5">
      <c r="B131" s="44"/>
      <c r="C131" s="72"/>
      <c r="D131" s="230" t="s">
        <v>187</v>
      </c>
      <c r="E131" s="72"/>
      <c r="F131" s="231" t="s">
        <v>243</v>
      </c>
      <c r="G131" s="72"/>
      <c r="H131" s="72"/>
      <c r="I131" s="189"/>
      <c r="J131" s="72"/>
      <c r="K131" s="72"/>
      <c r="L131" s="70"/>
      <c r="M131" s="232"/>
      <c r="N131" s="45"/>
      <c r="O131" s="45"/>
      <c r="P131" s="45"/>
      <c r="Q131" s="45"/>
      <c r="R131" s="45"/>
      <c r="S131" s="45"/>
      <c r="T131" s="93"/>
      <c r="AT131" s="22" t="s">
        <v>187</v>
      </c>
      <c r="AU131" s="22" t="s">
        <v>86</v>
      </c>
    </row>
    <row r="132" spans="2:47" s="1" customFormat="1" ht="13.5">
      <c r="B132" s="44"/>
      <c r="C132" s="72"/>
      <c r="D132" s="230" t="s">
        <v>144</v>
      </c>
      <c r="E132" s="72"/>
      <c r="F132" s="231" t="s">
        <v>250</v>
      </c>
      <c r="G132" s="72"/>
      <c r="H132" s="72"/>
      <c r="I132" s="189"/>
      <c r="J132" s="72"/>
      <c r="K132" s="72"/>
      <c r="L132" s="70"/>
      <c r="M132" s="232"/>
      <c r="N132" s="45"/>
      <c r="O132" s="45"/>
      <c r="P132" s="45"/>
      <c r="Q132" s="45"/>
      <c r="R132" s="45"/>
      <c r="S132" s="45"/>
      <c r="T132" s="93"/>
      <c r="AT132" s="22" t="s">
        <v>144</v>
      </c>
      <c r="AU132" s="22" t="s">
        <v>86</v>
      </c>
    </row>
    <row r="133" spans="2:65" s="1" customFormat="1" ht="16.5" customHeight="1">
      <c r="B133" s="44"/>
      <c r="C133" s="219" t="s">
        <v>251</v>
      </c>
      <c r="D133" s="219" t="s">
        <v>134</v>
      </c>
      <c r="E133" s="220" t="s">
        <v>252</v>
      </c>
      <c r="F133" s="221" t="s">
        <v>253</v>
      </c>
      <c r="G133" s="222" t="s">
        <v>192</v>
      </c>
      <c r="H133" s="223">
        <v>3</v>
      </c>
      <c r="I133" s="224"/>
      <c r="J133" s="223">
        <f>ROUND(I133*H133,2)</f>
        <v>0</v>
      </c>
      <c r="K133" s="221" t="s">
        <v>23</v>
      </c>
      <c r="L133" s="70"/>
      <c r="M133" s="225" t="s">
        <v>23</v>
      </c>
      <c r="N133" s="226" t="s">
        <v>48</v>
      </c>
      <c r="O133" s="45"/>
      <c r="P133" s="227">
        <f>O133*H133</f>
        <v>0</v>
      </c>
      <c r="Q133" s="227">
        <v>0.0002</v>
      </c>
      <c r="R133" s="227">
        <f>Q133*H133</f>
        <v>0.0006000000000000001</v>
      </c>
      <c r="S133" s="227">
        <v>0</v>
      </c>
      <c r="T133" s="228">
        <f>S133*H133</f>
        <v>0</v>
      </c>
      <c r="AR133" s="22" t="s">
        <v>151</v>
      </c>
      <c r="AT133" s="22" t="s">
        <v>134</v>
      </c>
      <c r="AU133" s="22" t="s">
        <v>86</v>
      </c>
      <c r="AY133" s="22" t="s">
        <v>128</v>
      </c>
      <c r="BE133" s="229">
        <f>IF(N133="základní",J133,0)</f>
        <v>0</v>
      </c>
      <c r="BF133" s="229">
        <f>IF(N133="snížená",J133,0)</f>
        <v>0</v>
      </c>
      <c r="BG133" s="229">
        <f>IF(N133="zákl. přenesená",J133,0)</f>
        <v>0</v>
      </c>
      <c r="BH133" s="229">
        <f>IF(N133="sníž. přenesená",J133,0)</f>
        <v>0</v>
      </c>
      <c r="BI133" s="229">
        <f>IF(N133="nulová",J133,0)</f>
        <v>0</v>
      </c>
      <c r="BJ133" s="22" t="s">
        <v>24</v>
      </c>
      <c r="BK133" s="229">
        <f>ROUND(I133*H133,2)</f>
        <v>0</v>
      </c>
      <c r="BL133" s="22" t="s">
        <v>151</v>
      </c>
      <c r="BM133" s="22" t="s">
        <v>254</v>
      </c>
    </row>
    <row r="134" spans="2:47" s="1" customFormat="1" ht="13.5">
      <c r="B134" s="44"/>
      <c r="C134" s="72"/>
      <c r="D134" s="230" t="s">
        <v>144</v>
      </c>
      <c r="E134" s="72"/>
      <c r="F134" s="231" t="s">
        <v>255</v>
      </c>
      <c r="G134" s="72"/>
      <c r="H134" s="72"/>
      <c r="I134" s="189"/>
      <c r="J134" s="72"/>
      <c r="K134" s="72"/>
      <c r="L134" s="70"/>
      <c r="M134" s="232"/>
      <c r="N134" s="45"/>
      <c r="O134" s="45"/>
      <c r="P134" s="45"/>
      <c r="Q134" s="45"/>
      <c r="R134" s="45"/>
      <c r="S134" s="45"/>
      <c r="T134" s="93"/>
      <c r="AT134" s="22" t="s">
        <v>144</v>
      </c>
      <c r="AU134" s="22" t="s">
        <v>86</v>
      </c>
    </row>
    <row r="135" spans="2:65" s="1" customFormat="1" ht="25.5" customHeight="1">
      <c r="B135" s="44"/>
      <c r="C135" s="219" t="s">
        <v>10</v>
      </c>
      <c r="D135" s="219" t="s">
        <v>134</v>
      </c>
      <c r="E135" s="220" t="s">
        <v>256</v>
      </c>
      <c r="F135" s="221" t="s">
        <v>257</v>
      </c>
      <c r="G135" s="222" t="s">
        <v>192</v>
      </c>
      <c r="H135" s="223">
        <v>25</v>
      </c>
      <c r="I135" s="224"/>
      <c r="J135" s="223">
        <f>ROUND(I135*H135,2)</f>
        <v>0</v>
      </c>
      <c r="K135" s="221" t="s">
        <v>23</v>
      </c>
      <c r="L135" s="70"/>
      <c r="M135" s="225" t="s">
        <v>23</v>
      </c>
      <c r="N135" s="226" t="s">
        <v>48</v>
      </c>
      <c r="O135" s="45"/>
      <c r="P135" s="227">
        <f>O135*H135</f>
        <v>0</v>
      </c>
      <c r="Q135" s="227">
        <v>0</v>
      </c>
      <c r="R135" s="227">
        <f>Q135*H135</f>
        <v>0</v>
      </c>
      <c r="S135" s="227">
        <v>0</v>
      </c>
      <c r="T135" s="228">
        <f>S135*H135</f>
        <v>0</v>
      </c>
      <c r="AR135" s="22" t="s">
        <v>151</v>
      </c>
      <c r="AT135" s="22" t="s">
        <v>134</v>
      </c>
      <c r="AU135" s="22" t="s">
        <v>86</v>
      </c>
      <c r="AY135" s="22" t="s">
        <v>128</v>
      </c>
      <c r="BE135" s="229">
        <f>IF(N135="základní",J135,0)</f>
        <v>0</v>
      </c>
      <c r="BF135" s="229">
        <f>IF(N135="snížená",J135,0)</f>
        <v>0</v>
      </c>
      <c r="BG135" s="229">
        <f>IF(N135="zákl. přenesená",J135,0)</f>
        <v>0</v>
      </c>
      <c r="BH135" s="229">
        <f>IF(N135="sníž. přenesená",J135,0)</f>
        <v>0</v>
      </c>
      <c r="BI135" s="229">
        <f>IF(N135="nulová",J135,0)</f>
        <v>0</v>
      </c>
      <c r="BJ135" s="22" t="s">
        <v>24</v>
      </c>
      <c r="BK135" s="229">
        <f>ROUND(I135*H135,2)</f>
        <v>0</v>
      </c>
      <c r="BL135" s="22" t="s">
        <v>151</v>
      </c>
      <c r="BM135" s="22" t="s">
        <v>258</v>
      </c>
    </row>
    <row r="136" spans="2:47" s="1" customFormat="1" ht="13.5">
      <c r="B136" s="44"/>
      <c r="C136" s="72"/>
      <c r="D136" s="230" t="s">
        <v>187</v>
      </c>
      <c r="E136" s="72"/>
      <c r="F136" s="231" t="s">
        <v>259</v>
      </c>
      <c r="G136" s="72"/>
      <c r="H136" s="72"/>
      <c r="I136" s="189"/>
      <c r="J136" s="72"/>
      <c r="K136" s="72"/>
      <c r="L136" s="70"/>
      <c r="M136" s="232"/>
      <c r="N136" s="45"/>
      <c r="O136" s="45"/>
      <c r="P136" s="45"/>
      <c r="Q136" s="45"/>
      <c r="R136" s="45"/>
      <c r="S136" s="45"/>
      <c r="T136" s="93"/>
      <c r="AT136" s="22" t="s">
        <v>187</v>
      </c>
      <c r="AU136" s="22" t="s">
        <v>86</v>
      </c>
    </row>
    <row r="137" spans="2:47" s="1" customFormat="1" ht="13.5">
      <c r="B137" s="44"/>
      <c r="C137" s="72"/>
      <c r="D137" s="230" t="s">
        <v>144</v>
      </c>
      <c r="E137" s="72"/>
      <c r="F137" s="231" t="s">
        <v>260</v>
      </c>
      <c r="G137" s="72"/>
      <c r="H137" s="72"/>
      <c r="I137" s="189"/>
      <c r="J137" s="72"/>
      <c r="K137" s="72"/>
      <c r="L137" s="70"/>
      <c r="M137" s="232"/>
      <c r="N137" s="45"/>
      <c r="O137" s="45"/>
      <c r="P137" s="45"/>
      <c r="Q137" s="45"/>
      <c r="R137" s="45"/>
      <c r="S137" s="45"/>
      <c r="T137" s="93"/>
      <c r="AT137" s="22" t="s">
        <v>144</v>
      </c>
      <c r="AU137" s="22" t="s">
        <v>86</v>
      </c>
    </row>
    <row r="138" spans="2:65" s="1" customFormat="1" ht="25.5" customHeight="1">
      <c r="B138" s="44"/>
      <c r="C138" s="219" t="s">
        <v>261</v>
      </c>
      <c r="D138" s="219" t="s">
        <v>134</v>
      </c>
      <c r="E138" s="220" t="s">
        <v>262</v>
      </c>
      <c r="F138" s="221" t="s">
        <v>263</v>
      </c>
      <c r="G138" s="222" t="s">
        <v>192</v>
      </c>
      <c r="H138" s="223">
        <v>27</v>
      </c>
      <c r="I138" s="224"/>
      <c r="J138" s="223">
        <f>ROUND(I138*H138,2)</f>
        <v>0</v>
      </c>
      <c r="K138" s="221" t="s">
        <v>23</v>
      </c>
      <c r="L138" s="70"/>
      <c r="M138" s="225" t="s">
        <v>23</v>
      </c>
      <c r="N138" s="226" t="s">
        <v>48</v>
      </c>
      <c r="O138" s="45"/>
      <c r="P138" s="227">
        <f>O138*H138</f>
        <v>0</v>
      </c>
      <c r="Q138" s="227">
        <v>0</v>
      </c>
      <c r="R138" s="227">
        <f>Q138*H138</f>
        <v>0</v>
      </c>
      <c r="S138" s="227">
        <v>0</v>
      </c>
      <c r="T138" s="228">
        <f>S138*H138</f>
        <v>0</v>
      </c>
      <c r="AR138" s="22" t="s">
        <v>151</v>
      </c>
      <c r="AT138" s="22" t="s">
        <v>134</v>
      </c>
      <c r="AU138" s="22" t="s">
        <v>86</v>
      </c>
      <c r="AY138" s="22" t="s">
        <v>128</v>
      </c>
      <c r="BE138" s="229">
        <f>IF(N138="základní",J138,0)</f>
        <v>0</v>
      </c>
      <c r="BF138" s="229">
        <f>IF(N138="snížená",J138,0)</f>
        <v>0</v>
      </c>
      <c r="BG138" s="229">
        <f>IF(N138="zákl. přenesená",J138,0)</f>
        <v>0</v>
      </c>
      <c r="BH138" s="229">
        <f>IF(N138="sníž. přenesená",J138,0)</f>
        <v>0</v>
      </c>
      <c r="BI138" s="229">
        <f>IF(N138="nulová",J138,0)</f>
        <v>0</v>
      </c>
      <c r="BJ138" s="22" t="s">
        <v>24</v>
      </c>
      <c r="BK138" s="229">
        <f>ROUND(I138*H138,2)</f>
        <v>0</v>
      </c>
      <c r="BL138" s="22" t="s">
        <v>151</v>
      </c>
      <c r="BM138" s="22" t="s">
        <v>264</v>
      </c>
    </row>
    <row r="139" spans="2:47" s="1" customFormat="1" ht="13.5">
      <c r="B139" s="44"/>
      <c r="C139" s="72"/>
      <c r="D139" s="230" t="s">
        <v>187</v>
      </c>
      <c r="E139" s="72"/>
      <c r="F139" s="231" t="s">
        <v>259</v>
      </c>
      <c r="G139" s="72"/>
      <c r="H139" s="72"/>
      <c r="I139" s="189"/>
      <c r="J139" s="72"/>
      <c r="K139" s="72"/>
      <c r="L139" s="70"/>
      <c r="M139" s="232"/>
      <c r="N139" s="45"/>
      <c r="O139" s="45"/>
      <c r="P139" s="45"/>
      <c r="Q139" s="45"/>
      <c r="R139" s="45"/>
      <c r="S139" s="45"/>
      <c r="T139" s="93"/>
      <c r="AT139" s="22" t="s">
        <v>187</v>
      </c>
      <c r="AU139" s="22" t="s">
        <v>86</v>
      </c>
    </row>
    <row r="140" spans="2:47" s="1" customFormat="1" ht="13.5">
      <c r="B140" s="44"/>
      <c r="C140" s="72"/>
      <c r="D140" s="230" t="s">
        <v>144</v>
      </c>
      <c r="E140" s="72"/>
      <c r="F140" s="231" t="s">
        <v>265</v>
      </c>
      <c r="G140" s="72"/>
      <c r="H140" s="72"/>
      <c r="I140" s="189"/>
      <c r="J140" s="72"/>
      <c r="K140" s="72"/>
      <c r="L140" s="70"/>
      <c r="M140" s="232"/>
      <c r="N140" s="45"/>
      <c r="O140" s="45"/>
      <c r="P140" s="45"/>
      <c r="Q140" s="45"/>
      <c r="R140" s="45"/>
      <c r="S140" s="45"/>
      <c r="T140" s="93"/>
      <c r="AT140" s="22" t="s">
        <v>144</v>
      </c>
      <c r="AU140" s="22" t="s">
        <v>86</v>
      </c>
    </row>
    <row r="141" spans="2:65" s="1" customFormat="1" ht="25.5" customHeight="1">
      <c r="B141" s="44"/>
      <c r="C141" s="219" t="s">
        <v>266</v>
      </c>
      <c r="D141" s="219" t="s">
        <v>134</v>
      </c>
      <c r="E141" s="220" t="s">
        <v>267</v>
      </c>
      <c r="F141" s="221" t="s">
        <v>268</v>
      </c>
      <c r="G141" s="222" t="s">
        <v>192</v>
      </c>
      <c r="H141" s="223">
        <v>24</v>
      </c>
      <c r="I141" s="224"/>
      <c r="J141" s="223">
        <f>ROUND(I141*H141,2)</f>
        <v>0</v>
      </c>
      <c r="K141" s="221" t="s">
        <v>23</v>
      </c>
      <c r="L141" s="70"/>
      <c r="M141" s="225" t="s">
        <v>23</v>
      </c>
      <c r="N141" s="226" t="s">
        <v>48</v>
      </c>
      <c r="O141" s="45"/>
      <c r="P141" s="227">
        <f>O141*H141</f>
        <v>0</v>
      </c>
      <c r="Q141" s="227">
        <v>0</v>
      </c>
      <c r="R141" s="227">
        <f>Q141*H141</f>
        <v>0</v>
      </c>
      <c r="S141" s="227">
        <v>0</v>
      </c>
      <c r="T141" s="228">
        <f>S141*H141</f>
        <v>0</v>
      </c>
      <c r="AR141" s="22" t="s">
        <v>151</v>
      </c>
      <c r="AT141" s="22" t="s">
        <v>134</v>
      </c>
      <c r="AU141" s="22" t="s">
        <v>86</v>
      </c>
      <c r="AY141" s="22" t="s">
        <v>128</v>
      </c>
      <c r="BE141" s="229">
        <f>IF(N141="základní",J141,0)</f>
        <v>0</v>
      </c>
      <c r="BF141" s="229">
        <f>IF(N141="snížená",J141,0)</f>
        <v>0</v>
      </c>
      <c r="BG141" s="229">
        <f>IF(N141="zákl. přenesená",J141,0)</f>
        <v>0</v>
      </c>
      <c r="BH141" s="229">
        <f>IF(N141="sníž. přenesená",J141,0)</f>
        <v>0</v>
      </c>
      <c r="BI141" s="229">
        <f>IF(N141="nulová",J141,0)</f>
        <v>0</v>
      </c>
      <c r="BJ141" s="22" t="s">
        <v>24</v>
      </c>
      <c r="BK141" s="229">
        <f>ROUND(I141*H141,2)</f>
        <v>0</v>
      </c>
      <c r="BL141" s="22" t="s">
        <v>151</v>
      </c>
      <c r="BM141" s="22" t="s">
        <v>269</v>
      </c>
    </row>
    <row r="142" spans="2:47" s="1" customFormat="1" ht="13.5">
      <c r="B142" s="44"/>
      <c r="C142" s="72"/>
      <c r="D142" s="230" t="s">
        <v>187</v>
      </c>
      <c r="E142" s="72"/>
      <c r="F142" s="231" t="s">
        <v>259</v>
      </c>
      <c r="G142" s="72"/>
      <c r="H142" s="72"/>
      <c r="I142" s="189"/>
      <c r="J142" s="72"/>
      <c r="K142" s="72"/>
      <c r="L142" s="70"/>
      <c r="M142" s="232"/>
      <c r="N142" s="45"/>
      <c r="O142" s="45"/>
      <c r="P142" s="45"/>
      <c r="Q142" s="45"/>
      <c r="R142" s="45"/>
      <c r="S142" s="45"/>
      <c r="T142" s="93"/>
      <c r="AT142" s="22" t="s">
        <v>187</v>
      </c>
      <c r="AU142" s="22" t="s">
        <v>86</v>
      </c>
    </row>
    <row r="143" spans="2:47" s="1" customFormat="1" ht="13.5">
      <c r="B143" s="44"/>
      <c r="C143" s="72"/>
      <c r="D143" s="230" t="s">
        <v>144</v>
      </c>
      <c r="E143" s="72"/>
      <c r="F143" s="231" t="s">
        <v>270</v>
      </c>
      <c r="G143" s="72"/>
      <c r="H143" s="72"/>
      <c r="I143" s="189"/>
      <c r="J143" s="72"/>
      <c r="K143" s="72"/>
      <c r="L143" s="70"/>
      <c r="M143" s="232"/>
      <c r="N143" s="45"/>
      <c r="O143" s="45"/>
      <c r="P143" s="45"/>
      <c r="Q143" s="45"/>
      <c r="R143" s="45"/>
      <c r="S143" s="45"/>
      <c r="T143" s="93"/>
      <c r="AT143" s="22" t="s">
        <v>144</v>
      </c>
      <c r="AU143" s="22" t="s">
        <v>86</v>
      </c>
    </row>
    <row r="144" spans="2:65" s="1" customFormat="1" ht="25.5" customHeight="1">
      <c r="B144" s="44"/>
      <c r="C144" s="219" t="s">
        <v>271</v>
      </c>
      <c r="D144" s="219" t="s">
        <v>134</v>
      </c>
      <c r="E144" s="220" t="s">
        <v>272</v>
      </c>
      <c r="F144" s="221" t="s">
        <v>273</v>
      </c>
      <c r="G144" s="222" t="s">
        <v>192</v>
      </c>
      <c r="H144" s="223">
        <v>27</v>
      </c>
      <c r="I144" s="224"/>
      <c r="J144" s="223">
        <f>ROUND(I144*H144,2)</f>
        <v>0</v>
      </c>
      <c r="K144" s="221" t="s">
        <v>23</v>
      </c>
      <c r="L144" s="70"/>
      <c r="M144" s="225" t="s">
        <v>23</v>
      </c>
      <c r="N144" s="226" t="s">
        <v>48</v>
      </c>
      <c r="O144" s="45"/>
      <c r="P144" s="227">
        <f>O144*H144</f>
        <v>0</v>
      </c>
      <c r="Q144" s="227">
        <v>0</v>
      </c>
      <c r="R144" s="227">
        <f>Q144*H144</f>
        <v>0</v>
      </c>
      <c r="S144" s="227">
        <v>0</v>
      </c>
      <c r="T144" s="228">
        <f>S144*H144</f>
        <v>0</v>
      </c>
      <c r="AR144" s="22" t="s">
        <v>151</v>
      </c>
      <c r="AT144" s="22" t="s">
        <v>134</v>
      </c>
      <c r="AU144" s="22" t="s">
        <v>86</v>
      </c>
      <c r="AY144" s="22" t="s">
        <v>128</v>
      </c>
      <c r="BE144" s="229">
        <f>IF(N144="základní",J144,0)</f>
        <v>0</v>
      </c>
      <c r="BF144" s="229">
        <f>IF(N144="snížená",J144,0)</f>
        <v>0</v>
      </c>
      <c r="BG144" s="229">
        <f>IF(N144="zákl. přenesená",J144,0)</f>
        <v>0</v>
      </c>
      <c r="BH144" s="229">
        <f>IF(N144="sníž. přenesená",J144,0)</f>
        <v>0</v>
      </c>
      <c r="BI144" s="229">
        <f>IF(N144="nulová",J144,0)</f>
        <v>0</v>
      </c>
      <c r="BJ144" s="22" t="s">
        <v>24</v>
      </c>
      <c r="BK144" s="229">
        <f>ROUND(I144*H144,2)</f>
        <v>0</v>
      </c>
      <c r="BL144" s="22" t="s">
        <v>151</v>
      </c>
      <c r="BM144" s="22" t="s">
        <v>274</v>
      </c>
    </row>
    <row r="145" spans="2:47" s="1" customFormat="1" ht="13.5">
      <c r="B145" s="44"/>
      <c r="C145" s="72"/>
      <c r="D145" s="230" t="s">
        <v>187</v>
      </c>
      <c r="E145" s="72"/>
      <c r="F145" s="231" t="s">
        <v>259</v>
      </c>
      <c r="G145" s="72"/>
      <c r="H145" s="72"/>
      <c r="I145" s="189"/>
      <c r="J145" s="72"/>
      <c r="K145" s="72"/>
      <c r="L145" s="70"/>
      <c r="M145" s="232"/>
      <c r="N145" s="45"/>
      <c r="O145" s="45"/>
      <c r="P145" s="45"/>
      <c r="Q145" s="45"/>
      <c r="R145" s="45"/>
      <c r="S145" s="45"/>
      <c r="T145" s="93"/>
      <c r="AT145" s="22" t="s">
        <v>187</v>
      </c>
      <c r="AU145" s="22" t="s">
        <v>86</v>
      </c>
    </row>
    <row r="146" spans="2:47" s="1" customFormat="1" ht="13.5">
      <c r="B146" s="44"/>
      <c r="C146" s="72"/>
      <c r="D146" s="230" t="s">
        <v>144</v>
      </c>
      <c r="E146" s="72"/>
      <c r="F146" s="231" t="s">
        <v>275</v>
      </c>
      <c r="G146" s="72"/>
      <c r="H146" s="72"/>
      <c r="I146" s="189"/>
      <c r="J146" s="72"/>
      <c r="K146" s="72"/>
      <c r="L146" s="70"/>
      <c r="M146" s="232"/>
      <c r="N146" s="45"/>
      <c r="O146" s="45"/>
      <c r="P146" s="45"/>
      <c r="Q146" s="45"/>
      <c r="R146" s="45"/>
      <c r="S146" s="45"/>
      <c r="T146" s="93"/>
      <c r="AT146" s="22" t="s">
        <v>144</v>
      </c>
      <c r="AU146" s="22" t="s">
        <v>86</v>
      </c>
    </row>
    <row r="147" spans="2:65" s="1" customFormat="1" ht="25.5" customHeight="1">
      <c r="B147" s="44"/>
      <c r="C147" s="219" t="s">
        <v>276</v>
      </c>
      <c r="D147" s="219" t="s">
        <v>134</v>
      </c>
      <c r="E147" s="220" t="s">
        <v>277</v>
      </c>
      <c r="F147" s="221" t="s">
        <v>278</v>
      </c>
      <c r="G147" s="222" t="s">
        <v>192</v>
      </c>
      <c r="H147" s="223">
        <v>14</v>
      </c>
      <c r="I147" s="224"/>
      <c r="J147" s="223">
        <f>ROUND(I147*H147,2)</f>
        <v>0</v>
      </c>
      <c r="K147" s="221" t="s">
        <v>23</v>
      </c>
      <c r="L147" s="70"/>
      <c r="M147" s="225" t="s">
        <v>23</v>
      </c>
      <c r="N147" s="226" t="s">
        <v>48</v>
      </c>
      <c r="O147" s="45"/>
      <c r="P147" s="227">
        <f>O147*H147</f>
        <v>0</v>
      </c>
      <c r="Q147" s="227">
        <v>0</v>
      </c>
      <c r="R147" s="227">
        <f>Q147*H147</f>
        <v>0</v>
      </c>
      <c r="S147" s="227">
        <v>0</v>
      </c>
      <c r="T147" s="228">
        <f>S147*H147</f>
        <v>0</v>
      </c>
      <c r="AR147" s="22" t="s">
        <v>151</v>
      </c>
      <c r="AT147" s="22" t="s">
        <v>134</v>
      </c>
      <c r="AU147" s="22" t="s">
        <v>86</v>
      </c>
      <c r="AY147" s="22" t="s">
        <v>128</v>
      </c>
      <c r="BE147" s="229">
        <f>IF(N147="základní",J147,0)</f>
        <v>0</v>
      </c>
      <c r="BF147" s="229">
        <f>IF(N147="snížená",J147,0)</f>
        <v>0</v>
      </c>
      <c r="BG147" s="229">
        <f>IF(N147="zákl. přenesená",J147,0)</f>
        <v>0</v>
      </c>
      <c r="BH147" s="229">
        <f>IF(N147="sníž. přenesená",J147,0)</f>
        <v>0</v>
      </c>
      <c r="BI147" s="229">
        <f>IF(N147="nulová",J147,0)</f>
        <v>0</v>
      </c>
      <c r="BJ147" s="22" t="s">
        <v>24</v>
      </c>
      <c r="BK147" s="229">
        <f>ROUND(I147*H147,2)</f>
        <v>0</v>
      </c>
      <c r="BL147" s="22" t="s">
        <v>151</v>
      </c>
      <c r="BM147" s="22" t="s">
        <v>279</v>
      </c>
    </row>
    <row r="148" spans="2:47" s="1" customFormat="1" ht="13.5">
      <c r="B148" s="44"/>
      <c r="C148" s="72"/>
      <c r="D148" s="230" t="s">
        <v>187</v>
      </c>
      <c r="E148" s="72"/>
      <c r="F148" s="231" t="s">
        <v>259</v>
      </c>
      <c r="G148" s="72"/>
      <c r="H148" s="72"/>
      <c r="I148" s="189"/>
      <c r="J148" s="72"/>
      <c r="K148" s="72"/>
      <c r="L148" s="70"/>
      <c r="M148" s="232"/>
      <c r="N148" s="45"/>
      <c r="O148" s="45"/>
      <c r="P148" s="45"/>
      <c r="Q148" s="45"/>
      <c r="R148" s="45"/>
      <c r="S148" s="45"/>
      <c r="T148" s="93"/>
      <c r="AT148" s="22" t="s">
        <v>187</v>
      </c>
      <c r="AU148" s="22" t="s">
        <v>86</v>
      </c>
    </row>
    <row r="149" spans="2:47" s="1" customFormat="1" ht="13.5">
      <c r="B149" s="44"/>
      <c r="C149" s="72"/>
      <c r="D149" s="230" t="s">
        <v>144</v>
      </c>
      <c r="E149" s="72"/>
      <c r="F149" s="231" t="s">
        <v>280</v>
      </c>
      <c r="G149" s="72"/>
      <c r="H149" s="72"/>
      <c r="I149" s="189"/>
      <c r="J149" s="72"/>
      <c r="K149" s="72"/>
      <c r="L149" s="70"/>
      <c r="M149" s="232"/>
      <c r="N149" s="45"/>
      <c r="O149" s="45"/>
      <c r="P149" s="45"/>
      <c r="Q149" s="45"/>
      <c r="R149" s="45"/>
      <c r="S149" s="45"/>
      <c r="T149" s="93"/>
      <c r="AT149" s="22" t="s">
        <v>144</v>
      </c>
      <c r="AU149" s="22" t="s">
        <v>86</v>
      </c>
    </row>
    <row r="150" spans="2:51" s="11" customFormat="1" ht="13.5">
      <c r="B150" s="236"/>
      <c r="C150" s="237"/>
      <c r="D150" s="230" t="s">
        <v>231</v>
      </c>
      <c r="E150" s="238" t="s">
        <v>23</v>
      </c>
      <c r="F150" s="239" t="s">
        <v>281</v>
      </c>
      <c r="G150" s="237"/>
      <c r="H150" s="238" t="s">
        <v>23</v>
      </c>
      <c r="I150" s="240"/>
      <c r="J150" s="237"/>
      <c r="K150" s="237"/>
      <c r="L150" s="241"/>
      <c r="M150" s="242"/>
      <c r="N150" s="243"/>
      <c r="O150" s="243"/>
      <c r="P150" s="243"/>
      <c r="Q150" s="243"/>
      <c r="R150" s="243"/>
      <c r="S150" s="243"/>
      <c r="T150" s="244"/>
      <c r="AT150" s="245" t="s">
        <v>231</v>
      </c>
      <c r="AU150" s="245" t="s">
        <v>86</v>
      </c>
      <c r="AV150" s="11" t="s">
        <v>24</v>
      </c>
      <c r="AW150" s="11" t="s">
        <v>40</v>
      </c>
      <c r="AX150" s="11" t="s">
        <v>77</v>
      </c>
      <c r="AY150" s="245" t="s">
        <v>128</v>
      </c>
    </row>
    <row r="151" spans="2:51" s="12" customFormat="1" ht="13.5">
      <c r="B151" s="246"/>
      <c r="C151" s="247"/>
      <c r="D151" s="230" t="s">
        <v>231</v>
      </c>
      <c r="E151" s="248" t="s">
        <v>23</v>
      </c>
      <c r="F151" s="249" t="s">
        <v>282</v>
      </c>
      <c r="G151" s="247"/>
      <c r="H151" s="250">
        <v>14</v>
      </c>
      <c r="I151" s="251"/>
      <c r="J151" s="247"/>
      <c r="K151" s="247"/>
      <c r="L151" s="252"/>
      <c r="M151" s="253"/>
      <c r="N151" s="254"/>
      <c r="O151" s="254"/>
      <c r="P151" s="254"/>
      <c r="Q151" s="254"/>
      <c r="R151" s="254"/>
      <c r="S151" s="254"/>
      <c r="T151" s="255"/>
      <c r="AT151" s="256" t="s">
        <v>231</v>
      </c>
      <c r="AU151" s="256" t="s">
        <v>86</v>
      </c>
      <c r="AV151" s="12" t="s">
        <v>86</v>
      </c>
      <c r="AW151" s="12" t="s">
        <v>40</v>
      </c>
      <c r="AX151" s="12" t="s">
        <v>24</v>
      </c>
      <c r="AY151" s="256" t="s">
        <v>128</v>
      </c>
    </row>
    <row r="152" spans="2:65" s="1" customFormat="1" ht="38.25" customHeight="1">
      <c r="B152" s="44"/>
      <c r="C152" s="219" t="s">
        <v>283</v>
      </c>
      <c r="D152" s="219" t="s">
        <v>134</v>
      </c>
      <c r="E152" s="220" t="s">
        <v>284</v>
      </c>
      <c r="F152" s="221" t="s">
        <v>285</v>
      </c>
      <c r="G152" s="222" t="s">
        <v>217</v>
      </c>
      <c r="H152" s="223">
        <v>418.4</v>
      </c>
      <c r="I152" s="224"/>
      <c r="J152" s="223">
        <f>ROUND(I152*H152,2)</f>
        <v>0</v>
      </c>
      <c r="K152" s="221" t="s">
        <v>23</v>
      </c>
      <c r="L152" s="70"/>
      <c r="M152" s="225" t="s">
        <v>23</v>
      </c>
      <c r="N152" s="226" t="s">
        <v>48</v>
      </c>
      <c r="O152" s="45"/>
      <c r="P152" s="227">
        <f>O152*H152</f>
        <v>0</v>
      </c>
      <c r="Q152" s="227">
        <v>0</v>
      </c>
      <c r="R152" s="227">
        <f>Q152*H152</f>
        <v>0</v>
      </c>
      <c r="S152" s="227">
        <v>0</v>
      </c>
      <c r="T152" s="228">
        <f>S152*H152</f>
        <v>0</v>
      </c>
      <c r="AR152" s="22" t="s">
        <v>151</v>
      </c>
      <c r="AT152" s="22" t="s">
        <v>134</v>
      </c>
      <c r="AU152" s="22" t="s">
        <v>86</v>
      </c>
      <c r="AY152" s="22" t="s">
        <v>128</v>
      </c>
      <c r="BE152" s="229">
        <f>IF(N152="základní",J152,0)</f>
        <v>0</v>
      </c>
      <c r="BF152" s="229">
        <f>IF(N152="snížená",J152,0)</f>
        <v>0</v>
      </c>
      <c r="BG152" s="229">
        <f>IF(N152="zákl. přenesená",J152,0)</f>
        <v>0</v>
      </c>
      <c r="BH152" s="229">
        <f>IF(N152="sníž. přenesená",J152,0)</f>
        <v>0</v>
      </c>
      <c r="BI152" s="229">
        <f>IF(N152="nulová",J152,0)</f>
        <v>0</v>
      </c>
      <c r="BJ152" s="22" t="s">
        <v>24</v>
      </c>
      <c r="BK152" s="229">
        <f>ROUND(I152*H152,2)</f>
        <v>0</v>
      </c>
      <c r="BL152" s="22" t="s">
        <v>151</v>
      </c>
      <c r="BM152" s="22" t="s">
        <v>286</v>
      </c>
    </row>
    <row r="153" spans="2:47" s="1" customFormat="1" ht="13.5">
      <c r="B153" s="44"/>
      <c r="C153" s="72"/>
      <c r="D153" s="230" t="s">
        <v>187</v>
      </c>
      <c r="E153" s="72"/>
      <c r="F153" s="231" t="s">
        <v>287</v>
      </c>
      <c r="G153" s="72"/>
      <c r="H153" s="72"/>
      <c r="I153" s="189"/>
      <c r="J153" s="72"/>
      <c r="K153" s="72"/>
      <c r="L153" s="70"/>
      <c r="M153" s="232"/>
      <c r="N153" s="45"/>
      <c r="O153" s="45"/>
      <c r="P153" s="45"/>
      <c r="Q153" s="45"/>
      <c r="R153" s="45"/>
      <c r="S153" s="45"/>
      <c r="T153" s="93"/>
      <c r="AT153" s="22" t="s">
        <v>187</v>
      </c>
      <c r="AU153" s="22" t="s">
        <v>86</v>
      </c>
    </row>
    <row r="154" spans="2:47" s="1" customFormat="1" ht="13.5">
      <c r="B154" s="44"/>
      <c r="C154" s="72"/>
      <c r="D154" s="230" t="s">
        <v>144</v>
      </c>
      <c r="E154" s="72"/>
      <c r="F154" s="231" t="s">
        <v>288</v>
      </c>
      <c r="G154" s="72"/>
      <c r="H154" s="72"/>
      <c r="I154" s="189"/>
      <c r="J154" s="72"/>
      <c r="K154" s="72"/>
      <c r="L154" s="70"/>
      <c r="M154" s="232"/>
      <c r="N154" s="45"/>
      <c r="O154" s="45"/>
      <c r="P154" s="45"/>
      <c r="Q154" s="45"/>
      <c r="R154" s="45"/>
      <c r="S154" s="45"/>
      <c r="T154" s="93"/>
      <c r="AT154" s="22" t="s">
        <v>144</v>
      </c>
      <c r="AU154" s="22" t="s">
        <v>86</v>
      </c>
    </row>
    <row r="155" spans="2:65" s="1" customFormat="1" ht="38.25" customHeight="1">
      <c r="B155" s="44"/>
      <c r="C155" s="219" t="s">
        <v>9</v>
      </c>
      <c r="D155" s="219" t="s">
        <v>134</v>
      </c>
      <c r="E155" s="220" t="s">
        <v>289</v>
      </c>
      <c r="F155" s="221" t="s">
        <v>285</v>
      </c>
      <c r="G155" s="222" t="s">
        <v>217</v>
      </c>
      <c r="H155" s="223">
        <v>362.2</v>
      </c>
      <c r="I155" s="224"/>
      <c r="J155" s="223">
        <f>ROUND(I155*H155,2)</f>
        <v>0</v>
      </c>
      <c r="K155" s="221" t="s">
        <v>23</v>
      </c>
      <c r="L155" s="70"/>
      <c r="M155" s="225" t="s">
        <v>23</v>
      </c>
      <c r="N155" s="226" t="s">
        <v>48</v>
      </c>
      <c r="O155" s="45"/>
      <c r="P155" s="227">
        <f>O155*H155</f>
        <v>0</v>
      </c>
      <c r="Q155" s="227">
        <v>0</v>
      </c>
      <c r="R155" s="227">
        <f>Q155*H155</f>
        <v>0</v>
      </c>
      <c r="S155" s="227">
        <v>0</v>
      </c>
      <c r="T155" s="228">
        <f>S155*H155</f>
        <v>0</v>
      </c>
      <c r="AR155" s="22" t="s">
        <v>151</v>
      </c>
      <c r="AT155" s="22" t="s">
        <v>134</v>
      </c>
      <c r="AU155" s="22" t="s">
        <v>86</v>
      </c>
      <c r="AY155" s="22" t="s">
        <v>128</v>
      </c>
      <c r="BE155" s="229">
        <f>IF(N155="základní",J155,0)</f>
        <v>0</v>
      </c>
      <c r="BF155" s="229">
        <f>IF(N155="snížená",J155,0)</f>
        <v>0</v>
      </c>
      <c r="BG155" s="229">
        <f>IF(N155="zákl. přenesená",J155,0)</f>
        <v>0</v>
      </c>
      <c r="BH155" s="229">
        <f>IF(N155="sníž. přenesená",J155,0)</f>
        <v>0</v>
      </c>
      <c r="BI155" s="229">
        <f>IF(N155="nulová",J155,0)</f>
        <v>0</v>
      </c>
      <c r="BJ155" s="22" t="s">
        <v>24</v>
      </c>
      <c r="BK155" s="229">
        <f>ROUND(I155*H155,2)</f>
        <v>0</v>
      </c>
      <c r="BL155" s="22" t="s">
        <v>151</v>
      </c>
      <c r="BM155" s="22" t="s">
        <v>290</v>
      </c>
    </row>
    <row r="156" spans="2:47" s="1" customFormat="1" ht="13.5">
      <c r="B156" s="44"/>
      <c r="C156" s="72"/>
      <c r="D156" s="230" t="s">
        <v>187</v>
      </c>
      <c r="E156" s="72"/>
      <c r="F156" s="231" t="s">
        <v>287</v>
      </c>
      <c r="G156" s="72"/>
      <c r="H156" s="72"/>
      <c r="I156" s="189"/>
      <c r="J156" s="72"/>
      <c r="K156" s="72"/>
      <c r="L156" s="70"/>
      <c r="M156" s="232"/>
      <c r="N156" s="45"/>
      <c r="O156" s="45"/>
      <c r="P156" s="45"/>
      <c r="Q156" s="45"/>
      <c r="R156" s="45"/>
      <c r="S156" s="45"/>
      <c r="T156" s="93"/>
      <c r="AT156" s="22" t="s">
        <v>187</v>
      </c>
      <c r="AU156" s="22" t="s">
        <v>86</v>
      </c>
    </row>
    <row r="157" spans="2:47" s="1" customFormat="1" ht="13.5">
      <c r="B157" s="44"/>
      <c r="C157" s="72"/>
      <c r="D157" s="230" t="s">
        <v>144</v>
      </c>
      <c r="E157" s="72"/>
      <c r="F157" s="231" t="s">
        <v>291</v>
      </c>
      <c r="G157" s="72"/>
      <c r="H157" s="72"/>
      <c r="I157" s="189"/>
      <c r="J157" s="72"/>
      <c r="K157" s="72"/>
      <c r="L157" s="70"/>
      <c r="M157" s="232"/>
      <c r="N157" s="45"/>
      <c r="O157" s="45"/>
      <c r="P157" s="45"/>
      <c r="Q157" s="45"/>
      <c r="R157" s="45"/>
      <c r="S157" s="45"/>
      <c r="T157" s="93"/>
      <c r="AT157" s="22" t="s">
        <v>144</v>
      </c>
      <c r="AU157" s="22" t="s">
        <v>86</v>
      </c>
    </row>
    <row r="158" spans="2:51" s="11" customFormat="1" ht="13.5">
      <c r="B158" s="236"/>
      <c r="C158" s="237"/>
      <c r="D158" s="230" t="s">
        <v>231</v>
      </c>
      <c r="E158" s="238" t="s">
        <v>23</v>
      </c>
      <c r="F158" s="239" t="s">
        <v>292</v>
      </c>
      <c r="G158" s="237"/>
      <c r="H158" s="238" t="s">
        <v>23</v>
      </c>
      <c r="I158" s="240"/>
      <c r="J158" s="237"/>
      <c r="K158" s="237"/>
      <c r="L158" s="241"/>
      <c r="M158" s="242"/>
      <c r="N158" s="243"/>
      <c r="O158" s="243"/>
      <c r="P158" s="243"/>
      <c r="Q158" s="243"/>
      <c r="R158" s="243"/>
      <c r="S158" s="243"/>
      <c r="T158" s="244"/>
      <c r="AT158" s="245" t="s">
        <v>231</v>
      </c>
      <c r="AU158" s="245" t="s">
        <v>86</v>
      </c>
      <c r="AV158" s="11" t="s">
        <v>24</v>
      </c>
      <c r="AW158" s="11" t="s">
        <v>40</v>
      </c>
      <c r="AX158" s="11" t="s">
        <v>77</v>
      </c>
      <c r="AY158" s="245" t="s">
        <v>128</v>
      </c>
    </row>
    <row r="159" spans="2:51" s="12" customFormat="1" ht="13.5">
      <c r="B159" s="246"/>
      <c r="C159" s="247"/>
      <c r="D159" s="230" t="s">
        <v>231</v>
      </c>
      <c r="E159" s="248" t="s">
        <v>23</v>
      </c>
      <c r="F159" s="249" t="s">
        <v>293</v>
      </c>
      <c r="G159" s="247"/>
      <c r="H159" s="250">
        <v>362.2</v>
      </c>
      <c r="I159" s="251"/>
      <c r="J159" s="247"/>
      <c r="K159" s="247"/>
      <c r="L159" s="252"/>
      <c r="M159" s="253"/>
      <c r="N159" s="254"/>
      <c r="O159" s="254"/>
      <c r="P159" s="254"/>
      <c r="Q159" s="254"/>
      <c r="R159" s="254"/>
      <c r="S159" s="254"/>
      <c r="T159" s="255"/>
      <c r="AT159" s="256" t="s">
        <v>231</v>
      </c>
      <c r="AU159" s="256" t="s">
        <v>86</v>
      </c>
      <c r="AV159" s="12" t="s">
        <v>86</v>
      </c>
      <c r="AW159" s="12" t="s">
        <v>40</v>
      </c>
      <c r="AX159" s="12" t="s">
        <v>24</v>
      </c>
      <c r="AY159" s="256" t="s">
        <v>128</v>
      </c>
    </row>
    <row r="160" spans="2:65" s="1" customFormat="1" ht="38.25" customHeight="1">
      <c r="B160" s="44"/>
      <c r="C160" s="219" t="s">
        <v>294</v>
      </c>
      <c r="D160" s="219" t="s">
        <v>134</v>
      </c>
      <c r="E160" s="220" t="s">
        <v>295</v>
      </c>
      <c r="F160" s="221" t="s">
        <v>296</v>
      </c>
      <c r="G160" s="222" t="s">
        <v>217</v>
      </c>
      <c r="H160" s="223">
        <v>33</v>
      </c>
      <c r="I160" s="224"/>
      <c r="J160" s="223">
        <f>ROUND(I160*H160,2)</f>
        <v>0</v>
      </c>
      <c r="K160" s="221" t="s">
        <v>23</v>
      </c>
      <c r="L160" s="70"/>
      <c r="M160" s="225" t="s">
        <v>23</v>
      </c>
      <c r="N160" s="226" t="s">
        <v>48</v>
      </c>
      <c r="O160" s="45"/>
      <c r="P160" s="227">
        <f>O160*H160</f>
        <v>0</v>
      </c>
      <c r="Q160" s="227">
        <v>0</v>
      </c>
      <c r="R160" s="227">
        <f>Q160*H160</f>
        <v>0</v>
      </c>
      <c r="S160" s="227">
        <v>0</v>
      </c>
      <c r="T160" s="228">
        <f>S160*H160</f>
        <v>0</v>
      </c>
      <c r="AR160" s="22" t="s">
        <v>151</v>
      </c>
      <c r="AT160" s="22" t="s">
        <v>134</v>
      </c>
      <c r="AU160" s="22" t="s">
        <v>86</v>
      </c>
      <c r="AY160" s="22" t="s">
        <v>128</v>
      </c>
      <c r="BE160" s="229">
        <f>IF(N160="základní",J160,0)</f>
        <v>0</v>
      </c>
      <c r="BF160" s="229">
        <f>IF(N160="snížená",J160,0)</f>
        <v>0</v>
      </c>
      <c r="BG160" s="229">
        <f>IF(N160="zákl. přenesená",J160,0)</f>
        <v>0</v>
      </c>
      <c r="BH160" s="229">
        <f>IF(N160="sníž. přenesená",J160,0)</f>
        <v>0</v>
      </c>
      <c r="BI160" s="229">
        <f>IF(N160="nulová",J160,0)</f>
        <v>0</v>
      </c>
      <c r="BJ160" s="22" t="s">
        <v>24</v>
      </c>
      <c r="BK160" s="229">
        <f>ROUND(I160*H160,2)</f>
        <v>0</v>
      </c>
      <c r="BL160" s="22" t="s">
        <v>151</v>
      </c>
      <c r="BM160" s="22" t="s">
        <v>297</v>
      </c>
    </row>
    <row r="161" spans="2:47" s="1" customFormat="1" ht="13.5">
      <c r="B161" s="44"/>
      <c r="C161" s="72"/>
      <c r="D161" s="230" t="s">
        <v>187</v>
      </c>
      <c r="E161" s="72"/>
      <c r="F161" s="231" t="s">
        <v>287</v>
      </c>
      <c r="G161" s="72"/>
      <c r="H161" s="72"/>
      <c r="I161" s="189"/>
      <c r="J161" s="72"/>
      <c r="K161" s="72"/>
      <c r="L161" s="70"/>
      <c r="M161" s="232"/>
      <c r="N161" s="45"/>
      <c r="O161" s="45"/>
      <c r="P161" s="45"/>
      <c r="Q161" s="45"/>
      <c r="R161" s="45"/>
      <c r="S161" s="45"/>
      <c r="T161" s="93"/>
      <c r="AT161" s="22" t="s">
        <v>187</v>
      </c>
      <c r="AU161" s="22" t="s">
        <v>86</v>
      </c>
    </row>
    <row r="162" spans="2:47" s="1" customFormat="1" ht="13.5">
      <c r="B162" s="44"/>
      <c r="C162" s="72"/>
      <c r="D162" s="230" t="s">
        <v>144</v>
      </c>
      <c r="E162" s="72"/>
      <c r="F162" s="231" t="s">
        <v>298</v>
      </c>
      <c r="G162" s="72"/>
      <c r="H162" s="72"/>
      <c r="I162" s="189"/>
      <c r="J162" s="72"/>
      <c r="K162" s="72"/>
      <c r="L162" s="70"/>
      <c r="M162" s="232"/>
      <c r="N162" s="45"/>
      <c r="O162" s="45"/>
      <c r="P162" s="45"/>
      <c r="Q162" s="45"/>
      <c r="R162" s="45"/>
      <c r="S162" s="45"/>
      <c r="T162" s="93"/>
      <c r="AT162" s="22" t="s">
        <v>144</v>
      </c>
      <c r="AU162" s="22" t="s">
        <v>86</v>
      </c>
    </row>
    <row r="163" spans="2:65" s="1" customFormat="1" ht="38.25" customHeight="1">
      <c r="B163" s="44"/>
      <c r="C163" s="219" t="s">
        <v>299</v>
      </c>
      <c r="D163" s="219" t="s">
        <v>134</v>
      </c>
      <c r="E163" s="220" t="s">
        <v>300</v>
      </c>
      <c r="F163" s="221" t="s">
        <v>285</v>
      </c>
      <c r="G163" s="222" t="s">
        <v>217</v>
      </c>
      <c r="H163" s="223">
        <v>1613.31</v>
      </c>
      <c r="I163" s="224"/>
      <c r="J163" s="223">
        <f>ROUND(I163*H163,2)</f>
        <v>0</v>
      </c>
      <c r="K163" s="221" t="s">
        <v>23</v>
      </c>
      <c r="L163" s="70"/>
      <c r="M163" s="225" t="s">
        <v>23</v>
      </c>
      <c r="N163" s="226" t="s">
        <v>48</v>
      </c>
      <c r="O163" s="45"/>
      <c r="P163" s="227">
        <f>O163*H163</f>
        <v>0</v>
      </c>
      <c r="Q163" s="227">
        <v>0</v>
      </c>
      <c r="R163" s="227">
        <f>Q163*H163</f>
        <v>0</v>
      </c>
      <c r="S163" s="227">
        <v>0</v>
      </c>
      <c r="T163" s="228">
        <f>S163*H163</f>
        <v>0</v>
      </c>
      <c r="AR163" s="22" t="s">
        <v>151</v>
      </c>
      <c r="AT163" s="22" t="s">
        <v>134</v>
      </c>
      <c r="AU163" s="22" t="s">
        <v>86</v>
      </c>
      <c r="AY163" s="22" t="s">
        <v>128</v>
      </c>
      <c r="BE163" s="229">
        <f>IF(N163="základní",J163,0)</f>
        <v>0</v>
      </c>
      <c r="BF163" s="229">
        <f>IF(N163="snížená",J163,0)</f>
        <v>0</v>
      </c>
      <c r="BG163" s="229">
        <f>IF(N163="zákl. přenesená",J163,0)</f>
        <v>0</v>
      </c>
      <c r="BH163" s="229">
        <f>IF(N163="sníž. přenesená",J163,0)</f>
        <v>0</v>
      </c>
      <c r="BI163" s="229">
        <f>IF(N163="nulová",J163,0)</f>
        <v>0</v>
      </c>
      <c r="BJ163" s="22" t="s">
        <v>24</v>
      </c>
      <c r="BK163" s="229">
        <f>ROUND(I163*H163,2)</f>
        <v>0</v>
      </c>
      <c r="BL163" s="22" t="s">
        <v>151</v>
      </c>
      <c r="BM163" s="22" t="s">
        <v>301</v>
      </c>
    </row>
    <row r="164" spans="2:47" s="1" customFormat="1" ht="13.5">
      <c r="B164" s="44"/>
      <c r="C164" s="72"/>
      <c r="D164" s="230" t="s">
        <v>187</v>
      </c>
      <c r="E164" s="72"/>
      <c r="F164" s="231" t="s">
        <v>287</v>
      </c>
      <c r="G164" s="72"/>
      <c r="H164" s="72"/>
      <c r="I164" s="189"/>
      <c r="J164" s="72"/>
      <c r="K164" s="72"/>
      <c r="L164" s="70"/>
      <c r="M164" s="232"/>
      <c r="N164" s="45"/>
      <c r="O164" s="45"/>
      <c r="P164" s="45"/>
      <c r="Q164" s="45"/>
      <c r="R164" s="45"/>
      <c r="S164" s="45"/>
      <c r="T164" s="93"/>
      <c r="AT164" s="22" t="s">
        <v>187</v>
      </c>
      <c r="AU164" s="22" t="s">
        <v>86</v>
      </c>
    </row>
    <row r="165" spans="2:47" s="1" customFormat="1" ht="13.5">
      <c r="B165" s="44"/>
      <c r="C165" s="72"/>
      <c r="D165" s="230" t="s">
        <v>144</v>
      </c>
      <c r="E165" s="72"/>
      <c r="F165" s="231" t="s">
        <v>302</v>
      </c>
      <c r="G165" s="72"/>
      <c r="H165" s="72"/>
      <c r="I165" s="189"/>
      <c r="J165" s="72"/>
      <c r="K165" s="72"/>
      <c r="L165" s="70"/>
      <c r="M165" s="232"/>
      <c r="N165" s="45"/>
      <c r="O165" s="45"/>
      <c r="P165" s="45"/>
      <c r="Q165" s="45"/>
      <c r="R165" s="45"/>
      <c r="S165" s="45"/>
      <c r="T165" s="93"/>
      <c r="AT165" s="22" t="s">
        <v>144</v>
      </c>
      <c r="AU165" s="22" t="s">
        <v>86</v>
      </c>
    </row>
    <row r="166" spans="2:51" s="11" customFormat="1" ht="13.5">
      <c r="B166" s="236"/>
      <c r="C166" s="237"/>
      <c r="D166" s="230" t="s">
        <v>231</v>
      </c>
      <c r="E166" s="238" t="s">
        <v>23</v>
      </c>
      <c r="F166" s="239" t="s">
        <v>303</v>
      </c>
      <c r="G166" s="237"/>
      <c r="H166" s="238" t="s">
        <v>23</v>
      </c>
      <c r="I166" s="240"/>
      <c r="J166" s="237"/>
      <c r="K166" s="237"/>
      <c r="L166" s="241"/>
      <c r="M166" s="242"/>
      <c r="N166" s="243"/>
      <c r="O166" s="243"/>
      <c r="P166" s="243"/>
      <c r="Q166" s="243"/>
      <c r="R166" s="243"/>
      <c r="S166" s="243"/>
      <c r="T166" s="244"/>
      <c r="AT166" s="245" t="s">
        <v>231</v>
      </c>
      <c r="AU166" s="245" t="s">
        <v>86</v>
      </c>
      <c r="AV166" s="11" t="s">
        <v>24</v>
      </c>
      <c r="AW166" s="11" t="s">
        <v>40</v>
      </c>
      <c r="AX166" s="11" t="s">
        <v>77</v>
      </c>
      <c r="AY166" s="245" t="s">
        <v>128</v>
      </c>
    </row>
    <row r="167" spans="2:51" s="12" customFormat="1" ht="13.5">
      <c r="B167" s="246"/>
      <c r="C167" s="247"/>
      <c r="D167" s="230" t="s">
        <v>231</v>
      </c>
      <c r="E167" s="248" t="s">
        <v>23</v>
      </c>
      <c r="F167" s="249" t="s">
        <v>304</v>
      </c>
      <c r="G167" s="247"/>
      <c r="H167" s="250">
        <v>1613.31</v>
      </c>
      <c r="I167" s="251"/>
      <c r="J167" s="247"/>
      <c r="K167" s="247"/>
      <c r="L167" s="252"/>
      <c r="M167" s="253"/>
      <c r="N167" s="254"/>
      <c r="O167" s="254"/>
      <c r="P167" s="254"/>
      <c r="Q167" s="254"/>
      <c r="R167" s="254"/>
      <c r="S167" s="254"/>
      <c r="T167" s="255"/>
      <c r="AT167" s="256" t="s">
        <v>231</v>
      </c>
      <c r="AU167" s="256" t="s">
        <v>86</v>
      </c>
      <c r="AV167" s="12" t="s">
        <v>86</v>
      </c>
      <c r="AW167" s="12" t="s">
        <v>40</v>
      </c>
      <c r="AX167" s="12" t="s">
        <v>24</v>
      </c>
      <c r="AY167" s="256" t="s">
        <v>128</v>
      </c>
    </row>
    <row r="168" spans="2:65" s="1" customFormat="1" ht="25.5" customHeight="1">
      <c r="B168" s="44"/>
      <c r="C168" s="219" t="s">
        <v>305</v>
      </c>
      <c r="D168" s="219" t="s">
        <v>134</v>
      </c>
      <c r="E168" s="220" t="s">
        <v>306</v>
      </c>
      <c r="F168" s="221" t="s">
        <v>307</v>
      </c>
      <c r="G168" s="222" t="s">
        <v>217</v>
      </c>
      <c r="H168" s="223">
        <v>181.1</v>
      </c>
      <c r="I168" s="224"/>
      <c r="J168" s="223">
        <f>ROUND(I168*H168,2)</f>
        <v>0</v>
      </c>
      <c r="K168" s="221" t="s">
        <v>138</v>
      </c>
      <c r="L168" s="70"/>
      <c r="M168" s="225" t="s">
        <v>23</v>
      </c>
      <c r="N168" s="226" t="s">
        <v>48</v>
      </c>
      <c r="O168" s="45"/>
      <c r="P168" s="227">
        <f>O168*H168</f>
        <v>0</v>
      </c>
      <c r="Q168" s="227">
        <v>0</v>
      </c>
      <c r="R168" s="227">
        <f>Q168*H168</f>
        <v>0</v>
      </c>
      <c r="S168" s="227">
        <v>0</v>
      </c>
      <c r="T168" s="228">
        <f>S168*H168</f>
        <v>0</v>
      </c>
      <c r="AR168" s="22" t="s">
        <v>151</v>
      </c>
      <c r="AT168" s="22" t="s">
        <v>134</v>
      </c>
      <c r="AU168" s="22" t="s">
        <v>86</v>
      </c>
      <c r="AY168" s="22" t="s">
        <v>128</v>
      </c>
      <c r="BE168" s="229">
        <f>IF(N168="základní",J168,0)</f>
        <v>0</v>
      </c>
      <c r="BF168" s="229">
        <f>IF(N168="snížená",J168,0)</f>
        <v>0</v>
      </c>
      <c r="BG168" s="229">
        <f>IF(N168="zákl. přenesená",J168,0)</f>
        <v>0</v>
      </c>
      <c r="BH168" s="229">
        <f>IF(N168="sníž. přenesená",J168,0)</f>
        <v>0</v>
      </c>
      <c r="BI168" s="229">
        <f>IF(N168="nulová",J168,0)</f>
        <v>0</v>
      </c>
      <c r="BJ168" s="22" t="s">
        <v>24</v>
      </c>
      <c r="BK168" s="229">
        <f>ROUND(I168*H168,2)</f>
        <v>0</v>
      </c>
      <c r="BL168" s="22" t="s">
        <v>151</v>
      </c>
      <c r="BM168" s="22" t="s">
        <v>308</v>
      </c>
    </row>
    <row r="169" spans="2:47" s="1" customFormat="1" ht="13.5">
      <c r="B169" s="44"/>
      <c r="C169" s="72"/>
      <c r="D169" s="230" t="s">
        <v>187</v>
      </c>
      <c r="E169" s="72"/>
      <c r="F169" s="231" t="s">
        <v>309</v>
      </c>
      <c r="G169" s="72"/>
      <c r="H169" s="72"/>
      <c r="I169" s="189"/>
      <c r="J169" s="72"/>
      <c r="K169" s="72"/>
      <c r="L169" s="70"/>
      <c r="M169" s="232"/>
      <c r="N169" s="45"/>
      <c r="O169" s="45"/>
      <c r="P169" s="45"/>
      <c r="Q169" s="45"/>
      <c r="R169" s="45"/>
      <c r="S169" s="45"/>
      <c r="T169" s="93"/>
      <c r="AT169" s="22" t="s">
        <v>187</v>
      </c>
      <c r="AU169" s="22" t="s">
        <v>86</v>
      </c>
    </row>
    <row r="170" spans="2:47" s="1" customFormat="1" ht="13.5">
      <c r="B170" s="44"/>
      <c r="C170" s="72"/>
      <c r="D170" s="230" t="s">
        <v>144</v>
      </c>
      <c r="E170" s="72"/>
      <c r="F170" s="231" t="s">
        <v>310</v>
      </c>
      <c r="G170" s="72"/>
      <c r="H170" s="72"/>
      <c r="I170" s="189"/>
      <c r="J170" s="72"/>
      <c r="K170" s="72"/>
      <c r="L170" s="70"/>
      <c r="M170" s="232"/>
      <c r="N170" s="45"/>
      <c r="O170" s="45"/>
      <c r="P170" s="45"/>
      <c r="Q170" s="45"/>
      <c r="R170" s="45"/>
      <c r="S170" s="45"/>
      <c r="T170" s="93"/>
      <c r="AT170" s="22" t="s">
        <v>144</v>
      </c>
      <c r="AU170" s="22" t="s">
        <v>86</v>
      </c>
    </row>
    <row r="171" spans="2:51" s="11" customFormat="1" ht="13.5">
      <c r="B171" s="236"/>
      <c r="C171" s="237"/>
      <c r="D171" s="230" t="s">
        <v>231</v>
      </c>
      <c r="E171" s="238" t="s">
        <v>23</v>
      </c>
      <c r="F171" s="239" t="s">
        <v>311</v>
      </c>
      <c r="G171" s="237"/>
      <c r="H171" s="238" t="s">
        <v>23</v>
      </c>
      <c r="I171" s="240"/>
      <c r="J171" s="237"/>
      <c r="K171" s="237"/>
      <c r="L171" s="241"/>
      <c r="M171" s="242"/>
      <c r="N171" s="243"/>
      <c r="O171" s="243"/>
      <c r="P171" s="243"/>
      <c r="Q171" s="243"/>
      <c r="R171" s="243"/>
      <c r="S171" s="243"/>
      <c r="T171" s="244"/>
      <c r="AT171" s="245" t="s">
        <v>231</v>
      </c>
      <c r="AU171" s="245" t="s">
        <v>86</v>
      </c>
      <c r="AV171" s="11" t="s">
        <v>24</v>
      </c>
      <c r="AW171" s="11" t="s">
        <v>40</v>
      </c>
      <c r="AX171" s="11" t="s">
        <v>77</v>
      </c>
      <c r="AY171" s="245" t="s">
        <v>128</v>
      </c>
    </row>
    <row r="172" spans="2:51" s="12" customFormat="1" ht="13.5">
      <c r="B172" s="246"/>
      <c r="C172" s="247"/>
      <c r="D172" s="230" t="s">
        <v>231</v>
      </c>
      <c r="E172" s="248" t="s">
        <v>23</v>
      </c>
      <c r="F172" s="249" t="s">
        <v>312</v>
      </c>
      <c r="G172" s="247"/>
      <c r="H172" s="250">
        <v>181.1</v>
      </c>
      <c r="I172" s="251"/>
      <c r="J172" s="247"/>
      <c r="K172" s="247"/>
      <c r="L172" s="252"/>
      <c r="M172" s="253"/>
      <c r="N172" s="254"/>
      <c r="O172" s="254"/>
      <c r="P172" s="254"/>
      <c r="Q172" s="254"/>
      <c r="R172" s="254"/>
      <c r="S172" s="254"/>
      <c r="T172" s="255"/>
      <c r="AT172" s="256" t="s">
        <v>231</v>
      </c>
      <c r="AU172" s="256" t="s">
        <v>86</v>
      </c>
      <c r="AV172" s="12" t="s">
        <v>86</v>
      </c>
      <c r="AW172" s="12" t="s">
        <v>40</v>
      </c>
      <c r="AX172" s="12" t="s">
        <v>24</v>
      </c>
      <c r="AY172" s="256" t="s">
        <v>128</v>
      </c>
    </row>
    <row r="173" spans="2:65" s="1" customFormat="1" ht="51" customHeight="1">
      <c r="B173" s="44"/>
      <c r="C173" s="219" t="s">
        <v>313</v>
      </c>
      <c r="D173" s="219" t="s">
        <v>134</v>
      </c>
      <c r="E173" s="220" t="s">
        <v>314</v>
      </c>
      <c r="F173" s="221" t="s">
        <v>315</v>
      </c>
      <c r="G173" s="222" t="s">
        <v>217</v>
      </c>
      <c r="H173" s="223">
        <v>33</v>
      </c>
      <c r="I173" s="224"/>
      <c r="J173" s="223">
        <f>ROUND(I173*H173,2)</f>
        <v>0</v>
      </c>
      <c r="K173" s="221" t="s">
        <v>138</v>
      </c>
      <c r="L173" s="70"/>
      <c r="M173" s="225" t="s">
        <v>23</v>
      </c>
      <c r="N173" s="226" t="s">
        <v>48</v>
      </c>
      <c r="O173" s="45"/>
      <c r="P173" s="227">
        <f>O173*H173</f>
        <v>0</v>
      </c>
      <c r="Q173" s="227">
        <v>0</v>
      </c>
      <c r="R173" s="227">
        <f>Q173*H173</f>
        <v>0</v>
      </c>
      <c r="S173" s="227">
        <v>0</v>
      </c>
      <c r="T173" s="228">
        <f>S173*H173</f>
        <v>0</v>
      </c>
      <c r="AR173" s="22" t="s">
        <v>151</v>
      </c>
      <c r="AT173" s="22" t="s">
        <v>134</v>
      </c>
      <c r="AU173" s="22" t="s">
        <v>86</v>
      </c>
      <c r="AY173" s="22" t="s">
        <v>128</v>
      </c>
      <c r="BE173" s="229">
        <f>IF(N173="základní",J173,0)</f>
        <v>0</v>
      </c>
      <c r="BF173" s="229">
        <f>IF(N173="snížená",J173,0)</f>
        <v>0</v>
      </c>
      <c r="BG173" s="229">
        <f>IF(N173="zákl. přenesená",J173,0)</f>
        <v>0</v>
      </c>
      <c r="BH173" s="229">
        <f>IF(N173="sníž. přenesená",J173,0)</f>
        <v>0</v>
      </c>
      <c r="BI173" s="229">
        <f>IF(N173="nulová",J173,0)</f>
        <v>0</v>
      </c>
      <c r="BJ173" s="22" t="s">
        <v>24</v>
      </c>
      <c r="BK173" s="229">
        <f>ROUND(I173*H173,2)</f>
        <v>0</v>
      </c>
      <c r="BL173" s="22" t="s">
        <v>151</v>
      </c>
      <c r="BM173" s="22" t="s">
        <v>316</v>
      </c>
    </row>
    <row r="174" spans="2:47" s="1" customFormat="1" ht="13.5">
      <c r="B174" s="44"/>
      <c r="C174" s="72"/>
      <c r="D174" s="230" t="s">
        <v>187</v>
      </c>
      <c r="E174" s="72"/>
      <c r="F174" s="231" t="s">
        <v>317</v>
      </c>
      <c r="G174" s="72"/>
      <c r="H174" s="72"/>
      <c r="I174" s="189"/>
      <c r="J174" s="72"/>
      <c r="K174" s="72"/>
      <c r="L174" s="70"/>
      <c r="M174" s="232"/>
      <c r="N174" s="45"/>
      <c r="O174" s="45"/>
      <c r="P174" s="45"/>
      <c r="Q174" s="45"/>
      <c r="R174" s="45"/>
      <c r="S174" s="45"/>
      <c r="T174" s="93"/>
      <c r="AT174" s="22" t="s">
        <v>187</v>
      </c>
      <c r="AU174" s="22" t="s">
        <v>86</v>
      </c>
    </row>
    <row r="175" spans="2:47" s="1" customFormat="1" ht="13.5">
      <c r="B175" s="44"/>
      <c r="C175" s="72"/>
      <c r="D175" s="230" t="s">
        <v>144</v>
      </c>
      <c r="E175" s="72"/>
      <c r="F175" s="231" t="s">
        <v>318</v>
      </c>
      <c r="G175" s="72"/>
      <c r="H175" s="72"/>
      <c r="I175" s="189"/>
      <c r="J175" s="72"/>
      <c r="K175" s="72"/>
      <c r="L175" s="70"/>
      <c r="M175" s="232"/>
      <c r="N175" s="45"/>
      <c r="O175" s="45"/>
      <c r="P175" s="45"/>
      <c r="Q175" s="45"/>
      <c r="R175" s="45"/>
      <c r="S175" s="45"/>
      <c r="T175" s="93"/>
      <c r="AT175" s="22" t="s">
        <v>144</v>
      </c>
      <c r="AU175" s="22" t="s">
        <v>86</v>
      </c>
    </row>
    <row r="176" spans="2:65" s="1" customFormat="1" ht="16.5" customHeight="1">
      <c r="B176" s="44"/>
      <c r="C176" s="219" t="s">
        <v>319</v>
      </c>
      <c r="D176" s="219" t="s">
        <v>134</v>
      </c>
      <c r="E176" s="220" t="s">
        <v>320</v>
      </c>
      <c r="F176" s="221" t="s">
        <v>321</v>
      </c>
      <c r="G176" s="222" t="s">
        <v>217</v>
      </c>
      <c r="H176" s="223">
        <v>181.1</v>
      </c>
      <c r="I176" s="224"/>
      <c r="J176" s="223">
        <f>ROUND(I176*H176,2)</f>
        <v>0</v>
      </c>
      <c r="K176" s="221" t="s">
        <v>138</v>
      </c>
      <c r="L176" s="70"/>
      <c r="M176" s="225" t="s">
        <v>23</v>
      </c>
      <c r="N176" s="226" t="s">
        <v>48</v>
      </c>
      <c r="O176" s="45"/>
      <c r="P176" s="227">
        <f>O176*H176</f>
        <v>0</v>
      </c>
      <c r="Q176" s="227">
        <v>0</v>
      </c>
      <c r="R176" s="227">
        <f>Q176*H176</f>
        <v>0</v>
      </c>
      <c r="S176" s="227">
        <v>0</v>
      </c>
      <c r="T176" s="228">
        <f>S176*H176</f>
        <v>0</v>
      </c>
      <c r="AR176" s="22" t="s">
        <v>151</v>
      </c>
      <c r="AT176" s="22" t="s">
        <v>134</v>
      </c>
      <c r="AU176" s="22" t="s">
        <v>86</v>
      </c>
      <c r="AY176" s="22" t="s">
        <v>128</v>
      </c>
      <c r="BE176" s="229">
        <f>IF(N176="základní",J176,0)</f>
        <v>0</v>
      </c>
      <c r="BF176" s="229">
        <f>IF(N176="snížená",J176,0)</f>
        <v>0</v>
      </c>
      <c r="BG176" s="229">
        <f>IF(N176="zákl. přenesená",J176,0)</f>
        <v>0</v>
      </c>
      <c r="BH176" s="229">
        <f>IF(N176="sníž. přenesená",J176,0)</f>
        <v>0</v>
      </c>
      <c r="BI176" s="229">
        <f>IF(N176="nulová",J176,0)</f>
        <v>0</v>
      </c>
      <c r="BJ176" s="22" t="s">
        <v>24</v>
      </c>
      <c r="BK176" s="229">
        <f>ROUND(I176*H176,2)</f>
        <v>0</v>
      </c>
      <c r="BL176" s="22" t="s">
        <v>151</v>
      </c>
      <c r="BM176" s="22" t="s">
        <v>322</v>
      </c>
    </row>
    <row r="177" spans="2:47" s="1" customFormat="1" ht="13.5">
      <c r="B177" s="44"/>
      <c r="C177" s="72"/>
      <c r="D177" s="230" t="s">
        <v>187</v>
      </c>
      <c r="E177" s="72"/>
      <c r="F177" s="231" t="s">
        <v>323</v>
      </c>
      <c r="G177" s="72"/>
      <c r="H177" s="72"/>
      <c r="I177" s="189"/>
      <c r="J177" s="72"/>
      <c r="K177" s="72"/>
      <c r="L177" s="70"/>
      <c r="M177" s="232"/>
      <c r="N177" s="45"/>
      <c r="O177" s="45"/>
      <c r="P177" s="45"/>
      <c r="Q177" s="45"/>
      <c r="R177" s="45"/>
      <c r="S177" s="45"/>
      <c r="T177" s="93"/>
      <c r="AT177" s="22" t="s">
        <v>187</v>
      </c>
      <c r="AU177" s="22" t="s">
        <v>86</v>
      </c>
    </row>
    <row r="178" spans="2:47" s="1" customFormat="1" ht="13.5">
      <c r="B178" s="44"/>
      <c r="C178" s="72"/>
      <c r="D178" s="230" t="s">
        <v>144</v>
      </c>
      <c r="E178" s="72"/>
      <c r="F178" s="231" t="s">
        <v>324</v>
      </c>
      <c r="G178" s="72"/>
      <c r="H178" s="72"/>
      <c r="I178" s="189"/>
      <c r="J178" s="72"/>
      <c r="K178" s="72"/>
      <c r="L178" s="70"/>
      <c r="M178" s="232"/>
      <c r="N178" s="45"/>
      <c r="O178" s="45"/>
      <c r="P178" s="45"/>
      <c r="Q178" s="45"/>
      <c r="R178" s="45"/>
      <c r="S178" s="45"/>
      <c r="T178" s="93"/>
      <c r="AT178" s="22" t="s">
        <v>144</v>
      </c>
      <c r="AU178" s="22" t="s">
        <v>86</v>
      </c>
    </row>
    <row r="179" spans="2:65" s="1" customFormat="1" ht="16.5" customHeight="1">
      <c r="B179" s="44"/>
      <c r="C179" s="219" t="s">
        <v>325</v>
      </c>
      <c r="D179" s="219" t="s">
        <v>134</v>
      </c>
      <c r="E179" s="220" t="s">
        <v>326</v>
      </c>
      <c r="F179" s="221" t="s">
        <v>327</v>
      </c>
      <c r="G179" s="222" t="s">
        <v>328</v>
      </c>
      <c r="H179" s="223">
        <v>3065.29</v>
      </c>
      <c r="I179" s="224"/>
      <c r="J179" s="223">
        <f>ROUND(I179*H179,2)</f>
        <v>0</v>
      </c>
      <c r="K179" s="221" t="s">
        <v>138</v>
      </c>
      <c r="L179" s="70"/>
      <c r="M179" s="225" t="s">
        <v>23</v>
      </c>
      <c r="N179" s="226" t="s">
        <v>48</v>
      </c>
      <c r="O179" s="45"/>
      <c r="P179" s="227">
        <f>O179*H179</f>
        <v>0</v>
      </c>
      <c r="Q179" s="227">
        <v>0</v>
      </c>
      <c r="R179" s="227">
        <f>Q179*H179</f>
        <v>0</v>
      </c>
      <c r="S179" s="227">
        <v>0</v>
      </c>
      <c r="T179" s="228">
        <f>S179*H179</f>
        <v>0</v>
      </c>
      <c r="AR179" s="22" t="s">
        <v>151</v>
      </c>
      <c r="AT179" s="22" t="s">
        <v>134</v>
      </c>
      <c r="AU179" s="22" t="s">
        <v>86</v>
      </c>
      <c r="AY179" s="22" t="s">
        <v>128</v>
      </c>
      <c r="BE179" s="229">
        <f>IF(N179="základní",J179,0)</f>
        <v>0</v>
      </c>
      <c r="BF179" s="229">
        <f>IF(N179="snížená",J179,0)</f>
        <v>0</v>
      </c>
      <c r="BG179" s="229">
        <f>IF(N179="zákl. přenesená",J179,0)</f>
        <v>0</v>
      </c>
      <c r="BH179" s="229">
        <f>IF(N179="sníž. přenesená",J179,0)</f>
        <v>0</v>
      </c>
      <c r="BI179" s="229">
        <f>IF(N179="nulová",J179,0)</f>
        <v>0</v>
      </c>
      <c r="BJ179" s="22" t="s">
        <v>24</v>
      </c>
      <c r="BK179" s="229">
        <f>ROUND(I179*H179,2)</f>
        <v>0</v>
      </c>
      <c r="BL179" s="22" t="s">
        <v>151</v>
      </c>
      <c r="BM179" s="22" t="s">
        <v>329</v>
      </c>
    </row>
    <row r="180" spans="2:47" s="1" customFormat="1" ht="13.5">
      <c r="B180" s="44"/>
      <c r="C180" s="72"/>
      <c r="D180" s="230" t="s">
        <v>187</v>
      </c>
      <c r="E180" s="72"/>
      <c r="F180" s="231" t="s">
        <v>323</v>
      </c>
      <c r="G180" s="72"/>
      <c r="H180" s="72"/>
      <c r="I180" s="189"/>
      <c r="J180" s="72"/>
      <c r="K180" s="72"/>
      <c r="L180" s="70"/>
      <c r="M180" s="232"/>
      <c r="N180" s="45"/>
      <c r="O180" s="45"/>
      <c r="P180" s="45"/>
      <c r="Q180" s="45"/>
      <c r="R180" s="45"/>
      <c r="S180" s="45"/>
      <c r="T180" s="93"/>
      <c r="AT180" s="22" t="s">
        <v>187</v>
      </c>
      <c r="AU180" s="22" t="s">
        <v>86</v>
      </c>
    </row>
    <row r="181" spans="2:47" s="1" customFormat="1" ht="13.5">
      <c r="B181" s="44"/>
      <c r="C181" s="72"/>
      <c r="D181" s="230" t="s">
        <v>144</v>
      </c>
      <c r="E181" s="72"/>
      <c r="F181" s="231" t="s">
        <v>330</v>
      </c>
      <c r="G181" s="72"/>
      <c r="H181" s="72"/>
      <c r="I181" s="189"/>
      <c r="J181" s="72"/>
      <c r="K181" s="72"/>
      <c r="L181" s="70"/>
      <c r="M181" s="232"/>
      <c r="N181" s="45"/>
      <c r="O181" s="45"/>
      <c r="P181" s="45"/>
      <c r="Q181" s="45"/>
      <c r="R181" s="45"/>
      <c r="S181" s="45"/>
      <c r="T181" s="93"/>
      <c r="AT181" s="22" t="s">
        <v>144</v>
      </c>
      <c r="AU181" s="22" t="s">
        <v>86</v>
      </c>
    </row>
    <row r="182" spans="2:51" s="12" customFormat="1" ht="13.5">
      <c r="B182" s="246"/>
      <c r="C182" s="247"/>
      <c r="D182" s="230" t="s">
        <v>231</v>
      </c>
      <c r="E182" s="248" t="s">
        <v>23</v>
      </c>
      <c r="F182" s="249" t="s">
        <v>331</v>
      </c>
      <c r="G182" s="247"/>
      <c r="H182" s="250">
        <v>3065.29</v>
      </c>
      <c r="I182" s="251"/>
      <c r="J182" s="247"/>
      <c r="K182" s="247"/>
      <c r="L182" s="252"/>
      <c r="M182" s="253"/>
      <c r="N182" s="254"/>
      <c r="O182" s="254"/>
      <c r="P182" s="254"/>
      <c r="Q182" s="254"/>
      <c r="R182" s="254"/>
      <c r="S182" s="254"/>
      <c r="T182" s="255"/>
      <c r="AT182" s="256" t="s">
        <v>231</v>
      </c>
      <c r="AU182" s="256" t="s">
        <v>86</v>
      </c>
      <c r="AV182" s="12" t="s">
        <v>86</v>
      </c>
      <c r="AW182" s="12" t="s">
        <v>40</v>
      </c>
      <c r="AX182" s="12" t="s">
        <v>24</v>
      </c>
      <c r="AY182" s="256" t="s">
        <v>128</v>
      </c>
    </row>
    <row r="183" spans="2:65" s="1" customFormat="1" ht="38.25" customHeight="1">
      <c r="B183" s="44"/>
      <c r="C183" s="219" t="s">
        <v>332</v>
      </c>
      <c r="D183" s="219" t="s">
        <v>134</v>
      </c>
      <c r="E183" s="220" t="s">
        <v>333</v>
      </c>
      <c r="F183" s="221" t="s">
        <v>334</v>
      </c>
      <c r="G183" s="222" t="s">
        <v>217</v>
      </c>
      <c r="H183" s="223">
        <v>4.03</v>
      </c>
      <c r="I183" s="224"/>
      <c r="J183" s="223">
        <f>ROUND(I183*H183,2)</f>
        <v>0</v>
      </c>
      <c r="K183" s="221" t="s">
        <v>138</v>
      </c>
      <c r="L183" s="70"/>
      <c r="M183" s="225" t="s">
        <v>23</v>
      </c>
      <c r="N183" s="226" t="s">
        <v>48</v>
      </c>
      <c r="O183" s="45"/>
      <c r="P183" s="227">
        <f>O183*H183</f>
        <v>0</v>
      </c>
      <c r="Q183" s="227">
        <v>0</v>
      </c>
      <c r="R183" s="227">
        <f>Q183*H183</f>
        <v>0</v>
      </c>
      <c r="S183" s="227">
        <v>0</v>
      </c>
      <c r="T183" s="228">
        <f>S183*H183</f>
        <v>0</v>
      </c>
      <c r="AR183" s="22" t="s">
        <v>151</v>
      </c>
      <c r="AT183" s="22" t="s">
        <v>134</v>
      </c>
      <c r="AU183" s="22" t="s">
        <v>86</v>
      </c>
      <c r="AY183" s="22" t="s">
        <v>128</v>
      </c>
      <c r="BE183" s="229">
        <f>IF(N183="základní",J183,0)</f>
        <v>0</v>
      </c>
      <c r="BF183" s="229">
        <f>IF(N183="snížená",J183,0)</f>
        <v>0</v>
      </c>
      <c r="BG183" s="229">
        <f>IF(N183="zákl. přenesená",J183,0)</f>
        <v>0</v>
      </c>
      <c r="BH183" s="229">
        <f>IF(N183="sníž. přenesená",J183,0)</f>
        <v>0</v>
      </c>
      <c r="BI183" s="229">
        <f>IF(N183="nulová",J183,0)</f>
        <v>0</v>
      </c>
      <c r="BJ183" s="22" t="s">
        <v>24</v>
      </c>
      <c r="BK183" s="229">
        <f>ROUND(I183*H183,2)</f>
        <v>0</v>
      </c>
      <c r="BL183" s="22" t="s">
        <v>151</v>
      </c>
      <c r="BM183" s="22" t="s">
        <v>335</v>
      </c>
    </row>
    <row r="184" spans="2:47" s="1" customFormat="1" ht="13.5">
      <c r="B184" s="44"/>
      <c r="C184" s="72"/>
      <c r="D184" s="230" t="s">
        <v>187</v>
      </c>
      <c r="E184" s="72"/>
      <c r="F184" s="231" t="s">
        <v>336</v>
      </c>
      <c r="G184" s="72"/>
      <c r="H184" s="72"/>
      <c r="I184" s="189"/>
      <c r="J184" s="72"/>
      <c r="K184" s="72"/>
      <c r="L184" s="70"/>
      <c r="M184" s="232"/>
      <c r="N184" s="45"/>
      <c r="O184" s="45"/>
      <c r="P184" s="45"/>
      <c r="Q184" s="45"/>
      <c r="R184" s="45"/>
      <c r="S184" s="45"/>
      <c r="T184" s="93"/>
      <c r="AT184" s="22" t="s">
        <v>187</v>
      </c>
      <c r="AU184" s="22" t="s">
        <v>86</v>
      </c>
    </row>
    <row r="185" spans="2:47" s="1" customFormat="1" ht="13.5">
      <c r="B185" s="44"/>
      <c r="C185" s="72"/>
      <c r="D185" s="230" t="s">
        <v>144</v>
      </c>
      <c r="E185" s="72"/>
      <c r="F185" s="231" t="s">
        <v>337</v>
      </c>
      <c r="G185" s="72"/>
      <c r="H185" s="72"/>
      <c r="I185" s="189"/>
      <c r="J185" s="72"/>
      <c r="K185" s="72"/>
      <c r="L185" s="70"/>
      <c r="M185" s="232"/>
      <c r="N185" s="45"/>
      <c r="O185" s="45"/>
      <c r="P185" s="45"/>
      <c r="Q185" s="45"/>
      <c r="R185" s="45"/>
      <c r="S185" s="45"/>
      <c r="T185" s="93"/>
      <c r="AT185" s="22" t="s">
        <v>144</v>
      </c>
      <c r="AU185" s="22" t="s">
        <v>86</v>
      </c>
    </row>
    <row r="186" spans="2:51" s="12" customFormat="1" ht="13.5">
      <c r="B186" s="246"/>
      <c r="C186" s="247"/>
      <c r="D186" s="230" t="s">
        <v>231</v>
      </c>
      <c r="E186" s="248" t="s">
        <v>23</v>
      </c>
      <c r="F186" s="249" t="s">
        <v>338</v>
      </c>
      <c r="G186" s="247"/>
      <c r="H186" s="250">
        <v>4.03</v>
      </c>
      <c r="I186" s="251"/>
      <c r="J186" s="247"/>
      <c r="K186" s="247"/>
      <c r="L186" s="252"/>
      <c r="M186" s="253"/>
      <c r="N186" s="254"/>
      <c r="O186" s="254"/>
      <c r="P186" s="254"/>
      <c r="Q186" s="254"/>
      <c r="R186" s="254"/>
      <c r="S186" s="254"/>
      <c r="T186" s="255"/>
      <c r="AT186" s="256" t="s">
        <v>231</v>
      </c>
      <c r="AU186" s="256" t="s">
        <v>86</v>
      </c>
      <c r="AV186" s="12" t="s">
        <v>86</v>
      </c>
      <c r="AW186" s="12" t="s">
        <v>40</v>
      </c>
      <c r="AX186" s="12" t="s">
        <v>24</v>
      </c>
      <c r="AY186" s="256" t="s">
        <v>128</v>
      </c>
    </row>
    <row r="187" spans="2:65" s="1" customFormat="1" ht="38.25" customHeight="1">
      <c r="B187" s="44"/>
      <c r="C187" s="219" t="s">
        <v>339</v>
      </c>
      <c r="D187" s="219" t="s">
        <v>134</v>
      </c>
      <c r="E187" s="220" t="s">
        <v>340</v>
      </c>
      <c r="F187" s="221" t="s">
        <v>341</v>
      </c>
      <c r="G187" s="222" t="s">
        <v>217</v>
      </c>
      <c r="H187" s="223">
        <v>36.82</v>
      </c>
      <c r="I187" s="224"/>
      <c r="J187" s="223">
        <f>ROUND(I187*H187,2)</f>
        <v>0</v>
      </c>
      <c r="K187" s="221" t="s">
        <v>138</v>
      </c>
      <c r="L187" s="70"/>
      <c r="M187" s="225" t="s">
        <v>23</v>
      </c>
      <c r="N187" s="226" t="s">
        <v>48</v>
      </c>
      <c r="O187" s="45"/>
      <c r="P187" s="227">
        <f>O187*H187</f>
        <v>0</v>
      </c>
      <c r="Q187" s="227">
        <v>0</v>
      </c>
      <c r="R187" s="227">
        <f>Q187*H187</f>
        <v>0</v>
      </c>
      <c r="S187" s="227">
        <v>0</v>
      </c>
      <c r="T187" s="228">
        <f>S187*H187</f>
        <v>0</v>
      </c>
      <c r="AR187" s="22" t="s">
        <v>151</v>
      </c>
      <c r="AT187" s="22" t="s">
        <v>134</v>
      </c>
      <c r="AU187" s="22" t="s">
        <v>86</v>
      </c>
      <c r="AY187" s="22" t="s">
        <v>128</v>
      </c>
      <c r="BE187" s="229">
        <f>IF(N187="základní",J187,0)</f>
        <v>0</v>
      </c>
      <c r="BF187" s="229">
        <f>IF(N187="snížená",J187,0)</f>
        <v>0</v>
      </c>
      <c r="BG187" s="229">
        <f>IF(N187="zákl. přenesená",J187,0)</f>
        <v>0</v>
      </c>
      <c r="BH187" s="229">
        <f>IF(N187="sníž. přenesená",J187,0)</f>
        <v>0</v>
      </c>
      <c r="BI187" s="229">
        <f>IF(N187="nulová",J187,0)</f>
        <v>0</v>
      </c>
      <c r="BJ187" s="22" t="s">
        <v>24</v>
      </c>
      <c r="BK187" s="229">
        <f>ROUND(I187*H187,2)</f>
        <v>0</v>
      </c>
      <c r="BL187" s="22" t="s">
        <v>151</v>
      </c>
      <c r="BM187" s="22" t="s">
        <v>342</v>
      </c>
    </row>
    <row r="188" spans="2:47" s="1" customFormat="1" ht="13.5">
      <c r="B188" s="44"/>
      <c r="C188" s="72"/>
      <c r="D188" s="230" t="s">
        <v>187</v>
      </c>
      <c r="E188" s="72"/>
      <c r="F188" s="231" t="s">
        <v>343</v>
      </c>
      <c r="G188" s="72"/>
      <c r="H188" s="72"/>
      <c r="I188" s="189"/>
      <c r="J188" s="72"/>
      <c r="K188" s="72"/>
      <c r="L188" s="70"/>
      <c r="M188" s="232"/>
      <c r="N188" s="45"/>
      <c r="O188" s="45"/>
      <c r="P188" s="45"/>
      <c r="Q188" s="45"/>
      <c r="R188" s="45"/>
      <c r="S188" s="45"/>
      <c r="T188" s="93"/>
      <c r="AT188" s="22" t="s">
        <v>187</v>
      </c>
      <c r="AU188" s="22" t="s">
        <v>86</v>
      </c>
    </row>
    <row r="189" spans="2:47" s="1" customFormat="1" ht="13.5">
      <c r="B189" s="44"/>
      <c r="C189" s="72"/>
      <c r="D189" s="230" t="s">
        <v>144</v>
      </c>
      <c r="E189" s="72"/>
      <c r="F189" s="231" t="s">
        <v>344</v>
      </c>
      <c r="G189" s="72"/>
      <c r="H189" s="72"/>
      <c r="I189" s="189"/>
      <c r="J189" s="72"/>
      <c r="K189" s="72"/>
      <c r="L189" s="70"/>
      <c r="M189" s="232"/>
      <c r="N189" s="45"/>
      <c r="O189" s="45"/>
      <c r="P189" s="45"/>
      <c r="Q189" s="45"/>
      <c r="R189" s="45"/>
      <c r="S189" s="45"/>
      <c r="T189" s="93"/>
      <c r="AT189" s="22" t="s">
        <v>144</v>
      </c>
      <c r="AU189" s="22" t="s">
        <v>86</v>
      </c>
    </row>
    <row r="190" spans="2:51" s="11" customFormat="1" ht="13.5">
      <c r="B190" s="236"/>
      <c r="C190" s="237"/>
      <c r="D190" s="230" t="s">
        <v>231</v>
      </c>
      <c r="E190" s="238" t="s">
        <v>23</v>
      </c>
      <c r="F190" s="239" t="s">
        <v>345</v>
      </c>
      <c r="G190" s="237"/>
      <c r="H190" s="238" t="s">
        <v>23</v>
      </c>
      <c r="I190" s="240"/>
      <c r="J190" s="237"/>
      <c r="K190" s="237"/>
      <c r="L190" s="241"/>
      <c r="M190" s="242"/>
      <c r="N190" s="243"/>
      <c r="O190" s="243"/>
      <c r="P190" s="243"/>
      <c r="Q190" s="243"/>
      <c r="R190" s="243"/>
      <c r="S190" s="243"/>
      <c r="T190" s="244"/>
      <c r="AT190" s="245" t="s">
        <v>231</v>
      </c>
      <c r="AU190" s="245" t="s">
        <v>86</v>
      </c>
      <c r="AV190" s="11" t="s">
        <v>24</v>
      </c>
      <c r="AW190" s="11" t="s">
        <v>40</v>
      </c>
      <c r="AX190" s="11" t="s">
        <v>77</v>
      </c>
      <c r="AY190" s="245" t="s">
        <v>128</v>
      </c>
    </row>
    <row r="191" spans="2:51" s="12" customFormat="1" ht="13.5">
      <c r="B191" s="246"/>
      <c r="C191" s="247"/>
      <c r="D191" s="230" t="s">
        <v>231</v>
      </c>
      <c r="E191" s="248" t="s">
        <v>23</v>
      </c>
      <c r="F191" s="249" t="s">
        <v>346</v>
      </c>
      <c r="G191" s="247"/>
      <c r="H191" s="250">
        <v>36.82</v>
      </c>
      <c r="I191" s="251"/>
      <c r="J191" s="247"/>
      <c r="K191" s="247"/>
      <c r="L191" s="252"/>
      <c r="M191" s="253"/>
      <c r="N191" s="254"/>
      <c r="O191" s="254"/>
      <c r="P191" s="254"/>
      <c r="Q191" s="254"/>
      <c r="R191" s="254"/>
      <c r="S191" s="254"/>
      <c r="T191" s="255"/>
      <c r="AT191" s="256" t="s">
        <v>231</v>
      </c>
      <c r="AU191" s="256" t="s">
        <v>86</v>
      </c>
      <c r="AV191" s="12" t="s">
        <v>86</v>
      </c>
      <c r="AW191" s="12" t="s">
        <v>40</v>
      </c>
      <c r="AX191" s="12" t="s">
        <v>24</v>
      </c>
      <c r="AY191" s="256" t="s">
        <v>128</v>
      </c>
    </row>
    <row r="192" spans="2:65" s="1" customFormat="1" ht="25.5" customHeight="1">
      <c r="B192" s="44"/>
      <c r="C192" s="219" t="s">
        <v>347</v>
      </c>
      <c r="D192" s="219" t="s">
        <v>134</v>
      </c>
      <c r="E192" s="220" t="s">
        <v>348</v>
      </c>
      <c r="F192" s="221" t="s">
        <v>349</v>
      </c>
      <c r="G192" s="222" t="s">
        <v>185</v>
      </c>
      <c r="H192" s="223">
        <v>3029.2</v>
      </c>
      <c r="I192" s="224"/>
      <c r="J192" s="223">
        <f>ROUND(I192*H192,2)</f>
        <v>0</v>
      </c>
      <c r="K192" s="221" t="s">
        <v>138</v>
      </c>
      <c r="L192" s="70"/>
      <c r="M192" s="225" t="s">
        <v>23</v>
      </c>
      <c r="N192" s="226" t="s">
        <v>48</v>
      </c>
      <c r="O192" s="45"/>
      <c r="P192" s="227">
        <f>O192*H192</f>
        <v>0</v>
      </c>
      <c r="Q192" s="227">
        <v>0</v>
      </c>
      <c r="R192" s="227">
        <f>Q192*H192</f>
        <v>0</v>
      </c>
      <c r="S192" s="227">
        <v>0</v>
      </c>
      <c r="T192" s="228">
        <f>S192*H192</f>
        <v>0</v>
      </c>
      <c r="AR192" s="22" t="s">
        <v>151</v>
      </c>
      <c r="AT192" s="22" t="s">
        <v>134</v>
      </c>
      <c r="AU192" s="22" t="s">
        <v>86</v>
      </c>
      <c r="AY192" s="22" t="s">
        <v>128</v>
      </c>
      <c r="BE192" s="229">
        <f>IF(N192="základní",J192,0)</f>
        <v>0</v>
      </c>
      <c r="BF192" s="229">
        <f>IF(N192="snížená",J192,0)</f>
        <v>0</v>
      </c>
      <c r="BG192" s="229">
        <f>IF(N192="zákl. přenesená",J192,0)</f>
        <v>0</v>
      </c>
      <c r="BH192" s="229">
        <f>IF(N192="sníž. přenesená",J192,0)</f>
        <v>0</v>
      </c>
      <c r="BI192" s="229">
        <f>IF(N192="nulová",J192,0)</f>
        <v>0</v>
      </c>
      <c r="BJ192" s="22" t="s">
        <v>24</v>
      </c>
      <c r="BK192" s="229">
        <f>ROUND(I192*H192,2)</f>
        <v>0</v>
      </c>
      <c r="BL192" s="22" t="s">
        <v>151</v>
      </c>
      <c r="BM192" s="22" t="s">
        <v>350</v>
      </c>
    </row>
    <row r="193" spans="2:47" s="1" customFormat="1" ht="13.5">
      <c r="B193" s="44"/>
      <c r="C193" s="72"/>
      <c r="D193" s="230" t="s">
        <v>187</v>
      </c>
      <c r="E193" s="72"/>
      <c r="F193" s="231" t="s">
        <v>351</v>
      </c>
      <c r="G193" s="72"/>
      <c r="H193" s="72"/>
      <c r="I193" s="189"/>
      <c r="J193" s="72"/>
      <c r="K193" s="72"/>
      <c r="L193" s="70"/>
      <c r="M193" s="232"/>
      <c r="N193" s="45"/>
      <c r="O193" s="45"/>
      <c r="P193" s="45"/>
      <c r="Q193" s="45"/>
      <c r="R193" s="45"/>
      <c r="S193" s="45"/>
      <c r="T193" s="93"/>
      <c r="AT193" s="22" t="s">
        <v>187</v>
      </c>
      <c r="AU193" s="22" t="s">
        <v>86</v>
      </c>
    </row>
    <row r="194" spans="2:47" s="1" customFormat="1" ht="13.5">
      <c r="B194" s="44"/>
      <c r="C194" s="72"/>
      <c r="D194" s="230" t="s">
        <v>144</v>
      </c>
      <c r="E194" s="72"/>
      <c r="F194" s="231" t="s">
        <v>352</v>
      </c>
      <c r="G194" s="72"/>
      <c r="H194" s="72"/>
      <c r="I194" s="189"/>
      <c r="J194" s="72"/>
      <c r="K194" s="72"/>
      <c r="L194" s="70"/>
      <c r="M194" s="232"/>
      <c r="N194" s="45"/>
      <c r="O194" s="45"/>
      <c r="P194" s="45"/>
      <c r="Q194" s="45"/>
      <c r="R194" s="45"/>
      <c r="S194" s="45"/>
      <c r="T194" s="93"/>
      <c r="AT194" s="22" t="s">
        <v>144</v>
      </c>
      <c r="AU194" s="22" t="s">
        <v>86</v>
      </c>
    </row>
    <row r="195" spans="2:65" s="1" customFormat="1" ht="25.5" customHeight="1">
      <c r="B195" s="44"/>
      <c r="C195" s="219" t="s">
        <v>353</v>
      </c>
      <c r="D195" s="219" t="s">
        <v>134</v>
      </c>
      <c r="E195" s="220" t="s">
        <v>354</v>
      </c>
      <c r="F195" s="221" t="s">
        <v>355</v>
      </c>
      <c r="G195" s="222" t="s">
        <v>185</v>
      </c>
      <c r="H195" s="223">
        <v>1155</v>
      </c>
      <c r="I195" s="224"/>
      <c r="J195" s="223">
        <f>ROUND(I195*H195,2)</f>
        <v>0</v>
      </c>
      <c r="K195" s="221" t="s">
        <v>138</v>
      </c>
      <c r="L195" s="70"/>
      <c r="M195" s="225" t="s">
        <v>23</v>
      </c>
      <c r="N195" s="226" t="s">
        <v>48</v>
      </c>
      <c r="O195" s="45"/>
      <c r="P195" s="227">
        <f>O195*H195</f>
        <v>0</v>
      </c>
      <c r="Q195" s="227">
        <v>0</v>
      </c>
      <c r="R195" s="227">
        <f>Q195*H195</f>
        <v>0</v>
      </c>
      <c r="S195" s="227">
        <v>0</v>
      </c>
      <c r="T195" s="228">
        <f>S195*H195</f>
        <v>0</v>
      </c>
      <c r="AR195" s="22" t="s">
        <v>151</v>
      </c>
      <c r="AT195" s="22" t="s">
        <v>134</v>
      </c>
      <c r="AU195" s="22" t="s">
        <v>86</v>
      </c>
      <c r="AY195" s="22" t="s">
        <v>128</v>
      </c>
      <c r="BE195" s="229">
        <f>IF(N195="základní",J195,0)</f>
        <v>0</v>
      </c>
      <c r="BF195" s="229">
        <f>IF(N195="snížená",J195,0)</f>
        <v>0</v>
      </c>
      <c r="BG195" s="229">
        <f>IF(N195="zákl. přenesená",J195,0)</f>
        <v>0</v>
      </c>
      <c r="BH195" s="229">
        <f>IF(N195="sníž. přenesená",J195,0)</f>
        <v>0</v>
      </c>
      <c r="BI195" s="229">
        <f>IF(N195="nulová",J195,0)</f>
        <v>0</v>
      </c>
      <c r="BJ195" s="22" t="s">
        <v>24</v>
      </c>
      <c r="BK195" s="229">
        <f>ROUND(I195*H195,2)</f>
        <v>0</v>
      </c>
      <c r="BL195" s="22" t="s">
        <v>151</v>
      </c>
      <c r="BM195" s="22" t="s">
        <v>356</v>
      </c>
    </row>
    <row r="196" spans="2:47" s="1" customFormat="1" ht="13.5">
      <c r="B196" s="44"/>
      <c r="C196" s="72"/>
      <c r="D196" s="230" t="s">
        <v>187</v>
      </c>
      <c r="E196" s="72"/>
      <c r="F196" s="231" t="s">
        <v>357</v>
      </c>
      <c r="G196" s="72"/>
      <c r="H196" s="72"/>
      <c r="I196" s="189"/>
      <c r="J196" s="72"/>
      <c r="K196" s="72"/>
      <c r="L196" s="70"/>
      <c r="M196" s="232"/>
      <c r="N196" s="45"/>
      <c r="O196" s="45"/>
      <c r="P196" s="45"/>
      <c r="Q196" s="45"/>
      <c r="R196" s="45"/>
      <c r="S196" s="45"/>
      <c r="T196" s="93"/>
      <c r="AT196" s="22" t="s">
        <v>187</v>
      </c>
      <c r="AU196" s="22" t="s">
        <v>86</v>
      </c>
    </row>
    <row r="197" spans="2:47" s="1" customFormat="1" ht="13.5">
      <c r="B197" s="44"/>
      <c r="C197" s="72"/>
      <c r="D197" s="230" t="s">
        <v>144</v>
      </c>
      <c r="E197" s="72"/>
      <c r="F197" s="231" t="s">
        <v>358</v>
      </c>
      <c r="G197" s="72"/>
      <c r="H197" s="72"/>
      <c r="I197" s="189"/>
      <c r="J197" s="72"/>
      <c r="K197" s="72"/>
      <c r="L197" s="70"/>
      <c r="M197" s="232"/>
      <c r="N197" s="45"/>
      <c r="O197" s="45"/>
      <c r="P197" s="45"/>
      <c r="Q197" s="45"/>
      <c r="R197" s="45"/>
      <c r="S197" s="45"/>
      <c r="T197" s="93"/>
      <c r="AT197" s="22" t="s">
        <v>144</v>
      </c>
      <c r="AU197" s="22" t="s">
        <v>86</v>
      </c>
    </row>
    <row r="198" spans="2:65" s="1" customFormat="1" ht="25.5" customHeight="1">
      <c r="B198" s="44"/>
      <c r="C198" s="219" t="s">
        <v>359</v>
      </c>
      <c r="D198" s="219" t="s">
        <v>134</v>
      </c>
      <c r="E198" s="220" t="s">
        <v>360</v>
      </c>
      <c r="F198" s="221" t="s">
        <v>361</v>
      </c>
      <c r="G198" s="222" t="s">
        <v>185</v>
      </c>
      <c r="H198" s="223">
        <v>3029.2</v>
      </c>
      <c r="I198" s="224"/>
      <c r="J198" s="223">
        <f>ROUND(I198*H198,2)</f>
        <v>0</v>
      </c>
      <c r="K198" s="221" t="s">
        <v>138</v>
      </c>
      <c r="L198" s="70"/>
      <c r="M198" s="225" t="s">
        <v>23</v>
      </c>
      <c r="N198" s="226" t="s">
        <v>48</v>
      </c>
      <c r="O198" s="45"/>
      <c r="P198" s="227">
        <f>O198*H198</f>
        <v>0</v>
      </c>
      <c r="Q198" s="227">
        <v>0</v>
      </c>
      <c r="R198" s="227">
        <f>Q198*H198</f>
        <v>0</v>
      </c>
      <c r="S198" s="227">
        <v>0</v>
      </c>
      <c r="T198" s="228">
        <f>S198*H198</f>
        <v>0</v>
      </c>
      <c r="AR198" s="22" t="s">
        <v>151</v>
      </c>
      <c r="AT198" s="22" t="s">
        <v>134</v>
      </c>
      <c r="AU198" s="22" t="s">
        <v>86</v>
      </c>
      <c r="AY198" s="22" t="s">
        <v>128</v>
      </c>
      <c r="BE198" s="229">
        <f>IF(N198="základní",J198,0)</f>
        <v>0</v>
      </c>
      <c r="BF198" s="229">
        <f>IF(N198="snížená",J198,0)</f>
        <v>0</v>
      </c>
      <c r="BG198" s="229">
        <f>IF(N198="zákl. přenesená",J198,0)</f>
        <v>0</v>
      </c>
      <c r="BH198" s="229">
        <f>IF(N198="sníž. přenesená",J198,0)</f>
        <v>0</v>
      </c>
      <c r="BI198" s="229">
        <f>IF(N198="nulová",J198,0)</f>
        <v>0</v>
      </c>
      <c r="BJ198" s="22" t="s">
        <v>24</v>
      </c>
      <c r="BK198" s="229">
        <f>ROUND(I198*H198,2)</f>
        <v>0</v>
      </c>
      <c r="BL198" s="22" t="s">
        <v>151</v>
      </c>
      <c r="BM198" s="22" t="s">
        <v>362</v>
      </c>
    </row>
    <row r="199" spans="2:47" s="1" customFormat="1" ht="13.5">
      <c r="B199" s="44"/>
      <c r="C199" s="72"/>
      <c r="D199" s="230" t="s">
        <v>187</v>
      </c>
      <c r="E199" s="72"/>
      <c r="F199" s="231" t="s">
        <v>357</v>
      </c>
      <c r="G199" s="72"/>
      <c r="H199" s="72"/>
      <c r="I199" s="189"/>
      <c r="J199" s="72"/>
      <c r="K199" s="72"/>
      <c r="L199" s="70"/>
      <c r="M199" s="232"/>
      <c r="N199" s="45"/>
      <c r="O199" s="45"/>
      <c r="P199" s="45"/>
      <c r="Q199" s="45"/>
      <c r="R199" s="45"/>
      <c r="S199" s="45"/>
      <c r="T199" s="93"/>
      <c r="AT199" s="22" t="s">
        <v>187</v>
      </c>
      <c r="AU199" s="22" t="s">
        <v>86</v>
      </c>
    </row>
    <row r="200" spans="2:47" s="1" customFormat="1" ht="13.5">
      <c r="B200" s="44"/>
      <c r="C200" s="72"/>
      <c r="D200" s="230" t="s">
        <v>144</v>
      </c>
      <c r="E200" s="72"/>
      <c r="F200" s="231" t="s">
        <v>363</v>
      </c>
      <c r="G200" s="72"/>
      <c r="H200" s="72"/>
      <c r="I200" s="189"/>
      <c r="J200" s="72"/>
      <c r="K200" s="72"/>
      <c r="L200" s="70"/>
      <c r="M200" s="232"/>
      <c r="N200" s="45"/>
      <c r="O200" s="45"/>
      <c r="P200" s="45"/>
      <c r="Q200" s="45"/>
      <c r="R200" s="45"/>
      <c r="S200" s="45"/>
      <c r="T200" s="93"/>
      <c r="AT200" s="22" t="s">
        <v>144</v>
      </c>
      <c r="AU200" s="22" t="s">
        <v>86</v>
      </c>
    </row>
    <row r="201" spans="2:65" s="1" customFormat="1" ht="25.5" customHeight="1">
      <c r="B201" s="44"/>
      <c r="C201" s="219" t="s">
        <v>364</v>
      </c>
      <c r="D201" s="219" t="s">
        <v>134</v>
      </c>
      <c r="E201" s="220" t="s">
        <v>365</v>
      </c>
      <c r="F201" s="221" t="s">
        <v>366</v>
      </c>
      <c r="G201" s="222" t="s">
        <v>185</v>
      </c>
      <c r="H201" s="223">
        <v>4184.2</v>
      </c>
      <c r="I201" s="224"/>
      <c r="J201" s="223">
        <f>ROUND(I201*H201,2)</f>
        <v>0</v>
      </c>
      <c r="K201" s="221" t="s">
        <v>138</v>
      </c>
      <c r="L201" s="70"/>
      <c r="M201" s="225" t="s">
        <v>23</v>
      </c>
      <c r="N201" s="226" t="s">
        <v>48</v>
      </c>
      <c r="O201" s="45"/>
      <c r="P201" s="227">
        <f>O201*H201</f>
        <v>0</v>
      </c>
      <c r="Q201" s="227">
        <v>0</v>
      </c>
      <c r="R201" s="227">
        <f>Q201*H201</f>
        <v>0</v>
      </c>
      <c r="S201" s="227">
        <v>0</v>
      </c>
      <c r="T201" s="228">
        <f>S201*H201</f>
        <v>0</v>
      </c>
      <c r="AR201" s="22" t="s">
        <v>151</v>
      </c>
      <c r="AT201" s="22" t="s">
        <v>134</v>
      </c>
      <c r="AU201" s="22" t="s">
        <v>86</v>
      </c>
      <c r="AY201" s="22" t="s">
        <v>128</v>
      </c>
      <c r="BE201" s="229">
        <f>IF(N201="základní",J201,0)</f>
        <v>0</v>
      </c>
      <c r="BF201" s="229">
        <f>IF(N201="snížená",J201,0)</f>
        <v>0</v>
      </c>
      <c r="BG201" s="229">
        <f>IF(N201="zákl. přenesená",J201,0)</f>
        <v>0</v>
      </c>
      <c r="BH201" s="229">
        <f>IF(N201="sníž. přenesená",J201,0)</f>
        <v>0</v>
      </c>
      <c r="BI201" s="229">
        <f>IF(N201="nulová",J201,0)</f>
        <v>0</v>
      </c>
      <c r="BJ201" s="22" t="s">
        <v>24</v>
      </c>
      <c r="BK201" s="229">
        <f>ROUND(I201*H201,2)</f>
        <v>0</v>
      </c>
      <c r="BL201" s="22" t="s">
        <v>151</v>
      </c>
      <c r="BM201" s="22" t="s">
        <v>367</v>
      </c>
    </row>
    <row r="202" spans="2:47" s="1" customFormat="1" ht="13.5">
      <c r="B202" s="44"/>
      <c r="C202" s="72"/>
      <c r="D202" s="230" t="s">
        <v>187</v>
      </c>
      <c r="E202" s="72"/>
      <c r="F202" s="231" t="s">
        <v>368</v>
      </c>
      <c r="G202" s="72"/>
      <c r="H202" s="72"/>
      <c r="I202" s="189"/>
      <c r="J202" s="72"/>
      <c r="K202" s="72"/>
      <c r="L202" s="70"/>
      <c r="M202" s="232"/>
      <c r="N202" s="45"/>
      <c r="O202" s="45"/>
      <c r="P202" s="45"/>
      <c r="Q202" s="45"/>
      <c r="R202" s="45"/>
      <c r="S202" s="45"/>
      <c r="T202" s="93"/>
      <c r="AT202" s="22" t="s">
        <v>187</v>
      </c>
      <c r="AU202" s="22" t="s">
        <v>86</v>
      </c>
    </row>
    <row r="203" spans="2:47" s="1" customFormat="1" ht="13.5">
      <c r="B203" s="44"/>
      <c r="C203" s="72"/>
      <c r="D203" s="230" t="s">
        <v>144</v>
      </c>
      <c r="E203" s="72"/>
      <c r="F203" s="231" t="s">
        <v>369</v>
      </c>
      <c r="G203" s="72"/>
      <c r="H203" s="72"/>
      <c r="I203" s="189"/>
      <c r="J203" s="72"/>
      <c r="K203" s="72"/>
      <c r="L203" s="70"/>
      <c r="M203" s="232"/>
      <c r="N203" s="45"/>
      <c r="O203" s="45"/>
      <c r="P203" s="45"/>
      <c r="Q203" s="45"/>
      <c r="R203" s="45"/>
      <c r="S203" s="45"/>
      <c r="T203" s="93"/>
      <c r="AT203" s="22" t="s">
        <v>144</v>
      </c>
      <c r="AU203" s="22" t="s">
        <v>86</v>
      </c>
    </row>
    <row r="204" spans="2:65" s="1" customFormat="1" ht="25.5" customHeight="1">
      <c r="B204" s="44"/>
      <c r="C204" s="219" t="s">
        <v>370</v>
      </c>
      <c r="D204" s="219" t="s">
        <v>134</v>
      </c>
      <c r="E204" s="220" t="s">
        <v>371</v>
      </c>
      <c r="F204" s="221" t="s">
        <v>372</v>
      </c>
      <c r="G204" s="222" t="s">
        <v>185</v>
      </c>
      <c r="H204" s="223">
        <v>4543.6</v>
      </c>
      <c r="I204" s="224"/>
      <c r="J204" s="223">
        <f>ROUND(I204*H204,2)</f>
        <v>0</v>
      </c>
      <c r="K204" s="221" t="s">
        <v>138</v>
      </c>
      <c r="L204" s="70"/>
      <c r="M204" s="225" t="s">
        <v>23</v>
      </c>
      <c r="N204" s="226" t="s">
        <v>48</v>
      </c>
      <c r="O204" s="45"/>
      <c r="P204" s="227">
        <f>O204*H204</f>
        <v>0</v>
      </c>
      <c r="Q204" s="227">
        <v>0</v>
      </c>
      <c r="R204" s="227">
        <f>Q204*H204</f>
        <v>0</v>
      </c>
      <c r="S204" s="227">
        <v>0</v>
      </c>
      <c r="T204" s="228">
        <f>S204*H204</f>
        <v>0</v>
      </c>
      <c r="AR204" s="22" t="s">
        <v>151</v>
      </c>
      <c r="AT204" s="22" t="s">
        <v>134</v>
      </c>
      <c r="AU204" s="22" t="s">
        <v>86</v>
      </c>
      <c r="AY204" s="22" t="s">
        <v>128</v>
      </c>
      <c r="BE204" s="229">
        <f>IF(N204="základní",J204,0)</f>
        <v>0</v>
      </c>
      <c r="BF204" s="229">
        <f>IF(N204="snížená",J204,0)</f>
        <v>0</v>
      </c>
      <c r="BG204" s="229">
        <f>IF(N204="zákl. přenesená",J204,0)</f>
        <v>0</v>
      </c>
      <c r="BH204" s="229">
        <f>IF(N204="sníž. přenesená",J204,0)</f>
        <v>0</v>
      </c>
      <c r="BI204" s="229">
        <f>IF(N204="nulová",J204,0)</f>
        <v>0</v>
      </c>
      <c r="BJ204" s="22" t="s">
        <v>24</v>
      </c>
      <c r="BK204" s="229">
        <f>ROUND(I204*H204,2)</f>
        <v>0</v>
      </c>
      <c r="BL204" s="22" t="s">
        <v>151</v>
      </c>
      <c r="BM204" s="22" t="s">
        <v>373</v>
      </c>
    </row>
    <row r="205" spans="2:47" s="1" customFormat="1" ht="13.5">
      <c r="B205" s="44"/>
      <c r="C205" s="72"/>
      <c r="D205" s="230" t="s">
        <v>187</v>
      </c>
      <c r="E205" s="72"/>
      <c r="F205" s="231" t="s">
        <v>368</v>
      </c>
      <c r="G205" s="72"/>
      <c r="H205" s="72"/>
      <c r="I205" s="189"/>
      <c r="J205" s="72"/>
      <c r="K205" s="72"/>
      <c r="L205" s="70"/>
      <c r="M205" s="232"/>
      <c r="N205" s="45"/>
      <c r="O205" s="45"/>
      <c r="P205" s="45"/>
      <c r="Q205" s="45"/>
      <c r="R205" s="45"/>
      <c r="S205" s="45"/>
      <c r="T205" s="93"/>
      <c r="AT205" s="22" t="s">
        <v>187</v>
      </c>
      <c r="AU205" s="22" t="s">
        <v>86</v>
      </c>
    </row>
    <row r="206" spans="2:47" s="1" customFormat="1" ht="13.5">
      <c r="B206" s="44"/>
      <c r="C206" s="72"/>
      <c r="D206" s="230" t="s">
        <v>144</v>
      </c>
      <c r="E206" s="72"/>
      <c r="F206" s="231" t="s">
        <v>374</v>
      </c>
      <c r="G206" s="72"/>
      <c r="H206" s="72"/>
      <c r="I206" s="189"/>
      <c r="J206" s="72"/>
      <c r="K206" s="72"/>
      <c r="L206" s="70"/>
      <c r="M206" s="232"/>
      <c r="N206" s="45"/>
      <c r="O206" s="45"/>
      <c r="P206" s="45"/>
      <c r="Q206" s="45"/>
      <c r="R206" s="45"/>
      <c r="S206" s="45"/>
      <c r="T206" s="93"/>
      <c r="AT206" s="22" t="s">
        <v>144</v>
      </c>
      <c r="AU206" s="22" t="s">
        <v>86</v>
      </c>
    </row>
    <row r="207" spans="2:65" s="1" customFormat="1" ht="25.5" customHeight="1">
      <c r="B207" s="44"/>
      <c r="C207" s="219" t="s">
        <v>375</v>
      </c>
      <c r="D207" s="219" t="s">
        <v>134</v>
      </c>
      <c r="E207" s="220" t="s">
        <v>376</v>
      </c>
      <c r="F207" s="221" t="s">
        <v>377</v>
      </c>
      <c r="G207" s="222" t="s">
        <v>185</v>
      </c>
      <c r="H207" s="223">
        <v>682.4</v>
      </c>
      <c r="I207" s="224"/>
      <c r="J207" s="223">
        <f>ROUND(I207*H207,2)</f>
        <v>0</v>
      </c>
      <c r="K207" s="221" t="s">
        <v>138</v>
      </c>
      <c r="L207" s="70"/>
      <c r="M207" s="225" t="s">
        <v>23</v>
      </c>
      <c r="N207" s="226" t="s">
        <v>48</v>
      </c>
      <c r="O207" s="45"/>
      <c r="P207" s="227">
        <f>O207*H207</f>
        <v>0</v>
      </c>
      <c r="Q207" s="227">
        <v>0</v>
      </c>
      <c r="R207" s="227">
        <f>Q207*H207</f>
        <v>0</v>
      </c>
      <c r="S207" s="227">
        <v>0</v>
      </c>
      <c r="T207" s="228">
        <f>S207*H207</f>
        <v>0</v>
      </c>
      <c r="AR207" s="22" t="s">
        <v>151</v>
      </c>
      <c r="AT207" s="22" t="s">
        <v>134</v>
      </c>
      <c r="AU207" s="22" t="s">
        <v>86</v>
      </c>
      <c r="AY207" s="22" t="s">
        <v>128</v>
      </c>
      <c r="BE207" s="229">
        <f>IF(N207="základní",J207,0)</f>
        <v>0</v>
      </c>
      <c r="BF207" s="229">
        <f>IF(N207="snížená",J207,0)</f>
        <v>0</v>
      </c>
      <c r="BG207" s="229">
        <f>IF(N207="zákl. přenesená",J207,0)</f>
        <v>0</v>
      </c>
      <c r="BH207" s="229">
        <f>IF(N207="sníž. přenesená",J207,0)</f>
        <v>0</v>
      </c>
      <c r="BI207" s="229">
        <f>IF(N207="nulová",J207,0)</f>
        <v>0</v>
      </c>
      <c r="BJ207" s="22" t="s">
        <v>24</v>
      </c>
      <c r="BK207" s="229">
        <f>ROUND(I207*H207,2)</f>
        <v>0</v>
      </c>
      <c r="BL207" s="22" t="s">
        <v>151</v>
      </c>
      <c r="BM207" s="22" t="s">
        <v>378</v>
      </c>
    </row>
    <row r="208" spans="2:47" s="1" customFormat="1" ht="13.5">
      <c r="B208" s="44"/>
      <c r="C208" s="72"/>
      <c r="D208" s="230" t="s">
        <v>187</v>
      </c>
      <c r="E208" s="72"/>
      <c r="F208" s="231" t="s">
        <v>379</v>
      </c>
      <c r="G208" s="72"/>
      <c r="H208" s="72"/>
      <c r="I208" s="189"/>
      <c r="J208" s="72"/>
      <c r="K208" s="72"/>
      <c r="L208" s="70"/>
      <c r="M208" s="232"/>
      <c r="N208" s="45"/>
      <c r="O208" s="45"/>
      <c r="P208" s="45"/>
      <c r="Q208" s="45"/>
      <c r="R208" s="45"/>
      <c r="S208" s="45"/>
      <c r="T208" s="93"/>
      <c r="AT208" s="22" t="s">
        <v>187</v>
      </c>
      <c r="AU208" s="22" t="s">
        <v>86</v>
      </c>
    </row>
    <row r="209" spans="2:47" s="1" customFormat="1" ht="13.5">
      <c r="B209" s="44"/>
      <c r="C209" s="72"/>
      <c r="D209" s="230" t="s">
        <v>144</v>
      </c>
      <c r="E209" s="72"/>
      <c r="F209" s="231" t="s">
        <v>374</v>
      </c>
      <c r="G209" s="72"/>
      <c r="H209" s="72"/>
      <c r="I209" s="189"/>
      <c r="J209" s="72"/>
      <c r="K209" s="72"/>
      <c r="L209" s="70"/>
      <c r="M209" s="232"/>
      <c r="N209" s="45"/>
      <c r="O209" s="45"/>
      <c r="P209" s="45"/>
      <c r="Q209" s="45"/>
      <c r="R209" s="45"/>
      <c r="S209" s="45"/>
      <c r="T209" s="93"/>
      <c r="AT209" s="22" t="s">
        <v>144</v>
      </c>
      <c r="AU209" s="22" t="s">
        <v>86</v>
      </c>
    </row>
    <row r="210" spans="2:51" s="11" customFormat="1" ht="13.5">
      <c r="B210" s="236"/>
      <c r="C210" s="237"/>
      <c r="D210" s="230" t="s">
        <v>231</v>
      </c>
      <c r="E210" s="238" t="s">
        <v>23</v>
      </c>
      <c r="F210" s="239" t="s">
        <v>380</v>
      </c>
      <c r="G210" s="237"/>
      <c r="H210" s="238" t="s">
        <v>23</v>
      </c>
      <c r="I210" s="240"/>
      <c r="J210" s="237"/>
      <c r="K210" s="237"/>
      <c r="L210" s="241"/>
      <c r="M210" s="242"/>
      <c r="N210" s="243"/>
      <c r="O210" s="243"/>
      <c r="P210" s="243"/>
      <c r="Q210" s="243"/>
      <c r="R210" s="243"/>
      <c r="S210" s="243"/>
      <c r="T210" s="244"/>
      <c r="AT210" s="245" t="s">
        <v>231</v>
      </c>
      <c r="AU210" s="245" t="s">
        <v>86</v>
      </c>
      <c r="AV210" s="11" t="s">
        <v>24</v>
      </c>
      <c r="AW210" s="11" t="s">
        <v>40</v>
      </c>
      <c r="AX210" s="11" t="s">
        <v>77</v>
      </c>
      <c r="AY210" s="245" t="s">
        <v>128</v>
      </c>
    </row>
    <row r="211" spans="2:51" s="12" customFormat="1" ht="13.5">
      <c r="B211" s="246"/>
      <c r="C211" s="247"/>
      <c r="D211" s="230" t="s">
        <v>231</v>
      </c>
      <c r="E211" s="248" t="s">
        <v>23</v>
      </c>
      <c r="F211" s="249" t="s">
        <v>381</v>
      </c>
      <c r="G211" s="247"/>
      <c r="H211" s="250">
        <v>682.4</v>
      </c>
      <c r="I211" s="251"/>
      <c r="J211" s="247"/>
      <c r="K211" s="247"/>
      <c r="L211" s="252"/>
      <c r="M211" s="253"/>
      <c r="N211" s="254"/>
      <c r="O211" s="254"/>
      <c r="P211" s="254"/>
      <c r="Q211" s="254"/>
      <c r="R211" s="254"/>
      <c r="S211" s="254"/>
      <c r="T211" s="255"/>
      <c r="AT211" s="256" t="s">
        <v>231</v>
      </c>
      <c r="AU211" s="256" t="s">
        <v>86</v>
      </c>
      <c r="AV211" s="12" t="s">
        <v>86</v>
      </c>
      <c r="AW211" s="12" t="s">
        <v>40</v>
      </c>
      <c r="AX211" s="12" t="s">
        <v>24</v>
      </c>
      <c r="AY211" s="256" t="s">
        <v>128</v>
      </c>
    </row>
    <row r="212" spans="2:65" s="1" customFormat="1" ht="25.5" customHeight="1">
      <c r="B212" s="44"/>
      <c r="C212" s="219" t="s">
        <v>382</v>
      </c>
      <c r="D212" s="219" t="s">
        <v>134</v>
      </c>
      <c r="E212" s="220" t="s">
        <v>383</v>
      </c>
      <c r="F212" s="221" t="s">
        <v>384</v>
      </c>
      <c r="G212" s="222" t="s">
        <v>185</v>
      </c>
      <c r="H212" s="223">
        <v>1155</v>
      </c>
      <c r="I212" s="224"/>
      <c r="J212" s="223">
        <f>ROUND(I212*H212,2)</f>
        <v>0</v>
      </c>
      <c r="K212" s="221" t="s">
        <v>138</v>
      </c>
      <c r="L212" s="70"/>
      <c r="M212" s="225" t="s">
        <v>23</v>
      </c>
      <c r="N212" s="226" t="s">
        <v>48</v>
      </c>
      <c r="O212" s="45"/>
      <c r="P212" s="227">
        <f>O212*H212</f>
        <v>0</v>
      </c>
      <c r="Q212" s="227">
        <v>0</v>
      </c>
      <c r="R212" s="227">
        <f>Q212*H212</f>
        <v>0</v>
      </c>
      <c r="S212" s="227">
        <v>0</v>
      </c>
      <c r="T212" s="228">
        <f>S212*H212</f>
        <v>0</v>
      </c>
      <c r="AR212" s="22" t="s">
        <v>151</v>
      </c>
      <c r="AT212" s="22" t="s">
        <v>134</v>
      </c>
      <c r="AU212" s="22" t="s">
        <v>86</v>
      </c>
      <c r="AY212" s="22" t="s">
        <v>128</v>
      </c>
      <c r="BE212" s="229">
        <f>IF(N212="základní",J212,0)</f>
        <v>0</v>
      </c>
      <c r="BF212" s="229">
        <f>IF(N212="snížená",J212,0)</f>
        <v>0</v>
      </c>
      <c r="BG212" s="229">
        <f>IF(N212="zákl. přenesená",J212,0)</f>
        <v>0</v>
      </c>
      <c r="BH212" s="229">
        <f>IF(N212="sníž. přenesená",J212,0)</f>
        <v>0</v>
      </c>
      <c r="BI212" s="229">
        <f>IF(N212="nulová",J212,0)</f>
        <v>0</v>
      </c>
      <c r="BJ212" s="22" t="s">
        <v>24</v>
      </c>
      <c r="BK212" s="229">
        <f>ROUND(I212*H212,2)</f>
        <v>0</v>
      </c>
      <c r="BL212" s="22" t="s">
        <v>151</v>
      </c>
      <c r="BM212" s="22" t="s">
        <v>385</v>
      </c>
    </row>
    <row r="213" spans="2:47" s="1" customFormat="1" ht="13.5">
      <c r="B213" s="44"/>
      <c r="C213" s="72"/>
      <c r="D213" s="230" t="s">
        <v>187</v>
      </c>
      <c r="E213" s="72"/>
      <c r="F213" s="231" t="s">
        <v>379</v>
      </c>
      <c r="G213" s="72"/>
      <c r="H213" s="72"/>
      <c r="I213" s="189"/>
      <c r="J213" s="72"/>
      <c r="K213" s="72"/>
      <c r="L213" s="70"/>
      <c r="M213" s="232"/>
      <c r="N213" s="45"/>
      <c r="O213" s="45"/>
      <c r="P213" s="45"/>
      <c r="Q213" s="45"/>
      <c r="R213" s="45"/>
      <c r="S213" s="45"/>
      <c r="T213" s="93"/>
      <c r="AT213" s="22" t="s">
        <v>187</v>
      </c>
      <c r="AU213" s="22" t="s">
        <v>86</v>
      </c>
    </row>
    <row r="214" spans="2:47" s="1" customFormat="1" ht="13.5">
      <c r="B214" s="44"/>
      <c r="C214" s="72"/>
      <c r="D214" s="230" t="s">
        <v>144</v>
      </c>
      <c r="E214" s="72"/>
      <c r="F214" s="231" t="s">
        <v>352</v>
      </c>
      <c r="G214" s="72"/>
      <c r="H214" s="72"/>
      <c r="I214" s="189"/>
      <c r="J214" s="72"/>
      <c r="K214" s="72"/>
      <c r="L214" s="70"/>
      <c r="M214" s="232"/>
      <c r="N214" s="45"/>
      <c r="O214" s="45"/>
      <c r="P214" s="45"/>
      <c r="Q214" s="45"/>
      <c r="R214" s="45"/>
      <c r="S214" s="45"/>
      <c r="T214" s="93"/>
      <c r="AT214" s="22" t="s">
        <v>144</v>
      </c>
      <c r="AU214" s="22" t="s">
        <v>86</v>
      </c>
    </row>
    <row r="215" spans="2:65" s="1" customFormat="1" ht="25.5" customHeight="1">
      <c r="B215" s="44"/>
      <c r="C215" s="219" t="s">
        <v>386</v>
      </c>
      <c r="D215" s="219" t="s">
        <v>134</v>
      </c>
      <c r="E215" s="220" t="s">
        <v>387</v>
      </c>
      <c r="F215" s="221" t="s">
        <v>388</v>
      </c>
      <c r="G215" s="222" t="s">
        <v>185</v>
      </c>
      <c r="H215" s="223">
        <v>1155</v>
      </c>
      <c r="I215" s="224"/>
      <c r="J215" s="223">
        <f>ROUND(I215*H215,2)</f>
        <v>0</v>
      </c>
      <c r="K215" s="221" t="s">
        <v>138</v>
      </c>
      <c r="L215" s="70"/>
      <c r="M215" s="225" t="s">
        <v>23</v>
      </c>
      <c r="N215" s="226" t="s">
        <v>48</v>
      </c>
      <c r="O215" s="45"/>
      <c r="P215" s="227">
        <f>O215*H215</f>
        <v>0</v>
      </c>
      <c r="Q215" s="227">
        <v>0</v>
      </c>
      <c r="R215" s="227">
        <f>Q215*H215</f>
        <v>0</v>
      </c>
      <c r="S215" s="227">
        <v>0</v>
      </c>
      <c r="T215" s="228">
        <f>S215*H215</f>
        <v>0</v>
      </c>
      <c r="AR215" s="22" t="s">
        <v>151</v>
      </c>
      <c r="AT215" s="22" t="s">
        <v>134</v>
      </c>
      <c r="AU215" s="22" t="s">
        <v>86</v>
      </c>
      <c r="AY215" s="22" t="s">
        <v>128</v>
      </c>
      <c r="BE215" s="229">
        <f>IF(N215="základní",J215,0)</f>
        <v>0</v>
      </c>
      <c r="BF215" s="229">
        <f>IF(N215="snížená",J215,0)</f>
        <v>0</v>
      </c>
      <c r="BG215" s="229">
        <f>IF(N215="zákl. přenesená",J215,0)</f>
        <v>0</v>
      </c>
      <c r="BH215" s="229">
        <f>IF(N215="sníž. přenesená",J215,0)</f>
        <v>0</v>
      </c>
      <c r="BI215" s="229">
        <f>IF(N215="nulová",J215,0)</f>
        <v>0</v>
      </c>
      <c r="BJ215" s="22" t="s">
        <v>24</v>
      </c>
      <c r="BK215" s="229">
        <f>ROUND(I215*H215,2)</f>
        <v>0</v>
      </c>
      <c r="BL215" s="22" t="s">
        <v>151</v>
      </c>
      <c r="BM215" s="22" t="s">
        <v>389</v>
      </c>
    </row>
    <row r="216" spans="2:47" s="1" customFormat="1" ht="13.5">
      <c r="B216" s="44"/>
      <c r="C216" s="72"/>
      <c r="D216" s="230" t="s">
        <v>187</v>
      </c>
      <c r="E216" s="72"/>
      <c r="F216" s="231" t="s">
        <v>390</v>
      </c>
      <c r="G216" s="72"/>
      <c r="H216" s="72"/>
      <c r="I216" s="189"/>
      <c r="J216" s="72"/>
      <c r="K216" s="72"/>
      <c r="L216" s="70"/>
      <c r="M216" s="232"/>
      <c r="N216" s="45"/>
      <c r="O216" s="45"/>
      <c r="P216" s="45"/>
      <c r="Q216" s="45"/>
      <c r="R216" s="45"/>
      <c r="S216" s="45"/>
      <c r="T216" s="93"/>
      <c r="AT216" s="22" t="s">
        <v>187</v>
      </c>
      <c r="AU216" s="22" t="s">
        <v>86</v>
      </c>
    </row>
    <row r="217" spans="2:47" s="1" customFormat="1" ht="13.5">
      <c r="B217" s="44"/>
      <c r="C217" s="72"/>
      <c r="D217" s="230" t="s">
        <v>144</v>
      </c>
      <c r="E217" s="72"/>
      <c r="F217" s="231" t="s">
        <v>352</v>
      </c>
      <c r="G217" s="72"/>
      <c r="H217" s="72"/>
      <c r="I217" s="189"/>
      <c r="J217" s="72"/>
      <c r="K217" s="72"/>
      <c r="L217" s="70"/>
      <c r="M217" s="232"/>
      <c r="N217" s="45"/>
      <c r="O217" s="45"/>
      <c r="P217" s="45"/>
      <c r="Q217" s="45"/>
      <c r="R217" s="45"/>
      <c r="S217" s="45"/>
      <c r="T217" s="93"/>
      <c r="AT217" s="22" t="s">
        <v>144</v>
      </c>
      <c r="AU217" s="22" t="s">
        <v>86</v>
      </c>
    </row>
    <row r="218" spans="2:65" s="1" customFormat="1" ht="16.5" customHeight="1">
      <c r="B218" s="44"/>
      <c r="C218" s="219" t="s">
        <v>391</v>
      </c>
      <c r="D218" s="219" t="s">
        <v>134</v>
      </c>
      <c r="E218" s="220" t="s">
        <v>392</v>
      </c>
      <c r="F218" s="221" t="s">
        <v>393</v>
      </c>
      <c r="G218" s="222" t="s">
        <v>185</v>
      </c>
      <c r="H218" s="223">
        <v>104</v>
      </c>
      <c r="I218" s="224"/>
      <c r="J218" s="223">
        <f>ROUND(I218*H218,2)</f>
        <v>0</v>
      </c>
      <c r="K218" s="221" t="s">
        <v>138</v>
      </c>
      <c r="L218" s="70"/>
      <c r="M218" s="225" t="s">
        <v>23</v>
      </c>
      <c r="N218" s="226" t="s">
        <v>48</v>
      </c>
      <c r="O218" s="45"/>
      <c r="P218" s="227">
        <f>O218*H218</f>
        <v>0</v>
      </c>
      <c r="Q218" s="227">
        <v>0.0094</v>
      </c>
      <c r="R218" s="227">
        <f>Q218*H218</f>
        <v>0.9776</v>
      </c>
      <c r="S218" s="227">
        <v>0</v>
      </c>
      <c r="T218" s="228">
        <f>S218*H218</f>
        <v>0</v>
      </c>
      <c r="AR218" s="22" t="s">
        <v>151</v>
      </c>
      <c r="AT218" s="22" t="s">
        <v>134</v>
      </c>
      <c r="AU218" s="22" t="s">
        <v>86</v>
      </c>
      <c r="AY218" s="22" t="s">
        <v>128</v>
      </c>
      <c r="BE218" s="229">
        <f>IF(N218="základní",J218,0)</f>
        <v>0</v>
      </c>
      <c r="BF218" s="229">
        <f>IF(N218="snížená",J218,0)</f>
        <v>0</v>
      </c>
      <c r="BG218" s="229">
        <f>IF(N218="zákl. přenesená",J218,0)</f>
        <v>0</v>
      </c>
      <c r="BH218" s="229">
        <f>IF(N218="sníž. přenesená",J218,0)</f>
        <v>0</v>
      </c>
      <c r="BI218" s="229">
        <f>IF(N218="nulová",J218,0)</f>
        <v>0</v>
      </c>
      <c r="BJ218" s="22" t="s">
        <v>24</v>
      </c>
      <c r="BK218" s="229">
        <f>ROUND(I218*H218,2)</f>
        <v>0</v>
      </c>
      <c r="BL218" s="22" t="s">
        <v>151</v>
      </c>
      <c r="BM218" s="22" t="s">
        <v>394</v>
      </c>
    </row>
    <row r="219" spans="2:47" s="1" customFormat="1" ht="13.5">
      <c r="B219" s="44"/>
      <c r="C219" s="72"/>
      <c r="D219" s="230" t="s">
        <v>187</v>
      </c>
      <c r="E219" s="72"/>
      <c r="F219" s="231" t="s">
        <v>395</v>
      </c>
      <c r="G219" s="72"/>
      <c r="H219" s="72"/>
      <c r="I219" s="189"/>
      <c r="J219" s="72"/>
      <c r="K219" s="72"/>
      <c r="L219" s="70"/>
      <c r="M219" s="232"/>
      <c r="N219" s="45"/>
      <c r="O219" s="45"/>
      <c r="P219" s="45"/>
      <c r="Q219" s="45"/>
      <c r="R219" s="45"/>
      <c r="S219" s="45"/>
      <c r="T219" s="93"/>
      <c r="AT219" s="22" t="s">
        <v>187</v>
      </c>
      <c r="AU219" s="22" t="s">
        <v>86</v>
      </c>
    </row>
    <row r="220" spans="2:47" s="1" customFormat="1" ht="13.5">
      <c r="B220" s="44"/>
      <c r="C220" s="72"/>
      <c r="D220" s="230" t="s">
        <v>144</v>
      </c>
      <c r="E220" s="72"/>
      <c r="F220" s="231" t="s">
        <v>396</v>
      </c>
      <c r="G220" s="72"/>
      <c r="H220" s="72"/>
      <c r="I220" s="189"/>
      <c r="J220" s="72"/>
      <c r="K220" s="72"/>
      <c r="L220" s="70"/>
      <c r="M220" s="232"/>
      <c r="N220" s="45"/>
      <c r="O220" s="45"/>
      <c r="P220" s="45"/>
      <c r="Q220" s="45"/>
      <c r="R220" s="45"/>
      <c r="S220" s="45"/>
      <c r="T220" s="93"/>
      <c r="AT220" s="22" t="s">
        <v>144</v>
      </c>
      <c r="AU220" s="22" t="s">
        <v>86</v>
      </c>
    </row>
    <row r="221" spans="2:51" s="12" customFormat="1" ht="13.5">
      <c r="B221" s="246"/>
      <c r="C221" s="247"/>
      <c r="D221" s="230" t="s">
        <v>231</v>
      </c>
      <c r="E221" s="248" t="s">
        <v>23</v>
      </c>
      <c r="F221" s="249" t="s">
        <v>397</v>
      </c>
      <c r="G221" s="247"/>
      <c r="H221" s="250">
        <v>104</v>
      </c>
      <c r="I221" s="251"/>
      <c r="J221" s="247"/>
      <c r="K221" s="247"/>
      <c r="L221" s="252"/>
      <c r="M221" s="253"/>
      <c r="N221" s="254"/>
      <c r="O221" s="254"/>
      <c r="P221" s="254"/>
      <c r="Q221" s="254"/>
      <c r="R221" s="254"/>
      <c r="S221" s="254"/>
      <c r="T221" s="255"/>
      <c r="AT221" s="256" t="s">
        <v>231</v>
      </c>
      <c r="AU221" s="256" t="s">
        <v>86</v>
      </c>
      <c r="AV221" s="12" t="s">
        <v>86</v>
      </c>
      <c r="AW221" s="12" t="s">
        <v>40</v>
      </c>
      <c r="AX221" s="12" t="s">
        <v>24</v>
      </c>
      <c r="AY221" s="256" t="s">
        <v>128</v>
      </c>
    </row>
    <row r="222" spans="2:65" s="1" customFormat="1" ht="16.5" customHeight="1">
      <c r="B222" s="44"/>
      <c r="C222" s="219" t="s">
        <v>398</v>
      </c>
      <c r="D222" s="219" t="s">
        <v>134</v>
      </c>
      <c r="E222" s="220" t="s">
        <v>399</v>
      </c>
      <c r="F222" s="221" t="s">
        <v>400</v>
      </c>
      <c r="G222" s="222" t="s">
        <v>185</v>
      </c>
      <c r="H222" s="223">
        <v>104</v>
      </c>
      <c r="I222" s="224"/>
      <c r="J222" s="223">
        <f>ROUND(I222*H222,2)</f>
        <v>0</v>
      </c>
      <c r="K222" s="221" t="s">
        <v>138</v>
      </c>
      <c r="L222" s="70"/>
      <c r="M222" s="225" t="s">
        <v>23</v>
      </c>
      <c r="N222" s="226" t="s">
        <v>48</v>
      </c>
      <c r="O222" s="45"/>
      <c r="P222" s="227">
        <f>O222*H222</f>
        <v>0</v>
      </c>
      <c r="Q222" s="227">
        <v>0</v>
      </c>
      <c r="R222" s="227">
        <f>Q222*H222</f>
        <v>0</v>
      </c>
      <c r="S222" s="227">
        <v>0</v>
      </c>
      <c r="T222" s="228">
        <f>S222*H222</f>
        <v>0</v>
      </c>
      <c r="AR222" s="22" t="s">
        <v>151</v>
      </c>
      <c r="AT222" s="22" t="s">
        <v>134</v>
      </c>
      <c r="AU222" s="22" t="s">
        <v>86</v>
      </c>
      <c r="AY222" s="22" t="s">
        <v>128</v>
      </c>
      <c r="BE222" s="229">
        <f>IF(N222="základní",J222,0)</f>
        <v>0</v>
      </c>
      <c r="BF222" s="229">
        <f>IF(N222="snížená",J222,0)</f>
        <v>0</v>
      </c>
      <c r="BG222" s="229">
        <f>IF(N222="zákl. přenesená",J222,0)</f>
        <v>0</v>
      </c>
      <c r="BH222" s="229">
        <f>IF(N222="sníž. přenesená",J222,0)</f>
        <v>0</v>
      </c>
      <c r="BI222" s="229">
        <f>IF(N222="nulová",J222,0)</f>
        <v>0</v>
      </c>
      <c r="BJ222" s="22" t="s">
        <v>24</v>
      </c>
      <c r="BK222" s="229">
        <f>ROUND(I222*H222,2)</f>
        <v>0</v>
      </c>
      <c r="BL222" s="22" t="s">
        <v>151</v>
      </c>
      <c r="BM222" s="22" t="s">
        <v>401</v>
      </c>
    </row>
    <row r="223" spans="2:47" s="1" customFormat="1" ht="13.5">
      <c r="B223" s="44"/>
      <c r="C223" s="72"/>
      <c r="D223" s="230" t="s">
        <v>187</v>
      </c>
      <c r="E223" s="72"/>
      <c r="F223" s="231" t="s">
        <v>395</v>
      </c>
      <c r="G223" s="72"/>
      <c r="H223" s="72"/>
      <c r="I223" s="189"/>
      <c r="J223" s="72"/>
      <c r="K223" s="72"/>
      <c r="L223" s="70"/>
      <c r="M223" s="232"/>
      <c r="N223" s="45"/>
      <c r="O223" s="45"/>
      <c r="P223" s="45"/>
      <c r="Q223" s="45"/>
      <c r="R223" s="45"/>
      <c r="S223" s="45"/>
      <c r="T223" s="93"/>
      <c r="AT223" s="22" t="s">
        <v>187</v>
      </c>
      <c r="AU223" s="22" t="s">
        <v>86</v>
      </c>
    </row>
    <row r="224" spans="2:47" s="1" customFormat="1" ht="13.5">
      <c r="B224" s="44"/>
      <c r="C224" s="72"/>
      <c r="D224" s="230" t="s">
        <v>144</v>
      </c>
      <c r="E224" s="72"/>
      <c r="F224" s="231" t="s">
        <v>402</v>
      </c>
      <c r="G224" s="72"/>
      <c r="H224" s="72"/>
      <c r="I224" s="189"/>
      <c r="J224" s="72"/>
      <c r="K224" s="72"/>
      <c r="L224" s="70"/>
      <c r="M224" s="232"/>
      <c r="N224" s="45"/>
      <c r="O224" s="45"/>
      <c r="P224" s="45"/>
      <c r="Q224" s="45"/>
      <c r="R224" s="45"/>
      <c r="S224" s="45"/>
      <c r="T224" s="93"/>
      <c r="AT224" s="22" t="s">
        <v>144</v>
      </c>
      <c r="AU224" s="22" t="s">
        <v>86</v>
      </c>
    </row>
    <row r="225" spans="2:63" s="10" customFormat="1" ht="29.85" customHeight="1">
      <c r="B225" s="203"/>
      <c r="C225" s="204"/>
      <c r="D225" s="205" t="s">
        <v>76</v>
      </c>
      <c r="E225" s="217" t="s">
        <v>86</v>
      </c>
      <c r="F225" s="217" t="s">
        <v>403</v>
      </c>
      <c r="G225" s="204"/>
      <c r="H225" s="204"/>
      <c r="I225" s="207"/>
      <c r="J225" s="218">
        <f>BK225</f>
        <v>0</v>
      </c>
      <c r="K225" s="204"/>
      <c r="L225" s="209"/>
      <c r="M225" s="210"/>
      <c r="N225" s="211"/>
      <c r="O225" s="211"/>
      <c r="P225" s="212">
        <f>SUM(P226:P235)</f>
        <v>0</v>
      </c>
      <c r="Q225" s="211"/>
      <c r="R225" s="212">
        <f>SUM(R226:R235)</f>
        <v>99.63162120000001</v>
      </c>
      <c r="S225" s="211"/>
      <c r="T225" s="213">
        <f>SUM(T226:T235)</f>
        <v>0</v>
      </c>
      <c r="AR225" s="214" t="s">
        <v>24</v>
      </c>
      <c r="AT225" s="215" t="s">
        <v>76</v>
      </c>
      <c r="AU225" s="215" t="s">
        <v>24</v>
      </c>
      <c r="AY225" s="214" t="s">
        <v>128</v>
      </c>
      <c r="BK225" s="216">
        <f>SUM(BK226:BK235)</f>
        <v>0</v>
      </c>
    </row>
    <row r="226" spans="2:65" s="1" customFormat="1" ht="38.25" customHeight="1">
      <c r="B226" s="44"/>
      <c r="C226" s="219" t="s">
        <v>404</v>
      </c>
      <c r="D226" s="219" t="s">
        <v>134</v>
      </c>
      <c r="E226" s="220" t="s">
        <v>405</v>
      </c>
      <c r="F226" s="221" t="s">
        <v>406</v>
      </c>
      <c r="G226" s="222" t="s">
        <v>407</v>
      </c>
      <c r="H226" s="223">
        <v>432</v>
      </c>
      <c r="I226" s="224"/>
      <c r="J226" s="223">
        <f>ROUND(I226*H226,2)</f>
        <v>0</v>
      </c>
      <c r="K226" s="221" t="s">
        <v>138</v>
      </c>
      <c r="L226" s="70"/>
      <c r="M226" s="225" t="s">
        <v>23</v>
      </c>
      <c r="N226" s="226" t="s">
        <v>48</v>
      </c>
      <c r="O226" s="45"/>
      <c r="P226" s="227">
        <f>O226*H226</f>
        <v>0</v>
      </c>
      <c r="Q226" s="227">
        <v>0.23058</v>
      </c>
      <c r="R226" s="227">
        <f>Q226*H226</f>
        <v>99.61056</v>
      </c>
      <c r="S226" s="227">
        <v>0</v>
      </c>
      <c r="T226" s="228">
        <f>S226*H226</f>
        <v>0</v>
      </c>
      <c r="AR226" s="22" t="s">
        <v>151</v>
      </c>
      <c r="AT226" s="22" t="s">
        <v>134</v>
      </c>
      <c r="AU226" s="22" t="s">
        <v>86</v>
      </c>
      <c r="AY226" s="22" t="s">
        <v>128</v>
      </c>
      <c r="BE226" s="229">
        <f>IF(N226="základní",J226,0)</f>
        <v>0</v>
      </c>
      <c r="BF226" s="229">
        <f>IF(N226="snížená",J226,0)</f>
        <v>0</v>
      </c>
      <c r="BG226" s="229">
        <f>IF(N226="zákl. přenesená",J226,0)</f>
        <v>0</v>
      </c>
      <c r="BH226" s="229">
        <f>IF(N226="sníž. přenesená",J226,0)</f>
        <v>0</v>
      </c>
      <c r="BI226" s="229">
        <f>IF(N226="nulová",J226,0)</f>
        <v>0</v>
      </c>
      <c r="BJ226" s="22" t="s">
        <v>24</v>
      </c>
      <c r="BK226" s="229">
        <f>ROUND(I226*H226,2)</f>
        <v>0</v>
      </c>
      <c r="BL226" s="22" t="s">
        <v>151</v>
      </c>
      <c r="BM226" s="22" t="s">
        <v>408</v>
      </c>
    </row>
    <row r="227" spans="2:47" s="1" customFormat="1" ht="13.5">
      <c r="B227" s="44"/>
      <c r="C227" s="72"/>
      <c r="D227" s="230" t="s">
        <v>144</v>
      </c>
      <c r="E227" s="72"/>
      <c r="F227" s="231" t="s">
        <v>409</v>
      </c>
      <c r="G227" s="72"/>
      <c r="H227" s="72"/>
      <c r="I227" s="189"/>
      <c r="J227" s="72"/>
      <c r="K227" s="72"/>
      <c r="L227" s="70"/>
      <c r="M227" s="232"/>
      <c r="N227" s="45"/>
      <c r="O227" s="45"/>
      <c r="P227" s="45"/>
      <c r="Q227" s="45"/>
      <c r="R227" s="45"/>
      <c r="S227" s="45"/>
      <c r="T227" s="93"/>
      <c r="AT227" s="22" t="s">
        <v>144</v>
      </c>
      <c r="AU227" s="22" t="s">
        <v>86</v>
      </c>
    </row>
    <row r="228" spans="2:65" s="1" customFormat="1" ht="16.5" customHeight="1">
      <c r="B228" s="44"/>
      <c r="C228" s="219" t="s">
        <v>410</v>
      </c>
      <c r="D228" s="219" t="s">
        <v>134</v>
      </c>
      <c r="E228" s="220" t="s">
        <v>411</v>
      </c>
      <c r="F228" s="221" t="s">
        <v>412</v>
      </c>
      <c r="G228" s="222" t="s">
        <v>328</v>
      </c>
      <c r="H228" s="223">
        <v>0.02</v>
      </c>
      <c r="I228" s="224"/>
      <c r="J228" s="223">
        <f>ROUND(I228*H228,2)</f>
        <v>0</v>
      </c>
      <c r="K228" s="221" t="s">
        <v>138</v>
      </c>
      <c r="L228" s="70"/>
      <c r="M228" s="225" t="s">
        <v>23</v>
      </c>
      <c r="N228" s="226" t="s">
        <v>48</v>
      </c>
      <c r="O228" s="45"/>
      <c r="P228" s="227">
        <f>O228*H228</f>
        <v>0</v>
      </c>
      <c r="Q228" s="227">
        <v>1.05306</v>
      </c>
      <c r="R228" s="227">
        <f>Q228*H228</f>
        <v>0.021061200000000002</v>
      </c>
      <c r="S228" s="227">
        <v>0</v>
      </c>
      <c r="T228" s="228">
        <f>S228*H228</f>
        <v>0</v>
      </c>
      <c r="AR228" s="22" t="s">
        <v>151</v>
      </c>
      <c r="AT228" s="22" t="s">
        <v>134</v>
      </c>
      <c r="AU228" s="22" t="s">
        <v>86</v>
      </c>
      <c r="AY228" s="22" t="s">
        <v>128</v>
      </c>
      <c r="BE228" s="229">
        <f>IF(N228="základní",J228,0)</f>
        <v>0</v>
      </c>
      <c r="BF228" s="229">
        <f>IF(N228="snížená",J228,0)</f>
        <v>0</v>
      </c>
      <c r="BG228" s="229">
        <f>IF(N228="zákl. přenesená",J228,0)</f>
        <v>0</v>
      </c>
      <c r="BH228" s="229">
        <f>IF(N228="sníž. přenesená",J228,0)</f>
        <v>0</v>
      </c>
      <c r="BI228" s="229">
        <f>IF(N228="nulová",J228,0)</f>
        <v>0</v>
      </c>
      <c r="BJ228" s="22" t="s">
        <v>24</v>
      </c>
      <c r="BK228" s="229">
        <f>ROUND(I228*H228,2)</f>
        <v>0</v>
      </c>
      <c r="BL228" s="22" t="s">
        <v>151</v>
      </c>
      <c r="BM228" s="22" t="s">
        <v>413</v>
      </c>
    </row>
    <row r="229" spans="2:47" s="1" customFormat="1" ht="13.5">
      <c r="B229" s="44"/>
      <c r="C229" s="72"/>
      <c r="D229" s="230" t="s">
        <v>187</v>
      </c>
      <c r="E229" s="72"/>
      <c r="F229" s="231" t="s">
        <v>414</v>
      </c>
      <c r="G229" s="72"/>
      <c r="H229" s="72"/>
      <c r="I229" s="189"/>
      <c r="J229" s="72"/>
      <c r="K229" s="72"/>
      <c r="L229" s="70"/>
      <c r="M229" s="232"/>
      <c r="N229" s="45"/>
      <c r="O229" s="45"/>
      <c r="P229" s="45"/>
      <c r="Q229" s="45"/>
      <c r="R229" s="45"/>
      <c r="S229" s="45"/>
      <c r="T229" s="93"/>
      <c r="AT229" s="22" t="s">
        <v>187</v>
      </c>
      <c r="AU229" s="22" t="s">
        <v>86</v>
      </c>
    </row>
    <row r="230" spans="2:47" s="1" customFormat="1" ht="13.5">
      <c r="B230" s="44"/>
      <c r="C230" s="72"/>
      <c r="D230" s="230" t="s">
        <v>144</v>
      </c>
      <c r="E230" s="72"/>
      <c r="F230" s="231" t="s">
        <v>415</v>
      </c>
      <c r="G230" s="72"/>
      <c r="H230" s="72"/>
      <c r="I230" s="189"/>
      <c r="J230" s="72"/>
      <c r="K230" s="72"/>
      <c r="L230" s="70"/>
      <c r="M230" s="232"/>
      <c r="N230" s="45"/>
      <c r="O230" s="45"/>
      <c r="P230" s="45"/>
      <c r="Q230" s="45"/>
      <c r="R230" s="45"/>
      <c r="S230" s="45"/>
      <c r="T230" s="93"/>
      <c r="AT230" s="22" t="s">
        <v>144</v>
      </c>
      <c r="AU230" s="22" t="s">
        <v>86</v>
      </c>
    </row>
    <row r="231" spans="2:51" s="12" customFormat="1" ht="13.5">
      <c r="B231" s="246"/>
      <c r="C231" s="247"/>
      <c r="D231" s="230" t="s">
        <v>231</v>
      </c>
      <c r="E231" s="248" t="s">
        <v>23</v>
      </c>
      <c r="F231" s="249" t="s">
        <v>416</v>
      </c>
      <c r="G231" s="247"/>
      <c r="H231" s="250">
        <v>0.02</v>
      </c>
      <c r="I231" s="251"/>
      <c r="J231" s="247"/>
      <c r="K231" s="247"/>
      <c r="L231" s="252"/>
      <c r="M231" s="253"/>
      <c r="N231" s="254"/>
      <c r="O231" s="254"/>
      <c r="P231" s="254"/>
      <c r="Q231" s="254"/>
      <c r="R231" s="254"/>
      <c r="S231" s="254"/>
      <c r="T231" s="255"/>
      <c r="AT231" s="256" t="s">
        <v>231</v>
      </c>
      <c r="AU231" s="256" t="s">
        <v>86</v>
      </c>
      <c r="AV231" s="12" t="s">
        <v>86</v>
      </c>
      <c r="AW231" s="12" t="s">
        <v>40</v>
      </c>
      <c r="AX231" s="12" t="s">
        <v>24</v>
      </c>
      <c r="AY231" s="256" t="s">
        <v>128</v>
      </c>
    </row>
    <row r="232" spans="2:65" s="1" customFormat="1" ht="25.5" customHeight="1">
      <c r="B232" s="44"/>
      <c r="C232" s="219" t="s">
        <v>417</v>
      </c>
      <c r="D232" s="219" t="s">
        <v>134</v>
      </c>
      <c r="E232" s="220" t="s">
        <v>418</v>
      </c>
      <c r="F232" s="221" t="s">
        <v>419</v>
      </c>
      <c r="G232" s="222" t="s">
        <v>217</v>
      </c>
      <c r="H232" s="223">
        <v>0.43</v>
      </c>
      <c r="I232" s="224"/>
      <c r="J232" s="223">
        <f>ROUND(I232*H232,2)</f>
        <v>0</v>
      </c>
      <c r="K232" s="221" t="s">
        <v>138</v>
      </c>
      <c r="L232" s="70"/>
      <c r="M232" s="225" t="s">
        <v>23</v>
      </c>
      <c r="N232" s="226" t="s">
        <v>48</v>
      </c>
      <c r="O232" s="45"/>
      <c r="P232" s="227">
        <f>O232*H232</f>
        <v>0</v>
      </c>
      <c r="Q232" s="227">
        <v>0</v>
      </c>
      <c r="R232" s="227">
        <f>Q232*H232</f>
        <v>0</v>
      </c>
      <c r="S232" s="227">
        <v>0</v>
      </c>
      <c r="T232" s="228">
        <f>S232*H232</f>
        <v>0</v>
      </c>
      <c r="AR232" s="22" t="s">
        <v>151</v>
      </c>
      <c r="AT232" s="22" t="s">
        <v>134</v>
      </c>
      <c r="AU232" s="22" t="s">
        <v>86</v>
      </c>
      <c r="AY232" s="22" t="s">
        <v>128</v>
      </c>
      <c r="BE232" s="229">
        <f>IF(N232="základní",J232,0)</f>
        <v>0</v>
      </c>
      <c r="BF232" s="229">
        <f>IF(N232="snížená",J232,0)</f>
        <v>0</v>
      </c>
      <c r="BG232" s="229">
        <f>IF(N232="zákl. přenesená",J232,0)</f>
        <v>0</v>
      </c>
      <c r="BH232" s="229">
        <f>IF(N232="sníž. přenesená",J232,0)</f>
        <v>0</v>
      </c>
      <c r="BI232" s="229">
        <f>IF(N232="nulová",J232,0)</f>
        <v>0</v>
      </c>
      <c r="BJ232" s="22" t="s">
        <v>24</v>
      </c>
      <c r="BK232" s="229">
        <f>ROUND(I232*H232,2)</f>
        <v>0</v>
      </c>
      <c r="BL232" s="22" t="s">
        <v>151</v>
      </c>
      <c r="BM232" s="22" t="s">
        <v>420</v>
      </c>
    </row>
    <row r="233" spans="2:47" s="1" customFormat="1" ht="13.5">
      <c r="B233" s="44"/>
      <c r="C233" s="72"/>
      <c r="D233" s="230" t="s">
        <v>187</v>
      </c>
      <c r="E233" s="72"/>
      <c r="F233" s="231" t="s">
        <v>421</v>
      </c>
      <c r="G233" s="72"/>
      <c r="H233" s="72"/>
      <c r="I233" s="189"/>
      <c r="J233" s="72"/>
      <c r="K233" s="72"/>
      <c r="L233" s="70"/>
      <c r="M233" s="232"/>
      <c r="N233" s="45"/>
      <c r="O233" s="45"/>
      <c r="P233" s="45"/>
      <c r="Q233" s="45"/>
      <c r="R233" s="45"/>
      <c r="S233" s="45"/>
      <c r="T233" s="93"/>
      <c r="AT233" s="22" t="s">
        <v>187</v>
      </c>
      <c r="AU233" s="22" t="s">
        <v>86</v>
      </c>
    </row>
    <row r="234" spans="2:47" s="1" customFormat="1" ht="13.5">
      <c r="B234" s="44"/>
      <c r="C234" s="72"/>
      <c r="D234" s="230" t="s">
        <v>144</v>
      </c>
      <c r="E234" s="72"/>
      <c r="F234" s="231" t="s">
        <v>422</v>
      </c>
      <c r="G234" s="72"/>
      <c r="H234" s="72"/>
      <c r="I234" s="189"/>
      <c r="J234" s="72"/>
      <c r="K234" s="72"/>
      <c r="L234" s="70"/>
      <c r="M234" s="232"/>
      <c r="N234" s="45"/>
      <c r="O234" s="45"/>
      <c r="P234" s="45"/>
      <c r="Q234" s="45"/>
      <c r="R234" s="45"/>
      <c r="S234" s="45"/>
      <c r="T234" s="93"/>
      <c r="AT234" s="22" t="s">
        <v>144</v>
      </c>
      <c r="AU234" s="22" t="s">
        <v>86</v>
      </c>
    </row>
    <row r="235" spans="2:51" s="12" customFormat="1" ht="13.5">
      <c r="B235" s="246"/>
      <c r="C235" s="247"/>
      <c r="D235" s="230" t="s">
        <v>231</v>
      </c>
      <c r="E235" s="248" t="s">
        <v>23</v>
      </c>
      <c r="F235" s="249" t="s">
        <v>423</v>
      </c>
      <c r="G235" s="247"/>
      <c r="H235" s="250">
        <v>0.43</v>
      </c>
      <c r="I235" s="251"/>
      <c r="J235" s="247"/>
      <c r="K235" s="247"/>
      <c r="L235" s="252"/>
      <c r="M235" s="253"/>
      <c r="N235" s="254"/>
      <c r="O235" s="254"/>
      <c r="P235" s="254"/>
      <c r="Q235" s="254"/>
      <c r="R235" s="254"/>
      <c r="S235" s="254"/>
      <c r="T235" s="255"/>
      <c r="AT235" s="256" t="s">
        <v>231</v>
      </c>
      <c r="AU235" s="256" t="s">
        <v>86</v>
      </c>
      <c r="AV235" s="12" t="s">
        <v>86</v>
      </c>
      <c r="AW235" s="12" t="s">
        <v>40</v>
      </c>
      <c r="AX235" s="12" t="s">
        <v>24</v>
      </c>
      <c r="AY235" s="256" t="s">
        <v>128</v>
      </c>
    </row>
    <row r="236" spans="2:63" s="10" customFormat="1" ht="29.85" customHeight="1">
      <c r="B236" s="203"/>
      <c r="C236" s="204"/>
      <c r="D236" s="205" t="s">
        <v>76</v>
      </c>
      <c r="E236" s="217" t="s">
        <v>151</v>
      </c>
      <c r="F236" s="217" t="s">
        <v>424</v>
      </c>
      <c r="G236" s="204"/>
      <c r="H236" s="204"/>
      <c r="I236" s="207"/>
      <c r="J236" s="218">
        <f>BK236</f>
        <v>0</v>
      </c>
      <c r="K236" s="204"/>
      <c r="L236" s="209"/>
      <c r="M236" s="210"/>
      <c r="N236" s="211"/>
      <c r="O236" s="211"/>
      <c r="P236" s="212">
        <f>SUM(P237:P272)</f>
        <v>0</v>
      </c>
      <c r="Q236" s="211"/>
      <c r="R236" s="212">
        <f>SUM(R237:R272)</f>
        <v>262.71376</v>
      </c>
      <c r="S236" s="211"/>
      <c r="T236" s="213">
        <f>SUM(T237:T272)</f>
        <v>0</v>
      </c>
      <c r="AR236" s="214" t="s">
        <v>24</v>
      </c>
      <c r="AT236" s="215" t="s">
        <v>76</v>
      </c>
      <c r="AU236" s="215" t="s">
        <v>24</v>
      </c>
      <c r="AY236" s="214" t="s">
        <v>128</v>
      </c>
      <c r="BK236" s="216">
        <f>SUM(BK237:BK272)</f>
        <v>0</v>
      </c>
    </row>
    <row r="237" spans="2:65" s="1" customFormat="1" ht="38.25" customHeight="1">
      <c r="B237" s="44"/>
      <c r="C237" s="219" t="s">
        <v>425</v>
      </c>
      <c r="D237" s="219" t="s">
        <v>134</v>
      </c>
      <c r="E237" s="220" t="s">
        <v>426</v>
      </c>
      <c r="F237" s="221" t="s">
        <v>427</v>
      </c>
      <c r="G237" s="222" t="s">
        <v>185</v>
      </c>
      <c r="H237" s="223">
        <v>227</v>
      </c>
      <c r="I237" s="224"/>
      <c r="J237" s="223">
        <f>ROUND(I237*H237,2)</f>
        <v>0</v>
      </c>
      <c r="K237" s="221" t="s">
        <v>138</v>
      </c>
      <c r="L237" s="70"/>
      <c r="M237" s="225" t="s">
        <v>23</v>
      </c>
      <c r="N237" s="226" t="s">
        <v>48</v>
      </c>
      <c r="O237" s="45"/>
      <c r="P237" s="227">
        <f>O237*H237</f>
        <v>0</v>
      </c>
      <c r="Q237" s="227">
        <v>0</v>
      </c>
      <c r="R237" s="227">
        <f>Q237*H237</f>
        <v>0</v>
      </c>
      <c r="S237" s="227">
        <v>0</v>
      </c>
      <c r="T237" s="228">
        <f>S237*H237</f>
        <v>0</v>
      </c>
      <c r="AR237" s="22" t="s">
        <v>151</v>
      </c>
      <c r="AT237" s="22" t="s">
        <v>134</v>
      </c>
      <c r="AU237" s="22" t="s">
        <v>86</v>
      </c>
      <c r="AY237" s="22" t="s">
        <v>128</v>
      </c>
      <c r="BE237" s="229">
        <f>IF(N237="základní",J237,0)</f>
        <v>0</v>
      </c>
      <c r="BF237" s="229">
        <f>IF(N237="snížená",J237,0)</f>
        <v>0</v>
      </c>
      <c r="BG237" s="229">
        <f>IF(N237="zákl. přenesená",J237,0)</f>
        <v>0</v>
      </c>
      <c r="BH237" s="229">
        <f>IF(N237="sníž. přenesená",J237,0)</f>
        <v>0</v>
      </c>
      <c r="BI237" s="229">
        <f>IF(N237="nulová",J237,0)</f>
        <v>0</v>
      </c>
      <c r="BJ237" s="22" t="s">
        <v>24</v>
      </c>
      <c r="BK237" s="229">
        <f>ROUND(I237*H237,2)</f>
        <v>0</v>
      </c>
      <c r="BL237" s="22" t="s">
        <v>151</v>
      </c>
      <c r="BM237" s="22" t="s">
        <v>428</v>
      </c>
    </row>
    <row r="238" spans="2:47" s="1" customFormat="1" ht="13.5">
      <c r="B238" s="44"/>
      <c r="C238" s="72"/>
      <c r="D238" s="230" t="s">
        <v>187</v>
      </c>
      <c r="E238" s="72"/>
      <c r="F238" s="231" t="s">
        <v>429</v>
      </c>
      <c r="G238" s="72"/>
      <c r="H238" s="72"/>
      <c r="I238" s="189"/>
      <c r="J238" s="72"/>
      <c r="K238" s="72"/>
      <c r="L238" s="70"/>
      <c r="M238" s="232"/>
      <c r="N238" s="45"/>
      <c r="O238" s="45"/>
      <c r="P238" s="45"/>
      <c r="Q238" s="45"/>
      <c r="R238" s="45"/>
      <c r="S238" s="45"/>
      <c r="T238" s="93"/>
      <c r="AT238" s="22" t="s">
        <v>187</v>
      </c>
      <c r="AU238" s="22" t="s">
        <v>86</v>
      </c>
    </row>
    <row r="239" spans="2:47" s="1" customFormat="1" ht="13.5">
      <c r="B239" s="44"/>
      <c r="C239" s="72"/>
      <c r="D239" s="230" t="s">
        <v>144</v>
      </c>
      <c r="E239" s="72"/>
      <c r="F239" s="231" t="s">
        <v>430</v>
      </c>
      <c r="G239" s="72"/>
      <c r="H239" s="72"/>
      <c r="I239" s="189"/>
      <c r="J239" s="72"/>
      <c r="K239" s="72"/>
      <c r="L239" s="70"/>
      <c r="M239" s="232"/>
      <c r="N239" s="45"/>
      <c r="O239" s="45"/>
      <c r="P239" s="45"/>
      <c r="Q239" s="45"/>
      <c r="R239" s="45"/>
      <c r="S239" s="45"/>
      <c r="T239" s="93"/>
      <c r="AT239" s="22" t="s">
        <v>144</v>
      </c>
      <c r="AU239" s="22" t="s">
        <v>86</v>
      </c>
    </row>
    <row r="240" spans="2:51" s="12" customFormat="1" ht="13.5">
      <c r="B240" s="246"/>
      <c r="C240" s="247"/>
      <c r="D240" s="230" t="s">
        <v>231</v>
      </c>
      <c r="E240" s="248" t="s">
        <v>23</v>
      </c>
      <c r="F240" s="249" t="s">
        <v>431</v>
      </c>
      <c r="G240" s="247"/>
      <c r="H240" s="250">
        <v>227</v>
      </c>
      <c r="I240" s="251"/>
      <c r="J240" s="247"/>
      <c r="K240" s="247"/>
      <c r="L240" s="252"/>
      <c r="M240" s="253"/>
      <c r="N240" s="254"/>
      <c r="O240" s="254"/>
      <c r="P240" s="254"/>
      <c r="Q240" s="254"/>
      <c r="R240" s="254"/>
      <c r="S240" s="254"/>
      <c r="T240" s="255"/>
      <c r="AT240" s="256" t="s">
        <v>231</v>
      </c>
      <c r="AU240" s="256" t="s">
        <v>86</v>
      </c>
      <c r="AV240" s="12" t="s">
        <v>86</v>
      </c>
      <c r="AW240" s="12" t="s">
        <v>40</v>
      </c>
      <c r="AX240" s="12" t="s">
        <v>24</v>
      </c>
      <c r="AY240" s="256" t="s">
        <v>128</v>
      </c>
    </row>
    <row r="241" spans="2:65" s="1" customFormat="1" ht="25.5" customHeight="1">
      <c r="B241" s="44"/>
      <c r="C241" s="219" t="s">
        <v>432</v>
      </c>
      <c r="D241" s="219" t="s">
        <v>134</v>
      </c>
      <c r="E241" s="220" t="s">
        <v>433</v>
      </c>
      <c r="F241" s="221" t="s">
        <v>434</v>
      </c>
      <c r="G241" s="222" t="s">
        <v>217</v>
      </c>
      <c r="H241" s="223">
        <v>3.93</v>
      </c>
      <c r="I241" s="224"/>
      <c r="J241" s="223">
        <f>ROUND(I241*H241,2)</f>
        <v>0</v>
      </c>
      <c r="K241" s="221" t="s">
        <v>138</v>
      </c>
      <c r="L241" s="70"/>
      <c r="M241" s="225" t="s">
        <v>23</v>
      </c>
      <c r="N241" s="226" t="s">
        <v>48</v>
      </c>
      <c r="O241" s="45"/>
      <c r="P241" s="227">
        <f>O241*H241</f>
        <v>0</v>
      </c>
      <c r="Q241" s="227">
        <v>0</v>
      </c>
      <c r="R241" s="227">
        <f>Q241*H241</f>
        <v>0</v>
      </c>
      <c r="S241" s="227">
        <v>0</v>
      </c>
      <c r="T241" s="228">
        <f>S241*H241</f>
        <v>0</v>
      </c>
      <c r="AR241" s="22" t="s">
        <v>151</v>
      </c>
      <c r="AT241" s="22" t="s">
        <v>134</v>
      </c>
      <c r="AU241" s="22" t="s">
        <v>86</v>
      </c>
      <c r="AY241" s="22" t="s">
        <v>128</v>
      </c>
      <c r="BE241" s="229">
        <f>IF(N241="základní",J241,0)</f>
        <v>0</v>
      </c>
      <c r="BF241" s="229">
        <f>IF(N241="snížená",J241,0)</f>
        <v>0</v>
      </c>
      <c r="BG241" s="229">
        <f>IF(N241="zákl. přenesená",J241,0)</f>
        <v>0</v>
      </c>
      <c r="BH241" s="229">
        <f>IF(N241="sníž. přenesená",J241,0)</f>
        <v>0</v>
      </c>
      <c r="BI241" s="229">
        <f>IF(N241="nulová",J241,0)</f>
        <v>0</v>
      </c>
      <c r="BJ241" s="22" t="s">
        <v>24</v>
      </c>
      <c r="BK241" s="229">
        <f>ROUND(I241*H241,2)</f>
        <v>0</v>
      </c>
      <c r="BL241" s="22" t="s">
        <v>151</v>
      </c>
      <c r="BM241" s="22" t="s">
        <v>435</v>
      </c>
    </row>
    <row r="242" spans="2:47" s="1" customFormat="1" ht="13.5">
      <c r="B242" s="44"/>
      <c r="C242" s="72"/>
      <c r="D242" s="230" t="s">
        <v>187</v>
      </c>
      <c r="E242" s="72"/>
      <c r="F242" s="231" t="s">
        <v>436</v>
      </c>
      <c r="G242" s="72"/>
      <c r="H242" s="72"/>
      <c r="I242" s="189"/>
      <c r="J242" s="72"/>
      <c r="K242" s="72"/>
      <c r="L242" s="70"/>
      <c r="M242" s="232"/>
      <c r="N242" s="45"/>
      <c r="O242" s="45"/>
      <c r="P242" s="45"/>
      <c r="Q242" s="45"/>
      <c r="R242" s="45"/>
      <c r="S242" s="45"/>
      <c r="T242" s="93"/>
      <c r="AT242" s="22" t="s">
        <v>187</v>
      </c>
      <c r="AU242" s="22" t="s">
        <v>86</v>
      </c>
    </row>
    <row r="243" spans="2:47" s="1" customFormat="1" ht="13.5">
      <c r="B243" s="44"/>
      <c r="C243" s="72"/>
      <c r="D243" s="230" t="s">
        <v>144</v>
      </c>
      <c r="E243" s="72"/>
      <c r="F243" s="231" t="s">
        <v>437</v>
      </c>
      <c r="G243" s="72"/>
      <c r="H243" s="72"/>
      <c r="I243" s="189"/>
      <c r="J243" s="72"/>
      <c r="K243" s="72"/>
      <c r="L243" s="70"/>
      <c r="M243" s="232"/>
      <c r="N243" s="45"/>
      <c r="O243" s="45"/>
      <c r="P243" s="45"/>
      <c r="Q243" s="45"/>
      <c r="R243" s="45"/>
      <c r="S243" s="45"/>
      <c r="T243" s="93"/>
      <c r="AT243" s="22" t="s">
        <v>144</v>
      </c>
      <c r="AU243" s="22" t="s">
        <v>86</v>
      </c>
    </row>
    <row r="244" spans="2:51" s="12" customFormat="1" ht="13.5">
      <c r="B244" s="246"/>
      <c r="C244" s="247"/>
      <c r="D244" s="230" t="s">
        <v>231</v>
      </c>
      <c r="E244" s="248" t="s">
        <v>23</v>
      </c>
      <c r="F244" s="249" t="s">
        <v>438</v>
      </c>
      <c r="G244" s="247"/>
      <c r="H244" s="250">
        <v>3.93</v>
      </c>
      <c r="I244" s="251"/>
      <c r="J244" s="247"/>
      <c r="K244" s="247"/>
      <c r="L244" s="252"/>
      <c r="M244" s="253"/>
      <c r="N244" s="254"/>
      <c r="O244" s="254"/>
      <c r="P244" s="254"/>
      <c r="Q244" s="254"/>
      <c r="R244" s="254"/>
      <c r="S244" s="254"/>
      <c r="T244" s="255"/>
      <c r="AT244" s="256" t="s">
        <v>231</v>
      </c>
      <c r="AU244" s="256" t="s">
        <v>86</v>
      </c>
      <c r="AV244" s="12" t="s">
        <v>86</v>
      </c>
      <c r="AW244" s="12" t="s">
        <v>40</v>
      </c>
      <c r="AX244" s="12" t="s">
        <v>24</v>
      </c>
      <c r="AY244" s="256" t="s">
        <v>128</v>
      </c>
    </row>
    <row r="245" spans="2:65" s="1" customFormat="1" ht="25.5" customHeight="1">
      <c r="B245" s="44"/>
      <c r="C245" s="219" t="s">
        <v>439</v>
      </c>
      <c r="D245" s="219" t="s">
        <v>134</v>
      </c>
      <c r="E245" s="220" t="s">
        <v>440</v>
      </c>
      <c r="F245" s="221" t="s">
        <v>441</v>
      </c>
      <c r="G245" s="222" t="s">
        <v>217</v>
      </c>
      <c r="H245" s="223">
        <v>2.05</v>
      </c>
      <c r="I245" s="224"/>
      <c r="J245" s="223">
        <f>ROUND(I245*H245,2)</f>
        <v>0</v>
      </c>
      <c r="K245" s="221" t="s">
        <v>23</v>
      </c>
      <c r="L245" s="70"/>
      <c r="M245" s="225" t="s">
        <v>23</v>
      </c>
      <c r="N245" s="226" t="s">
        <v>48</v>
      </c>
      <c r="O245" s="45"/>
      <c r="P245" s="227">
        <f>O245*H245</f>
        <v>0</v>
      </c>
      <c r="Q245" s="227">
        <v>0</v>
      </c>
      <c r="R245" s="227">
        <f>Q245*H245</f>
        <v>0</v>
      </c>
      <c r="S245" s="227">
        <v>0</v>
      </c>
      <c r="T245" s="228">
        <f>S245*H245</f>
        <v>0</v>
      </c>
      <c r="AR245" s="22" t="s">
        <v>151</v>
      </c>
      <c r="AT245" s="22" t="s">
        <v>134</v>
      </c>
      <c r="AU245" s="22" t="s">
        <v>86</v>
      </c>
      <c r="AY245" s="22" t="s">
        <v>128</v>
      </c>
      <c r="BE245" s="229">
        <f>IF(N245="základní",J245,0)</f>
        <v>0</v>
      </c>
      <c r="BF245" s="229">
        <f>IF(N245="snížená",J245,0)</f>
        <v>0</v>
      </c>
      <c r="BG245" s="229">
        <f>IF(N245="zákl. přenesená",J245,0)</f>
        <v>0</v>
      </c>
      <c r="BH245" s="229">
        <f>IF(N245="sníž. přenesená",J245,0)</f>
        <v>0</v>
      </c>
      <c r="BI245" s="229">
        <f>IF(N245="nulová",J245,0)</f>
        <v>0</v>
      </c>
      <c r="BJ245" s="22" t="s">
        <v>24</v>
      </c>
      <c r="BK245" s="229">
        <f>ROUND(I245*H245,2)</f>
        <v>0</v>
      </c>
      <c r="BL245" s="22" t="s">
        <v>151</v>
      </c>
      <c r="BM245" s="22" t="s">
        <v>442</v>
      </c>
    </row>
    <row r="246" spans="2:47" s="1" customFormat="1" ht="13.5">
      <c r="B246" s="44"/>
      <c r="C246" s="72"/>
      <c r="D246" s="230" t="s">
        <v>187</v>
      </c>
      <c r="E246" s="72"/>
      <c r="F246" s="231" t="s">
        <v>436</v>
      </c>
      <c r="G246" s="72"/>
      <c r="H246" s="72"/>
      <c r="I246" s="189"/>
      <c r="J246" s="72"/>
      <c r="K246" s="72"/>
      <c r="L246" s="70"/>
      <c r="M246" s="232"/>
      <c r="N246" s="45"/>
      <c r="O246" s="45"/>
      <c r="P246" s="45"/>
      <c r="Q246" s="45"/>
      <c r="R246" s="45"/>
      <c r="S246" s="45"/>
      <c r="T246" s="93"/>
      <c r="AT246" s="22" t="s">
        <v>187</v>
      </c>
      <c r="AU246" s="22" t="s">
        <v>86</v>
      </c>
    </row>
    <row r="247" spans="2:47" s="1" customFormat="1" ht="13.5">
      <c r="B247" s="44"/>
      <c r="C247" s="72"/>
      <c r="D247" s="230" t="s">
        <v>144</v>
      </c>
      <c r="E247" s="72"/>
      <c r="F247" s="231" t="s">
        <v>443</v>
      </c>
      <c r="G247" s="72"/>
      <c r="H247" s="72"/>
      <c r="I247" s="189"/>
      <c r="J247" s="72"/>
      <c r="K247" s="72"/>
      <c r="L247" s="70"/>
      <c r="M247" s="232"/>
      <c r="N247" s="45"/>
      <c r="O247" s="45"/>
      <c r="P247" s="45"/>
      <c r="Q247" s="45"/>
      <c r="R247" s="45"/>
      <c r="S247" s="45"/>
      <c r="T247" s="93"/>
      <c r="AT247" s="22" t="s">
        <v>144</v>
      </c>
      <c r="AU247" s="22" t="s">
        <v>86</v>
      </c>
    </row>
    <row r="248" spans="2:51" s="11" customFormat="1" ht="13.5">
      <c r="B248" s="236"/>
      <c r="C248" s="237"/>
      <c r="D248" s="230" t="s">
        <v>231</v>
      </c>
      <c r="E248" s="238" t="s">
        <v>23</v>
      </c>
      <c r="F248" s="239" t="s">
        <v>444</v>
      </c>
      <c r="G248" s="237"/>
      <c r="H248" s="238" t="s">
        <v>23</v>
      </c>
      <c r="I248" s="240"/>
      <c r="J248" s="237"/>
      <c r="K248" s="237"/>
      <c r="L248" s="241"/>
      <c r="M248" s="242"/>
      <c r="N248" s="243"/>
      <c r="O248" s="243"/>
      <c r="P248" s="243"/>
      <c r="Q248" s="243"/>
      <c r="R248" s="243"/>
      <c r="S248" s="243"/>
      <c r="T248" s="244"/>
      <c r="AT248" s="245" t="s">
        <v>231</v>
      </c>
      <c r="AU248" s="245" t="s">
        <v>86</v>
      </c>
      <c r="AV248" s="11" t="s">
        <v>24</v>
      </c>
      <c r="AW248" s="11" t="s">
        <v>40</v>
      </c>
      <c r="AX248" s="11" t="s">
        <v>77</v>
      </c>
      <c r="AY248" s="245" t="s">
        <v>128</v>
      </c>
    </row>
    <row r="249" spans="2:51" s="12" customFormat="1" ht="13.5">
      <c r="B249" s="246"/>
      <c r="C249" s="247"/>
      <c r="D249" s="230" t="s">
        <v>231</v>
      </c>
      <c r="E249" s="248" t="s">
        <v>23</v>
      </c>
      <c r="F249" s="249" t="s">
        <v>445</v>
      </c>
      <c r="G249" s="247"/>
      <c r="H249" s="250">
        <v>2.05</v>
      </c>
      <c r="I249" s="251"/>
      <c r="J249" s="247"/>
      <c r="K249" s="247"/>
      <c r="L249" s="252"/>
      <c r="M249" s="253"/>
      <c r="N249" s="254"/>
      <c r="O249" s="254"/>
      <c r="P249" s="254"/>
      <c r="Q249" s="254"/>
      <c r="R249" s="254"/>
      <c r="S249" s="254"/>
      <c r="T249" s="255"/>
      <c r="AT249" s="256" t="s">
        <v>231</v>
      </c>
      <c r="AU249" s="256" t="s">
        <v>86</v>
      </c>
      <c r="AV249" s="12" t="s">
        <v>86</v>
      </c>
      <c r="AW249" s="12" t="s">
        <v>40</v>
      </c>
      <c r="AX249" s="12" t="s">
        <v>24</v>
      </c>
      <c r="AY249" s="256" t="s">
        <v>128</v>
      </c>
    </row>
    <row r="250" spans="2:65" s="1" customFormat="1" ht="25.5" customHeight="1">
      <c r="B250" s="44"/>
      <c r="C250" s="219" t="s">
        <v>446</v>
      </c>
      <c r="D250" s="219" t="s">
        <v>134</v>
      </c>
      <c r="E250" s="220" t="s">
        <v>447</v>
      </c>
      <c r="F250" s="221" t="s">
        <v>448</v>
      </c>
      <c r="G250" s="222" t="s">
        <v>185</v>
      </c>
      <c r="H250" s="223">
        <v>45.4</v>
      </c>
      <c r="I250" s="224"/>
      <c r="J250" s="223">
        <f>ROUND(I250*H250,2)</f>
        <v>0</v>
      </c>
      <c r="K250" s="221" t="s">
        <v>138</v>
      </c>
      <c r="L250" s="70"/>
      <c r="M250" s="225" t="s">
        <v>23</v>
      </c>
      <c r="N250" s="226" t="s">
        <v>48</v>
      </c>
      <c r="O250" s="45"/>
      <c r="P250" s="227">
        <f>O250*H250</f>
        <v>0</v>
      </c>
      <c r="Q250" s="227">
        <v>0</v>
      </c>
      <c r="R250" s="227">
        <f>Q250*H250</f>
        <v>0</v>
      </c>
      <c r="S250" s="227">
        <v>0</v>
      </c>
      <c r="T250" s="228">
        <f>S250*H250</f>
        <v>0</v>
      </c>
      <c r="AR250" s="22" t="s">
        <v>151</v>
      </c>
      <c r="AT250" s="22" t="s">
        <v>134</v>
      </c>
      <c r="AU250" s="22" t="s">
        <v>86</v>
      </c>
      <c r="AY250" s="22" t="s">
        <v>128</v>
      </c>
      <c r="BE250" s="229">
        <f>IF(N250="základní",J250,0)</f>
        <v>0</v>
      </c>
      <c r="BF250" s="229">
        <f>IF(N250="snížená",J250,0)</f>
        <v>0</v>
      </c>
      <c r="BG250" s="229">
        <f>IF(N250="zákl. přenesená",J250,0)</f>
        <v>0</v>
      </c>
      <c r="BH250" s="229">
        <f>IF(N250="sníž. přenesená",J250,0)</f>
        <v>0</v>
      </c>
      <c r="BI250" s="229">
        <f>IF(N250="nulová",J250,0)</f>
        <v>0</v>
      </c>
      <c r="BJ250" s="22" t="s">
        <v>24</v>
      </c>
      <c r="BK250" s="229">
        <f>ROUND(I250*H250,2)</f>
        <v>0</v>
      </c>
      <c r="BL250" s="22" t="s">
        <v>151</v>
      </c>
      <c r="BM250" s="22" t="s">
        <v>449</v>
      </c>
    </row>
    <row r="251" spans="2:47" s="1" customFormat="1" ht="13.5">
      <c r="B251" s="44"/>
      <c r="C251" s="72"/>
      <c r="D251" s="230" t="s">
        <v>187</v>
      </c>
      <c r="E251" s="72"/>
      <c r="F251" s="231" t="s">
        <v>429</v>
      </c>
      <c r="G251" s="72"/>
      <c r="H251" s="72"/>
      <c r="I251" s="189"/>
      <c r="J251" s="72"/>
      <c r="K251" s="72"/>
      <c r="L251" s="70"/>
      <c r="M251" s="232"/>
      <c r="N251" s="45"/>
      <c r="O251" s="45"/>
      <c r="P251" s="45"/>
      <c r="Q251" s="45"/>
      <c r="R251" s="45"/>
      <c r="S251" s="45"/>
      <c r="T251" s="93"/>
      <c r="AT251" s="22" t="s">
        <v>187</v>
      </c>
      <c r="AU251" s="22" t="s">
        <v>86</v>
      </c>
    </row>
    <row r="252" spans="2:47" s="1" customFormat="1" ht="13.5">
      <c r="B252" s="44"/>
      <c r="C252" s="72"/>
      <c r="D252" s="230" t="s">
        <v>144</v>
      </c>
      <c r="E252" s="72"/>
      <c r="F252" s="231" t="s">
        <v>450</v>
      </c>
      <c r="G252" s="72"/>
      <c r="H252" s="72"/>
      <c r="I252" s="189"/>
      <c r="J252" s="72"/>
      <c r="K252" s="72"/>
      <c r="L252" s="70"/>
      <c r="M252" s="232"/>
      <c r="N252" s="45"/>
      <c r="O252" s="45"/>
      <c r="P252" s="45"/>
      <c r="Q252" s="45"/>
      <c r="R252" s="45"/>
      <c r="S252" s="45"/>
      <c r="T252" s="93"/>
      <c r="AT252" s="22" t="s">
        <v>144</v>
      </c>
      <c r="AU252" s="22" t="s">
        <v>86</v>
      </c>
    </row>
    <row r="253" spans="2:65" s="1" customFormat="1" ht="25.5" customHeight="1">
      <c r="B253" s="44"/>
      <c r="C253" s="219" t="s">
        <v>451</v>
      </c>
      <c r="D253" s="219" t="s">
        <v>134</v>
      </c>
      <c r="E253" s="220" t="s">
        <v>452</v>
      </c>
      <c r="F253" s="221" t="s">
        <v>453</v>
      </c>
      <c r="G253" s="222" t="s">
        <v>217</v>
      </c>
      <c r="H253" s="223">
        <v>1.62</v>
      </c>
      <c r="I253" s="224"/>
      <c r="J253" s="223">
        <f>ROUND(I253*H253,2)</f>
        <v>0</v>
      </c>
      <c r="K253" s="221" t="s">
        <v>138</v>
      </c>
      <c r="L253" s="70"/>
      <c r="M253" s="225" t="s">
        <v>23</v>
      </c>
      <c r="N253" s="226" t="s">
        <v>48</v>
      </c>
      <c r="O253" s="45"/>
      <c r="P253" s="227">
        <f>O253*H253</f>
        <v>0</v>
      </c>
      <c r="Q253" s="227">
        <v>0</v>
      </c>
      <c r="R253" s="227">
        <f>Q253*H253</f>
        <v>0</v>
      </c>
      <c r="S253" s="227">
        <v>0</v>
      </c>
      <c r="T253" s="228">
        <f>S253*H253</f>
        <v>0</v>
      </c>
      <c r="AR253" s="22" t="s">
        <v>151</v>
      </c>
      <c r="AT253" s="22" t="s">
        <v>134</v>
      </c>
      <c r="AU253" s="22" t="s">
        <v>86</v>
      </c>
      <c r="AY253" s="22" t="s">
        <v>128</v>
      </c>
      <c r="BE253" s="229">
        <f>IF(N253="základní",J253,0)</f>
        <v>0</v>
      </c>
      <c r="BF253" s="229">
        <f>IF(N253="snížená",J253,0)</f>
        <v>0</v>
      </c>
      <c r="BG253" s="229">
        <f>IF(N253="zákl. přenesená",J253,0)</f>
        <v>0</v>
      </c>
      <c r="BH253" s="229">
        <f>IF(N253="sníž. přenesená",J253,0)</f>
        <v>0</v>
      </c>
      <c r="BI253" s="229">
        <f>IF(N253="nulová",J253,0)</f>
        <v>0</v>
      </c>
      <c r="BJ253" s="22" t="s">
        <v>24</v>
      </c>
      <c r="BK253" s="229">
        <f>ROUND(I253*H253,2)</f>
        <v>0</v>
      </c>
      <c r="BL253" s="22" t="s">
        <v>151</v>
      </c>
      <c r="BM253" s="22" t="s">
        <v>454</v>
      </c>
    </row>
    <row r="254" spans="2:47" s="1" customFormat="1" ht="13.5">
      <c r="B254" s="44"/>
      <c r="C254" s="72"/>
      <c r="D254" s="230" t="s">
        <v>187</v>
      </c>
      <c r="E254" s="72"/>
      <c r="F254" s="231" t="s">
        <v>455</v>
      </c>
      <c r="G254" s="72"/>
      <c r="H254" s="72"/>
      <c r="I254" s="189"/>
      <c r="J254" s="72"/>
      <c r="K254" s="72"/>
      <c r="L254" s="70"/>
      <c r="M254" s="232"/>
      <c r="N254" s="45"/>
      <c r="O254" s="45"/>
      <c r="P254" s="45"/>
      <c r="Q254" s="45"/>
      <c r="R254" s="45"/>
      <c r="S254" s="45"/>
      <c r="T254" s="93"/>
      <c r="AT254" s="22" t="s">
        <v>187</v>
      </c>
      <c r="AU254" s="22" t="s">
        <v>86</v>
      </c>
    </row>
    <row r="255" spans="2:47" s="1" customFormat="1" ht="13.5">
      <c r="B255" s="44"/>
      <c r="C255" s="72"/>
      <c r="D255" s="230" t="s">
        <v>144</v>
      </c>
      <c r="E255" s="72"/>
      <c r="F255" s="231" t="s">
        <v>456</v>
      </c>
      <c r="G255" s="72"/>
      <c r="H255" s="72"/>
      <c r="I255" s="189"/>
      <c r="J255" s="72"/>
      <c r="K255" s="72"/>
      <c r="L255" s="70"/>
      <c r="M255" s="232"/>
      <c r="N255" s="45"/>
      <c r="O255" s="45"/>
      <c r="P255" s="45"/>
      <c r="Q255" s="45"/>
      <c r="R255" s="45"/>
      <c r="S255" s="45"/>
      <c r="T255" s="93"/>
      <c r="AT255" s="22" t="s">
        <v>144</v>
      </c>
      <c r="AU255" s="22" t="s">
        <v>86</v>
      </c>
    </row>
    <row r="256" spans="2:51" s="12" customFormat="1" ht="13.5">
      <c r="B256" s="246"/>
      <c r="C256" s="247"/>
      <c r="D256" s="230" t="s">
        <v>231</v>
      </c>
      <c r="E256" s="248" t="s">
        <v>23</v>
      </c>
      <c r="F256" s="249" t="s">
        <v>457</v>
      </c>
      <c r="G256" s="247"/>
      <c r="H256" s="250">
        <v>1.62</v>
      </c>
      <c r="I256" s="251"/>
      <c r="J256" s="247"/>
      <c r="K256" s="247"/>
      <c r="L256" s="252"/>
      <c r="M256" s="253"/>
      <c r="N256" s="254"/>
      <c r="O256" s="254"/>
      <c r="P256" s="254"/>
      <c r="Q256" s="254"/>
      <c r="R256" s="254"/>
      <c r="S256" s="254"/>
      <c r="T256" s="255"/>
      <c r="AT256" s="256" t="s">
        <v>231</v>
      </c>
      <c r="AU256" s="256" t="s">
        <v>86</v>
      </c>
      <c r="AV256" s="12" t="s">
        <v>86</v>
      </c>
      <c r="AW256" s="12" t="s">
        <v>40</v>
      </c>
      <c r="AX256" s="12" t="s">
        <v>24</v>
      </c>
      <c r="AY256" s="256" t="s">
        <v>128</v>
      </c>
    </row>
    <row r="257" spans="2:65" s="1" customFormat="1" ht="25.5" customHeight="1">
      <c r="B257" s="44"/>
      <c r="C257" s="219" t="s">
        <v>458</v>
      </c>
      <c r="D257" s="219" t="s">
        <v>134</v>
      </c>
      <c r="E257" s="220" t="s">
        <v>459</v>
      </c>
      <c r="F257" s="221" t="s">
        <v>460</v>
      </c>
      <c r="G257" s="222" t="s">
        <v>217</v>
      </c>
      <c r="H257" s="223">
        <v>4.26</v>
      </c>
      <c r="I257" s="224"/>
      <c r="J257" s="223">
        <f>ROUND(I257*H257,2)</f>
        <v>0</v>
      </c>
      <c r="K257" s="221" t="s">
        <v>138</v>
      </c>
      <c r="L257" s="70"/>
      <c r="M257" s="225" t="s">
        <v>23</v>
      </c>
      <c r="N257" s="226" t="s">
        <v>48</v>
      </c>
      <c r="O257" s="45"/>
      <c r="P257" s="227">
        <f>O257*H257</f>
        <v>0</v>
      </c>
      <c r="Q257" s="227">
        <v>0</v>
      </c>
      <c r="R257" s="227">
        <f>Q257*H257</f>
        <v>0</v>
      </c>
      <c r="S257" s="227">
        <v>0</v>
      </c>
      <c r="T257" s="228">
        <f>S257*H257</f>
        <v>0</v>
      </c>
      <c r="AR257" s="22" t="s">
        <v>151</v>
      </c>
      <c r="AT257" s="22" t="s">
        <v>134</v>
      </c>
      <c r="AU257" s="22" t="s">
        <v>86</v>
      </c>
      <c r="AY257" s="22" t="s">
        <v>128</v>
      </c>
      <c r="BE257" s="229">
        <f>IF(N257="základní",J257,0)</f>
        <v>0</v>
      </c>
      <c r="BF257" s="229">
        <f>IF(N257="snížená",J257,0)</f>
        <v>0</v>
      </c>
      <c r="BG257" s="229">
        <f>IF(N257="zákl. přenesená",J257,0)</f>
        <v>0</v>
      </c>
      <c r="BH257" s="229">
        <f>IF(N257="sníž. přenesená",J257,0)</f>
        <v>0</v>
      </c>
      <c r="BI257" s="229">
        <f>IF(N257="nulová",J257,0)</f>
        <v>0</v>
      </c>
      <c r="BJ257" s="22" t="s">
        <v>24</v>
      </c>
      <c r="BK257" s="229">
        <f>ROUND(I257*H257,2)</f>
        <v>0</v>
      </c>
      <c r="BL257" s="22" t="s">
        <v>151</v>
      </c>
      <c r="BM257" s="22" t="s">
        <v>461</v>
      </c>
    </row>
    <row r="258" spans="2:47" s="1" customFormat="1" ht="13.5">
      <c r="B258" s="44"/>
      <c r="C258" s="72"/>
      <c r="D258" s="230" t="s">
        <v>187</v>
      </c>
      <c r="E258" s="72"/>
      <c r="F258" s="231" t="s">
        <v>455</v>
      </c>
      <c r="G258" s="72"/>
      <c r="H258" s="72"/>
      <c r="I258" s="189"/>
      <c r="J258" s="72"/>
      <c r="K258" s="72"/>
      <c r="L258" s="70"/>
      <c r="M258" s="232"/>
      <c r="N258" s="45"/>
      <c r="O258" s="45"/>
      <c r="P258" s="45"/>
      <c r="Q258" s="45"/>
      <c r="R258" s="45"/>
      <c r="S258" s="45"/>
      <c r="T258" s="93"/>
      <c r="AT258" s="22" t="s">
        <v>187</v>
      </c>
      <c r="AU258" s="22" t="s">
        <v>86</v>
      </c>
    </row>
    <row r="259" spans="2:47" s="1" customFormat="1" ht="13.5">
      <c r="B259" s="44"/>
      <c r="C259" s="72"/>
      <c r="D259" s="230" t="s">
        <v>144</v>
      </c>
      <c r="E259" s="72"/>
      <c r="F259" s="231" t="s">
        <v>462</v>
      </c>
      <c r="G259" s="72"/>
      <c r="H259" s="72"/>
      <c r="I259" s="189"/>
      <c r="J259" s="72"/>
      <c r="K259" s="72"/>
      <c r="L259" s="70"/>
      <c r="M259" s="232"/>
      <c r="N259" s="45"/>
      <c r="O259" s="45"/>
      <c r="P259" s="45"/>
      <c r="Q259" s="45"/>
      <c r="R259" s="45"/>
      <c r="S259" s="45"/>
      <c r="T259" s="93"/>
      <c r="AT259" s="22" t="s">
        <v>144</v>
      </c>
      <c r="AU259" s="22" t="s">
        <v>86</v>
      </c>
    </row>
    <row r="260" spans="2:51" s="12" customFormat="1" ht="13.5">
      <c r="B260" s="246"/>
      <c r="C260" s="247"/>
      <c r="D260" s="230" t="s">
        <v>231</v>
      </c>
      <c r="E260" s="248" t="s">
        <v>23</v>
      </c>
      <c r="F260" s="249" t="s">
        <v>463</v>
      </c>
      <c r="G260" s="247"/>
      <c r="H260" s="250">
        <v>4.26</v>
      </c>
      <c r="I260" s="251"/>
      <c r="J260" s="247"/>
      <c r="K260" s="247"/>
      <c r="L260" s="252"/>
      <c r="M260" s="253"/>
      <c r="N260" s="254"/>
      <c r="O260" s="254"/>
      <c r="P260" s="254"/>
      <c r="Q260" s="254"/>
      <c r="R260" s="254"/>
      <c r="S260" s="254"/>
      <c r="T260" s="255"/>
      <c r="AT260" s="256" t="s">
        <v>231</v>
      </c>
      <c r="AU260" s="256" t="s">
        <v>86</v>
      </c>
      <c r="AV260" s="12" t="s">
        <v>86</v>
      </c>
      <c r="AW260" s="12" t="s">
        <v>40</v>
      </c>
      <c r="AX260" s="12" t="s">
        <v>24</v>
      </c>
      <c r="AY260" s="256" t="s">
        <v>128</v>
      </c>
    </row>
    <row r="261" spans="2:65" s="1" customFormat="1" ht="25.5" customHeight="1">
      <c r="B261" s="44"/>
      <c r="C261" s="219" t="s">
        <v>464</v>
      </c>
      <c r="D261" s="219" t="s">
        <v>134</v>
      </c>
      <c r="E261" s="220" t="s">
        <v>465</v>
      </c>
      <c r="F261" s="221" t="s">
        <v>466</v>
      </c>
      <c r="G261" s="222" t="s">
        <v>217</v>
      </c>
      <c r="H261" s="223">
        <v>5.2</v>
      </c>
      <c r="I261" s="224"/>
      <c r="J261" s="223">
        <f>ROUND(I261*H261,2)</f>
        <v>0</v>
      </c>
      <c r="K261" s="221" t="s">
        <v>138</v>
      </c>
      <c r="L261" s="70"/>
      <c r="M261" s="225" t="s">
        <v>23</v>
      </c>
      <c r="N261" s="226" t="s">
        <v>48</v>
      </c>
      <c r="O261" s="45"/>
      <c r="P261" s="227">
        <f>O261*H261</f>
        <v>0</v>
      </c>
      <c r="Q261" s="227">
        <v>0</v>
      </c>
      <c r="R261" s="227">
        <f>Q261*H261</f>
        <v>0</v>
      </c>
      <c r="S261" s="227">
        <v>0</v>
      </c>
      <c r="T261" s="228">
        <f>S261*H261</f>
        <v>0</v>
      </c>
      <c r="AR261" s="22" t="s">
        <v>151</v>
      </c>
      <c r="AT261" s="22" t="s">
        <v>134</v>
      </c>
      <c r="AU261" s="22" t="s">
        <v>86</v>
      </c>
      <c r="AY261" s="22" t="s">
        <v>128</v>
      </c>
      <c r="BE261" s="229">
        <f>IF(N261="základní",J261,0)</f>
        <v>0</v>
      </c>
      <c r="BF261" s="229">
        <f>IF(N261="snížená",J261,0)</f>
        <v>0</v>
      </c>
      <c r="BG261" s="229">
        <f>IF(N261="zákl. přenesená",J261,0)</f>
        <v>0</v>
      </c>
      <c r="BH261" s="229">
        <f>IF(N261="sníž. přenesená",J261,0)</f>
        <v>0</v>
      </c>
      <c r="BI261" s="229">
        <f>IF(N261="nulová",J261,0)</f>
        <v>0</v>
      </c>
      <c r="BJ261" s="22" t="s">
        <v>24</v>
      </c>
      <c r="BK261" s="229">
        <f>ROUND(I261*H261,2)</f>
        <v>0</v>
      </c>
      <c r="BL261" s="22" t="s">
        <v>151</v>
      </c>
      <c r="BM261" s="22" t="s">
        <v>467</v>
      </c>
    </row>
    <row r="262" spans="2:47" s="1" customFormat="1" ht="13.5">
      <c r="B262" s="44"/>
      <c r="C262" s="72"/>
      <c r="D262" s="230" t="s">
        <v>187</v>
      </c>
      <c r="E262" s="72"/>
      <c r="F262" s="231" t="s">
        <v>455</v>
      </c>
      <c r="G262" s="72"/>
      <c r="H262" s="72"/>
      <c r="I262" s="189"/>
      <c r="J262" s="72"/>
      <c r="K262" s="72"/>
      <c r="L262" s="70"/>
      <c r="M262" s="232"/>
      <c r="N262" s="45"/>
      <c r="O262" s="45"/>
      <c r="P262" s="45"/>
      <c r="Q262" s="45"/>
      <c r="R262" s="45"/>
      <c r="S262" s="45"/>
      <c r="T262" s="93"/>
      <c r="AT262" s="22" t="s">
        <v>187</v>
      </c>
      <c r="AU262" s="22" t="s">
        <v>86</v>
      </c>
    </row>
    <row r="263" spans="2:47" s="1" customFormat="1" ht="13.5">
      <c r="B263" s="44"/>
      <c r="C263" s="72"/>
      <c r="D263" s="230" t="s">
        <v>144</v>
      </c>
      <c r="E263" s="72"/>
      <c r="F263" s="231" t="s">
        <v>468</v>
      </c>
      <c r="G263" s="72"/>
      <c r="H263" s="72"/>
      <c r="I263" s="189"/>
      <c r="J263" s="72"/>
      <c r="K263" s="72"/>
      <c r="L263" s="70"/>
      <c r="M263" s="232"/>
      <c r="N263" s="45"/>
      <c r="O263" s="45"/>
      <c r="P263" s="45"/>
      <c r="Q263" s="45"/>
      <c r="R263" s="45"/>
      <c r="S263" s="45"/>
      <c r="T263" s="93"/>
      <c r="AT263" s="22" t="s">
        <v>144</v>
      </c>
      <c r="AU263" s="22" t="s">
        <v>86</v>
      </c>
    </row>
    <row r="264" spans="2:51" s="12" customFormat="1" ht="13.5">
      <c r="B264" s="246"/>
      <c r="C264" s="247"/>
      <c r="D264" s="230" t="s">
        <v>231</v>
      </c>
      <c r="E264" s="248" t="s">
        <v>23</v>
      </c>
      <c r="F264" s="249" t="s">
        <v>469</v>
      </c>
      <c r="G264" s="247"/>
      <c r="H264" s="250">
        <v>5.2</v>
      </c>
      <c r="I264" s="251"/>
      <c r="J264" s="247"/>
      <c r="K264" s="247"/>
      <c r="L264" s="252"/>
      <c r="M264" s="253"/>
      <c r="N264" s="254"/>
      <c r="O264" s="254"/>
      <c r="P264" s="254"/>
      <c r="Q264" s="254"/>
      <c r="R264" s="254"/>
      <c r="S264" s="254"/>
      <c r="T264" s="255"/>
      <c r="AT264" s="256" t="s">
        <v>231</v>
      </c>
      <c r="AU264" s="256" t="s">
        <v>86</v>
      </c>
      <c r="AV264" s="12" t="s">
        <v>86</v>
      </c>
      <c r="AW264" s="12" t="s">
        <v>40</v>
      </c>
      <c r="AX264" s="12" t="s">
        <v>24</v>
      </c>
      <c r="AY264" s="256" t="s">
        <v>128</v>
      </c>
    </row>
    <row r="265" spans="2:65" s="1" customFormat="1" ht="25.5" customHeight="1">
      <c r="B265" s="44"/>
      <c r="C265" s="219" t="s">
        <v>470</v>
      </c>
      <c r="D265" s="219" t="s">
        <v>134</v>
      </c>
      <c r="E265" s="220" t="s">
        <v>471</v>
      </c>
      <c r="F265" s="221" t="s">
        <v>472</v>
      </c>
      <c r="G265" s="222" t="s">
        <v>217</v>
      </c>
      <c r="H265" s="223">
        <v>68.8</v>
      </c>
      <c r="I265" s="224"/>
      <c r="J265" s="223">
        <f>ROUND(I265*H265,2)</f>
        <v>0</v>
      </c>
      <c r="K265" s="221" t="s">
        <v>138</v>
      </c>
      <c r="L265" s="70"/>
      <c r="M265" s="225" t="s">
        <v>23</v>
      </c>
      <c r="N265" s="226" t="s">
        <v>48</v>
      </c>
      <c r="O265" s="45"/>
      <c r="P265" s="227">
        <f>O265*H265</f>
        <v>0</v>
      </c>
      <c r="Q265" s="227">
        <v>2.16</v>
      </c>
      <c r="R265" s="227">
        <f>Q265*H265</f>
        <v>148.608</v>
      </c>
      <c r="S265" s="227">
        <v>0</v>
      </c>
      <c r="T265" s="228">
        <f>S265*H265</f>
        <v>0</v>
      </c>
      <c r="AR265" s="22" t="s">
        <v>151</v>
      </c>
      <c r="AT265" s="22" t="s">
        <v>134</v>
      </c>
      <c r="AU265" s="22" t="s">
        <v>86</v>
      </c>
      <c r="AY265" s="22" t="s">
        <v>128</v>
      </c>
      <c r="BE265" s="229">
        <f>IF(N265="základní",J265,0)</f>
        <v>0</v>
      </c>
      <c r="BF265" s="229">
        <f>IF(N265="snížená",J265,0)</f>
        <v>0</v>
      </c>
      <c r="BG265" s="229">
        <f>IF(N265="zákl. přenesená",J265,0)</f>
        <v>0</v>
      </c>
      <c r="BH265" s="229">
        <f>IF(N265="sníž. přenesená",J265,0)</f>
        <v>0</v>
      </c>
      <c r="BI265" s="229">
        <f>IF(N265="nulová",J265,0)</f>
        <v>0</v>
      </c>
      <c r="BJ265" s="22" t="s">
        <v>24</v>
      </c>
      <c r="BK265" s="229">
        <f>ROUND(I265*H265,2)</f>
        <v>0</v>
      </c>
      <c r="BL265" s="22" t="s">
        <v>151</v>
      </c>
      <c r="BM265" s="22" t="s">
        <v>473</v>
      </c>
    </row>
    <row r="266" spans="2:47" s="1" customFormat="1" ht="13.5">
      <c r="B266" s="44"/>
      <c r="C266" s="72"/>
      <c r="D266" s="230" t="s">
        <v>187</v>
      </c>
      <c r="E266" s="72"/>
      <c r="F266" s="231" t="s">
        <v>474</v>
      </c>
      <c r="G266" s="72"/>
      <c r="H266" s="72"/>
      <c r="I266" s="189"/>
      <c r="J266" s="72"/>
      <c r="K266" s="72"/>
      <c r="L266" s="70"/>
      <c r="M266" s="232"/>
      <c r="N266" s="45"/>
      <c r="O266" s="45"/>
      <c r="P266" s="45"/>
      <c r="Q266" s="45"/>
      <c r="R266" s="45"/>
      <c r="S266" s="45"/>
      <c r="T266" s="93"/>
      <c r="AT266" s="22" t="s">
        <v>187</v>
      </c>
      <c r="AU266" s="22" t="s">
        <v>86</v>
      </c>
    </row>
    <row r="267" spans="2:47" s="1" customFormat="1" ht="13.5">
      <c r="B267" s="44"/>
      <c r="C267" s="72"/>
      <c r="D267" s="230" t="s">
        <v>144</v>
      </c>
      <c r="E267" s="72"/>
      <c r="F267" s="231" t="s">
        <v>475</v>
      </c>
      <c r="G267" s="72"/>
      <c r="H267" s="72"/>
      <c r="I267" s="189"/>
      <c r="J267" s="72"/>
      <c r="K267" s="72"/>
      <c r="L267" s="70"/>
      <c r="M267" s="232"/>
      <c r="N267" s="45"/>
      <c r="O267" s="45"/>
      <c r="P267" s="45"/>
      <c r="Q267" s="45"/>
      <c r="R267" s="45"/>
      <c r="S267" s="45"/>
      <c r="T267" s="93"/>
      <c r="AT267" s="22" t="s">
        <v>144</v>
      </c>
      <c r="AU267" s="22" t="s">
        <v>86</v>
      </c>
    </row>
    <row r="268" spans="2:51" s="12" customFormat="1" ht="13.5">
      <c r="B268" s="246"/>
      <c r="C268" s="247"/>
      <c r="D268" s="230" t="s">
        <v>231</v>
      </c>
      <c r="E268" s="248" t="s">
        <v>23</v>
      </c>
      <c r="F268" s="249" t="s">
        <v>476</v>
      </c>
      <c r="G268" s="247"/>
      <c r="H268" s="250">
        <v>68.8</v>
      </c>
      <c r="I268" s="251"/>
      <c r="J268" s="247"/>
      <c r="K268" s="247"/>
      <c r="L268" s="252"/>
      <c r="M268" s="253"/>
      <c r="N268" s="254"/>
      <c r="O268" s="254"/>
      <c r="P268" s="254"/>
      <c r="Q268" s="254"/>
      <c r="R268" s="254"/>
      <c r="S268" s="254"/>
      <c r="T268" s="255"/>
      <c r="AT268" s="256" t="s">
        <v>231</v>
      </c>
      <c r="AU268" s="256" t="s">
        <v>86</v>
      </c>
      <c r="AV268" s="12" t="s">
        <v>86</v>
      </c>
      <c r="AW268" s="12" t="s">
        <v>40</v>
      </c>
      <c r="AX268" s="12" t="s">
        <v>24</v>
      </c>
      <c r="AY268" s="256" t="s">
        <v>128</v>
      </c>
    </row>
    <row r="269" spans="2:65" s="1" customFormat="1" ht="51" customHeight="1">
      <c r="B269" s="44"/>
      <c r="C269" s="219" t="s">
        <v>477</v>
      </c>
      <c r="D269" s="219" t="s">
        <v>134</v>
      </c>
      <c r="E269" s="220" t="s">
        <v>478</v>
      </c>
      <c r="F269" s="221" t="s">
        <v>479</v>
      </c>
      <c r="G269" s="222" t="s">
        <v>185</v>
      </c>
      <c r="H269" s="223">
        <v>202</v>
      </c>
      <c r="I269" s="224"/>
      <c r="J269" s="223">
        <f>ROUND(I269*H269,2)</f>
        <v>0</v>
      </c>
      <c r="K269" s="221" t="s">
        <v>138</v>
      </c>
      <c r="L269" s="70"/>
      <c r="M269" s="225" t="s">
        <v>23</v>
      </c>
      <c r="N269" s="226" t="s">
        <v>48</v>
      </c>
      <c r="O269" s="45"/>
      <c r="P269" s="227">
        <f>O269*H269</f>
        <v>0</v>
      </c>
      <c r="Q269" s="227">
        <v>0.56488</v>
      </c>
      <c r="R269" s="227">
        <f>Q269*H269</f>
        <v>114.10576</v>
      </c>
      <c r="S269" s="227">
        <v>0</v>
      </c>
      <c r="T269" s="228">
        <f>S269*H269</f>
        <v>0</v>
      </c>
      <c r="AR269" s="22" t="s">
        <v>151</v>
      </c>
      <c r="AT269" s="22" t="s">
        <v>134</v>
      </c>
      <c r="AU269" s="22" t="s">
        <v>86</v>
      </c>
      <c r="AY269" s="22" t="s">
        <v>128</v>
      </c>
      <c r="BE269" s="229">
        <f>IF(N269="základní",J269,0)</f>
        <v>0</v>
      </c>
      <c r="BF269" s="229">
        <f>IF(N269="snížená",J269,0)</f>
        <v>0</v>
      </c>
      <c r="BG269" s="229">
        <f>IF(N269="zákl. přenesená",J269,0)</f>
        <v>0</v>
      </c>
      <c r="BH269" s="229">
        <f>IF(N269="sníž. přenesená",J269,0)</f>
        <v>0</v>
      </c>
      <c r="BI269" s="229">
        <f>IF(N269="nulová",J269,0)</f>
        <v>0</v>
      </c>
      <c r="BJ269" s="22" t="s">
        <v>24</v>
      </c>
      <c r="BK269" s="229">
        <f>ROUND(I269*H269,2)</f>
        <v>0</v>
      </c>
      <c r="BL269" s="22" t="s">
        <v>151</v>
      </c>
      <c r="BM269" s="22" t="s">
        <v>480</v>
      </c>
    </row>
    <row r="270" spans="2:47" s="1" customFormat="1" ht="13.5">
      <c r="B270" s="44"/>
      <c r="C270" s="72"/>
      <c r="D270" s="230" t="s">
        <v>187</v>
      </c>
      <c r="E270" s="72"/>
      <c r="F270" s="231" t="s">
        <v>481</v>
      </c>
      <c r="G270" s="72"/>
      <c r="H270" s="72"/>
      <c r="I270" s="189"/>
      <c r="J270" s="72"/>
      <c r="K270" s="72"/>
      <c r="L270" s="70"/>
      <c r="M270" s="232"/>
      <c r="N270" s="45"/>
      <c r="O270" s="45"/>
      <c r="P270" s="45"/>
      <c r="Q270" s="45"/>
      <c r="R270" s="45"/>
      <c r="S270" s="45"/>
      <c r="T270" s="93"/>
      <c r="AT270" s="22" t="s">
        <v>187</v>
      </c>
      <c r="AU270" s="22" t="s">
        <v>86</v>
      </c>
    </row>
    <row r="271" spans="2:47" s="1" customFormat="1" ht="13.5">
      <c r="B271" s="44"/>
      <c r="C271" s="72"/>
      <c r="D271" s="230" t="s">
        <v>144</v>
      </c>
      <c r="E271" s="72"/>
      <c r="F271" s="231" t="s">
        <v>475</v>
      </c>
      <c r="G271" s="72"/>
      <c r="H271" s="72"/>
      <c r="I271" s="189"/>
      <c r="J271" s="72"/>
      <c r="K271" s="72"/>
      <c r="L271" s="70"/>
      <c r="M271" s="232"/>
      <c r="N271" s="45"/>
      <c r="O271" s="45"/>
      <c r="P271" s="45"/>
      <c r="Q271" s="45"/>
      <c r="R271" s="45"/>
      <c r="S271" s="45"/>
      <c r="T271" s="93"/>
      <c r="AT271" s="22" t="s">
        <v>144</v>
      </c>
      <c r="AU271" s="22" t="s">
        <v>86</v>
      </c>
    </row>
    <row r="272" spans="2:51" s="12" customFormat="1" ht="13.5">
      <c r="B272" s="246"/>
      <c r="C272" s="247"/>
      <c r="D272" s="230" t="s">
        <v>231</v>
      </c>
      <c r="E272" s="248" t="s">
        <v>23</v>
      </c>
      <c r="F272" s="249" t="s">
        <v>482</v>
      </c>
      <c r="G272" s="247"/>
      <c r="H272" s="250">
        <v>202</v>
      </c>
      <c r="I272" s="251"/>
      <c r="J272" s="247"/>
      <c r="K272" s="247"/>
      <c r="L272" s="252"/>
      <c r="M272" s="253"/>
      <c r="N272" s="254"/>
      <c r="O272" s="254"/>
      <c r="P272" s="254"/>
      <c r="Q272" s="254"/>
      <c r="R272" s="254"/>
      <c r="S272" s="254"/>
      <c r="T272" s="255"/>
      <c r="AT272" s="256" t="s">
        <v>231</v>
      </c>
      <c r="AU272" s="256" t="s">
        <v>86</v>
      </c>
      <c r="AV272" s="12" t="s">
        <v>86</v>
      </c>
      <c r="AW272" s="12" t="s">
        <v>40</v>
      </c>
      <c r="AX272" s="12" t="s">
        <v>24</v>
      </c>
      <c r="AY272" s="256" t="s">
        <v>128</v>
      </c>
    </row>
    <row r="273" spans="2:63" s="10" customFormat="1" ht="29.85" customHeight="1">
      <c r="B273" s="203"/>
      <c r="C273" s="204"/>
      <c r="D273" s="205" t="s">
        <v>76</v>
      </c>
      <c r="E273" s="217" t="s">
        <v>131</v>
      </c>
      <c r="F273" s="217" t="s">
        <v>483</v>
      </c>
      <c r="G273" s="204"/>
      <c r="H273" s="204"/>
      <c r="I273" s="207"/>
      <c r="J273" s="218">
        <f>BK273</f>
        <v>0</v>
      </c>
      <c r="K273" s="204"/>
      <c r="L273" s="209"/>
      <c r="M273" s="210"/>
      <c r="N273" s="211"/>
      <c r="O273" s="211"/>
      <c r="P273" s="212">
        <f>SUM(P274:P318)</f>
        <v>0</v>
      </c>
      <c r="Q273" s="211"/>
      <c r="R273" s="212">
        <f>SUM(R274:R318)</f>
        <v>515.637208</v>
      </c>
      <c r="S273" s="211"/>
      <c r="T273" s="213">
        <f>SUM(T274:T318)</f>
        <v>0</v>
      </c>
      <c r="AR273" s="214" t="s">
        <v>24</v>
      </c>
      <c r="AT273" s="215" t="s">
        <v>76</v>
      </c>
      <c r="AU273" s="215" t="s">
        <v>24</v>
      </c>
      <c r="AY273" s="214" t="s">
        <v>128</v>
      </c>
      <c r="BK273" s="216">
        <f>SUM(BK274:BK318)</f>
        <v>0</v>
      </c>
    </row>
    <row r="274" spans="2:65" s="1" customFormat="1" ht="16.5" customHeight="1">
      <c r="B274" s="44"/>
      <c r="C274" s="219" t="s">
        <v>484</v>
      </c>
      <c r="D274" s="219" t="s">
        <v>134</v>
      </c>
      <c r="E274" s="220" t="s">
        <v>485</v>
      </c>
      <c r="F274" s="221" t="s">
        <v>486</v>
      </c>
      <c r="G274" s="222" t="s">
        <v>407</v>
      </c>
      <c r="H274" s="223">
        <v>107.3</v>
      </c>
      <c r="I274" s="224"/>
      <c r="J274" s="223">
        <f>ROUND(I274*H274,2)</f>
        <v>0</v>
      </c>
      <c r="K274" s="221" t="s">
        <v>23</v>
      </c>
      <c r="L274" s="70"/>
      <c r="M274" s="225" t="s">
        <v>23</v>
      </c>
      <c r="N274" s="226" t="s">
        <v>48</v>
      </c>
      <c r="O274" s="45"/>
      <c r="P274" s="227">
        <f>O274*H274</f>
        <v>0</v>
      </c>
      <c r="Q274" s="227">
        <v>0</v>
      </c>
      <c r="R274" s="227">
        <f>Q274*H274</f>
        <v>0</v>
      </c>
      <c r="S274" s="227">
        <v>0</v>
      </c>
      <c r="T274" s="228">
        <f>S274*H274</f>
        <v>0</v>
      </c>
      <c r="AR274" s="22" t="s">
        <v>151</v>
      </c>
      <c r="AT274" s="22" t="s">
        <v>134</v>
      </c>
      <c r="AU274" s="22" t="s">
        <v>86</v>
      </c>
      <c r="AY274" s="22" t="s">
        <v>128</v>
      </c>
      <c r="BE274" s="229">
        <f>IF(N274="základní",J274,0)</f>
        <v>0</v>
      </c>
      <c r="BF274" s="229">
        <f>IF(N274="snížená",J274,0)</f>
        <v>0</v>
      </c>
      <c r="BG274" s="229">
        <f>IF(N274="zákl. přenesená",J274,0)</f>
        <v>0</v>
      </c>
      <c r="BH274" s="229">
        <f>IF(N274="sníž. přenesená",J274,0)</f>
        <v>0</v>
      </c>
      <c r="BI274" s="229">
        <f>IF(N274="nulová",J274,0)</f>
        <v>0</v>
      </c>
      <c r="BJ274" s="22" t="s">
        <v>24</v>
      </c>
      <c r="BK274" s="229">
        <f>ROUND(I274*H274,2)</f>
        <v>0</v>
      </c>
      <c r="BL274" s="22" t="s">
        <v>151</v>
      </c>
      <c r="BM274" s="22" t="s">
        <v>487</v>
      </c>
    </row>
    <row r="275" spans="2:47" s="1" customFormat="1" ht="13.5">
      <c r="B275" s="44"/>
      <c r="C275" s="72"/>
      <c r="D275" s="230" t="s">
        <v>144</v>
      </c>
      <c r="E275" s="72"/>
      <c r="F275" s="231" t="s">
        <v>352</v>
      </c>
      <c r="G275" s="72"/>
      <c r="H275" s="72"/>
      <c r="I275" s="189"/>
      <c r="J275" s="72"/>
      <c r="K275" s="72"/>
      <c r="L275" s="70"/>
      <c r="M275" s="232"/>
      <c r="N275" s="45"/>
      <c r="O275" s="45"/>
      <c r="P275" s="45"/>
      <c r="Q275" s="45"/>
      <c r="R275" s="45"/>
      <c r="S275" s="45"/>
      <c r="T275" s="93"/>
      <c r="AT275" s="22" t="s">
        <v>144</v>
      </c>
      <c r="AU275" s="22" t="s">
        <v>86</v>
      </c>
    </row>
    <row r="276" spans="2:65" s="1" customFormat="1" ht="25.5" customHeight="1">
      <c r="B276" s="44"/>
      <c r="C276" s="219" t="s">
        <v>488</v>
      </c>
      <c r="D276" s="219" t="s">
        <v>134</v>
      </c>
      <c r="E276" s="220" t="s">
        <v>489</v>
      </c>
      <c r="F276" s="221" t="s">
        <v>490</v>
      </c>
      <c r="G276" s="222" t="s">
        <v>185</v>
      </c>
      <c r="H276" s="223">
        <v>4543.6</v>
      </c>
      <c r="I276" s="224"/>
      <c r="J276" s="223">
        <f>ROUND(I276*H276,2)</f>
        <v>0</v>
      </c>
      <c r="K276" s="221" t="s">
        <v>138</v>
      </c>
      <c r="L276" s="70"/>
      <c r="M276" s="225" t="s">
        <v>23</v>
      </c>
      <c r="N276" s="226" t="s">
        <v>48</v>
      </c>
      <c r="O276" s="45"/>
      <c r="P276" s="227">
        <f>O276*H276</f>
        <v>0</v>
      </c>
      <c r="Q276" s="227">
        <v>0</v>
      </c>
      <c r="R276" s="227">
        <f>Q276*H276</f>
        <v>0</v>
      </c>
      <c r="S276" s="227">
        <v>0</v>
      </c>
      <c r="T276" s="228">
        <f>S276*H276</f>
        <v>0</v>
      </c>
      <c r="AR276" s="22" t="s">
        <v>151</v>
      </c>
      <c r="AT276" s="22" t="s">
        <v>134</v>
      </c>
      <c r="AU276" s="22" t="s">
        <v>86</v>
      </c>
      <c r="AY276" s="22" t="s">
        <v>128</v>
      </c>
      <c r="BE276" s="229">
        <f>IF(N276="základní",J276,0)</f>
        <v>0</v>
      </c>
      <c r="BF276" s="229">
        <f>IF(N276="snížená",J276,0)</f>
        <v>0</v>
      </c>
      <c r="BG276" s="229">
        <f>IF(N276="zákl. přenesená",J276,0)</f>
        <v>0</v>
      </c>
      <c r="BH276" s="229">
        <f>IF(N276="sníž. přenesená",J276,0)</f>
        <v>0</v>
      </c>
      <c r="BI276" s="229">
        <f>IF(N276="nulová",J276,0)</f>
        <v>0</v>
      </c>
      <c r="BJ276" s="22" t="s">
        <v>24</v>
      </c>
      <c r="BK276" s="229">
        <f>ROUND(I276*H276,2)</f>
        <v>0</v>
      </c>
      <c r="BL276" s="22" t="s">
        <v>151</v>
      </c>
      <c r="BM276" s="22" t="s">
        <v>491</v>
      </c>
    </row>
    <row r="277" spans="2:47" s="1" customFormat="1" ht="13.5">
      <c r="B277" s="44"/>
      <c r="C277" s="72"/>
      <c r="D277" s="230" t="s">
        <v>144</v>
      </c>
      <c r="E277" s="72"/>
      <c r="F277" s="231" t="s">
        <v>492</v>
      </c>
      <c r="G277" s="72"/>
      <c r="H277" s="72"/>
      <c r="I277" s="189"/>
      <c r="J277" s="72"/>
      <c r="K277" s="72"/>
      <c r="L277" s="70"/>
      <c r="M277" s="232"/>
      <c r="N277" s="45"/>
      <c r="O277" s="45"/>
      <c r="P277" s="45"/>
      <c r="Q277" s="45"/>
      <c r="R277" s="45"/>
      <c r="S277" s="45"/>
      <c r="T277" s="93"/>
      <c r="AT277" s="22" t="s">
        <v>144</v>
      </c>
      <c r="AU277" s="22" t="s">
        <v>86</v>
      </c>
    </row>
    <row r="278" spans="2:65" s="1" customFormat="1" ht="25.5" customHeight="1">
      <c r="B278" s="44"/>
      <c r="C278" s="219" t="s">
        <v>493</v>
      </c>
      <c r="D278" s="219" t="s">
        <v>134</v>
      </c>
      <c r="E278" s="220" t="s">
        <v>494</v>
      </c>
      <c r="F278" s="221" t="s">
        <v>495</v>
      </c>
      <c r="G278" s="222" t="s">
        <v>185</v>
      </c>
      <c r="H278" s="223">
        <v>3986</v>
      </c>
      <c r="I278" s="224"/>
      <c r="J278" s="223">
        <f>ROUND(I278*H278,2)</f>
        <v>0</v>
      </c>
      <c r="K278" s="221" t="s">
        <v>138</v>
      </c>
      <c r="L278" s="70"/>
      <c r="M278" s="225" t="s">
        <v>23</v>
      </c>
      <c r="N278" s="226" t="s">
        <v>48</v>
      </c>
      <c r="O278" s="45"/>
      <c r="P278" s="227">
        <f>O278*H278</f>
        <v>0</v>
      </c>
      <c r="Q278" s="227">
        <v>0</v>
      </c>
      <c r="R278" s="227">
        <f>Q278*H278</f>
        <v>0</v>
      </c>
      <c r="S278" s="227">
        <v>0</v>
      </c>
      <c r="T278" s="228">
        <f>S278*H278</f>
        <v>0</v>
      </c>
      <c r="AR278" s="22" t="s">
        <v>151</v>
      </c>
      <c r="AT278" s="22" t="s">
        <v>134</v>
      </c>
      <c r="AU278" s="22" t="s">
        <v>86</v>
      </c>
      <c r="AY278" s="22" t="s">
        <v>128</v>
      </c>
      <c r="BE278" s="229">
        <f>IF(N278="základní",J278,0)</f>
        <v>0</v>
      </c>
      <c r="BF278" s="229">
        <f>IF(N278="snížená",J278,0)</f>
        <v>0</v>
      </c>
      <c r="BG278" s="229">
        <f>IF(N278="zákl. přenesená",J278,0)</f>
        <v>0</v>
      </c>
      <c r="BH278" s="229">
        <f>IF(N278="sníž. přenesená",J278,0)</f>
        <v>0</v>
      </c>
      <c r="BI278" s="229">
        <f>IF(N278="nulová",J278,0)</f>
        <v>0</v>
      </c>
      <c r="BJ278" s="22" t="s">
        <v>24</v>
      </c>
      <c r="BK278" s="229">
        <f>ROUND(I278*H278,2)</f>
        <v>0</v>
      </c>
      <c r="BL278" s="22" t="s">
        <v>151</v>
      </c>
      <c r="BM278" s="22" t="s">
        <v>496</v>
      </c>
    </row>
    <row r="279" spans="2:47" s="1" customFormat="1" ht="13.5">
      <c r="B279" s="44"/>
      <c r="C279" s="72"/>
      <c r="D279" s="230" t="s">
        <v>187</v>
      </c>
      <c r="E279" s="72"/>
      <c r="F279" s="231" t="s">
        <v>497</v>
      </c>
      <c r="G279" s="72"/>
      <c r="H279" s="72"/>
      <c r="I279" s="189"/>
      <c r="J279" s="72"/>
      <c r="K279" s="72"/>
      <c r="L279" s="70"/>
      <c r="M279" s="232"/>
      <c r="N279" s="45"/>
      <c r="O279" s="45"/>
      <c r="P279" s="45"/>
      <c r="Q279" s="45"/>
      <c r="R279" s="45"/>
      <c r="S279" s="45"/>
      <c r="T279" s="93"/>
      <c r="AT279" s="22" t="s">
        <v>187</v>
      </c>
      <c r="AU279" s="22" t="s">
        <v>86</v>
      </c>
    </row>
    <row r="280" spans="2:47" s="1" customFormat="1" ht="13.5">
      <c r="B280" s="44"/>
      <c r="C280" s="72"/>
      <c r="D280" s="230" t="s">
        <v>144</v>
      </c>
      <c r="E280" s="72"/>
      <c r="F280" s="231" t="s">
        <v>492</v>
      </c>
      <c r="G280" s="72"/>
      <c r="H280" s="72"/>
      <c r="I280" s="189"/>
      <c r="J280" s="72"/>
      <c r="K280" s="72"/>
      <c r="L280" s="70"/>
      <c r="M280" s="232"/>
      <c r="N280" s="45"/>
      <c r="O280" s="45"/>
      <c r="P280" s="45"/>
      <c r="Q280" s="45"/>
      <c r="R280" s="45"/>
      <c r="S280" s="45"/>
      <c r="T280" s="93"/>
      <c r="AT280" s="22" t="s">
        <v>144</v>
      </c>
      <c r="AU280" s="22" t="s">
        <v>86</v>
      </c>
    </row>
    <row r="281" spans="2:65" s="1" customFormat="1" ht="38.25" customHeight="1">
      <c r="B281" s="44"/>
      <c r="C281" s="219" t="s">
        <v>498</v>
      </c>
      <c r="D281" s="219" t="s">
        <v>134</v>
      </c>
      <c r="E281" s="220" t="s">
        <v>499</v>
      </c>
      <c r="F281" s="221" t="s">
        <v>500</v>
      </c>
      <c r="G281" s="222" t="s">
        <v>185</v>
      </c>
      <c r="H281" s="223">
        <v>12131.3</v>
      </c>
      <c r="I281" s="224"/>
      <c r="J281" s="223">
        <f>ROUND(I281*H281,2)</f>
        <v>0</v>
      </c>
      <c r="K281" s="221" t="s">
        <v>138</v>
      </c>
      <c r="L281" s="70"/>
      <c r="M281" s="225" t="s">
        <v>23</v>
      </c>
      <c r="N281" s="226" t="s">
        <v>48</v>
      </c>
      <c r="O281" s="45"/>
      <c r="P281" s="227">
        <f>O281*H281</f>
        <v>0</v>
      </c>
      <c r="Q281" s="227">
        <v>0</v>
      </c>
      <c r="R281" s="227">
        <f>Q281*H281</f>
        <v>0</v>
      </c>
      <c r="S281" s="227">
        <v>0</v>
      </c>
      <c r="T281" s="228">
        <f>S281*H281</f>
        <v>0</v>
      </c>
      <c r="AR281" s="22" t="s">
        <v>151</v>
      </c>
      <c r="AT281" s="22" t="s">
        <v>134</v>
      </c>
      <c r="AU281" s="22" t="s">
        <v>86</v>
      </c>
      <c r="AY281" s="22" t="s">
        <v>128</v>
      </c>
      <c r="BE281" s="229">
        <f>IF(N281="základní",J281,0)</f>
        <v>0</v>
      </c>
      <c r="BF281" s="229">
        <f>IF(N281="snížená",J281,0)</f>
        <v>0</v>
      </c>
      <c r="BG281" s="229">
        <f>IF(N281="zákl. přenesená",J281,0)</f>
        <v>0</v>
      </c>
      <c r="BH281" s="229">
        <f>IF(N281="sníž. přenesená",J281,0)</f>
        <v>0</v>
      </c>
      <c r="BI281" s="229">
        <f>IF(N281="nulová",J281,0)</f>
        <v>0</v>
      </c>
      <c r="BJ281" s="22" t="s">
        <v>24</v>
      </c>
      <c r="BK281" s="229">
        <f>ROUND(I281*H281,2)</f>
        <v>0</v>
      </c>
      <c r="BL281" s="22" t="s">
        <v>151</v>
      </c>
      <c r="BM281" s="22" t="s">
        <v>501</v>
      </c>
    </row>
    <row r="282" spans="2:47" s="1" customFormat="1" ht="13.5">
      <c r="B282" s="44"/>
      <c r="C282" s="72"/>
      <c r="D282" s="230" t="s">
        <v>187</v>
      </c>
      <c r="E282" s="72"/>
      <c r="F282" s="231" t="s">
        <v>502</v>
      </c>
      <c r="G282" s="72"/>
      <c r="H282" s="72"/>
      <c r="I282" s="189"/>
      <c r="J282" s="72"/>
      <c r="K282" s="72"/>
      <c r="L282" s="70"/>
      <c r="M282" s="232"/>
      <c r="N282" s="45"/>
      <c r="O282" s="45"/>
      <c r="P282" s="45"/>
      <c r="Q282" s="45"/>
      <c r="R282" s="45"/>
      <c r="S282" s="45"/>
      <c r="T282" s="93"/>
      <c r="AT282" s="22" t="s">
        <v>187</v>
      </c>
      <c r="AU282" s="22" t="s">
        <v>86</v>
      </c>
    </row>
    <row r="283" spans="2:47" s="1" customFormat="1" ht="13.5">
      <c r="B283" s="44"/>
      <c r="C283" s="72"/>
      <c r="D283" s="230" t="s">
        <v>144</v>
      </c>
      <c r="E283" s="72"/>
      <c r="F283" s="231" t="s">
        <v>492</v>
      </c>
      <c r="G283" s="72"/>
      <c r="H283" s="72"/>
      <c r="I283" s="189"/>
      <c r="J283" s="72"/>
      <c r="K283" s="72"/>
      <c r="L283" s="70"/>
      <c r="M283" s="232"/>
      <c r="N283" s="45"/>
      <c r="O283" s="45"/>
      <c r="P283" s="45"/>
      <c r="Q283" s="45"/>
      <c r="R283" s="45"/>
      <c r="S283" s="45"/>
      <c r="T283" s="93"/>
      <c r="AT283" s="22" t="s">
        <v>144</v>
      </c>
      <c r="AU283" s="22" t="s">
        <v>86</v>
      </c>
    </row>
    <row r="284" spans="2:51" s="11" customFormat="1" ht="13.5">
      <c r="B284" s="236"/>
      <c r="C284" s="237"/>
      <c r="D284" s="230" t="s">
        <v>231</v>
      </c>
      <c r="E284" s="238" t="s">
        <v>23</v>
      </c>
      <c r="F284" s="239" t="s">
        <v>503</v>
      </c>
      <c r="G284" s="237"/>
      <c r="H284" s="238" t="s">
        <v>23</v>
      </c>
      <c r="I284" s="240"/>
      <c r="J284" s="237"/>
      <c r="K284" s="237"/>
      <c r="L284" s="241"/>
      <c r="M284" s="242"/>
      <c r="N284" s="243"/>
      <c r="O284" s="243"/>
      <c r="P284" s="243"/>
      <c r="Q284" s="243"/>
      <c r="R284" s="243"/>
      <c r="S284" s="243"/>
      <c r="T284" s="244"/>
      <c r="AT284" s="245" t="s">
        <v>231</v>
      </c>
      <c r="AU284" s="245" t="s">
        <v>86</v>
      </c>
      <c r="AV284" s="11" t="s">
        <v>24</v>
      </c>
      <c r="AW284" s="11" t="s">
        <v>40</v>
      </c>
      <c r="AX284" s="11" t="s">
        <v>77</v>
      </c>
      <c r="AY284" s="245" t="s">
        <v>128</v>
      </c>
    </row>
    <row r="285" spans="2:51" s="12" customFormat="1" ht="13.5">
      <c r="B285" s="246"/>
      <c r="C285" s="247"/>
      <c r="D285" s="230" t="s">
        <v>231</v>
      </c>
      <c r="E285" s="248" t="s">
        <v>23</v>
      </c>
      <c r="F285" s="249" t="s">
        <v>504</v>
      </c>
      <c r="G285" s="247"/>
      <c r="H285" s="250">
        <v>12131.3</v>
      </c>
      <c r="I285" s="251"/>
      <c r="J285" s="247"/>
      <c r="K285" s="247"/>
      <c r="L285" s="252"/>
      <c r="M285" s="253"/>
      <c r="N285" s="254"/>
      <c r="O285" s="254"/>
      <c r="P285" s="254"/>
      <c r="Q285" s="254"/>
      <c r="R285" s="254"/>
      <c r="S285" s="254"/>
      <c r="T285" s="255"/>
      <c r="AT285" s="256" t="s">
        <v>231</v>
      </c>
      <c r="AU285" s="256" t="s">
        <v>86</v>
      </c>
      <c r="AV285" s="12" t="s">
        <v>86</v>
      </c>
      <c r="AW285" s="12" t="s">
        <v>40</v>
      </c>
      <c r="AX285" s="12" t="s">
        <v>24</v>
      </c>
      <c r="AY285" s="256" t="s">
        <v>128</v>
      </c>
    </row>
    <row r="286" spans="2:65" s="1" customFormat="1" ht="16.5" customHeight="1">
      <c r="B286" s="44"/>
      <c r="C286" s="219" t="s">
        <v>505</v>
      </c>
      <c r="D286" s="219" t="s">
        <v>134</v>
      </c>
      <c r="E286" s="220" t="s">
        <v>506</v>
      </c>
      <c r="F286" s="221" t="s">
        <v>507</v>
      </c>
      <c r="G286" s="222" t="s">
        <v>217</v>
      </c>
      <c r="H286" s="223">
        <v>177.1</v>
      </c>
      <c r="I286" s="224"/>
      <c r="J286" s="223">
        <f>ROUND(I286*H286,2)</f>
        <v>0</v>
      </c>
      <c r="K286" s="221" t="s">
        <v>138</v>
      </c>
      <c r="L286" s="70"/>
      <c r="M286" s="225" t="s">
        <v>23</v>
      </c>
      <c r="N286" s="226" t="s">
        <v>48</v>
      </c>
      <c r="O286" s="45"/>
      <c r="P286" s="227">
        <f>O286*H286</f>
        <v>0</v>
      </c>
      <c r="Q286" s="227">
        <v>0</v>
      </c>
      <c r="R286" s="227">
        <f>Q286*H286</f>
        <v>0</v>
      </c>
      <c r="S286" s="227">
        <v>0</v>
      </c>
      <c r="T286" s="228">
        <f>S286*H286</f>
        <v>0</v>
      </c>
      <c r="AR286" s="22" t="s">
        <v>151</v>
      </c>
      <c r="AT286" s="22" t="s">
        <v>134</v>
      </c>
      <c r="AU286" s="22" t="s">
        <v>86</v>
      </c>
      <c r="AY286" s="22" t="s">
        <v>128</v>
      </c>
      <c r="BE286" s="229">
        <f>IF(N286="základní",J286,0)</f>
        <v>0</v>
      </c>
      <c r="BF286" s="229">
        <f>IF(N286="snížená",J286,0)</f>
        <v>0</v>
      </c>
      <c r="BG286" s="229">
        <f>IF(N286="zákl. přenesená",J286,0)</f>
        <v>0</v>
      </c>
      <c r="BH286" s="229">
        <f>IF(N286="sníž. přenesená",J286,0)</f>
        <v>0</v>
      </c>
      <c r="BI286" s="229">
        <f>IF(N286="nulová",J286,0)</f>
        <v>0</v>
      </c>
      <c r="BJ286" s="22" t="s">
        <v>24</v>
      </c>
      <c r="BK286" s="229">
        <f>ROUND(I286*H286,2)</f>
        <v>0</v>
      </c>
      <c r="BL286" s="22" t="s">
        <v>151</v>
      </c>
      <c r="BM286" s="22" t="s">
        <v>508</v>
      </c>
    </row>
    <row r="287" spans="2:47" s="1" customFormat="1" ht="13.5">
      <c r="B287" s="44"/>
      <c r="C287" s="72"/>
      <c r="D287" s="230" t="s">
        <v>187</v>
      </c>
      <c r="E287" s="72"/>
      <c r="F287" s="231" t="s">
        <v>509</v>
      </c>
      <c r="G287" s="72"/>
      <c r="H287" s="72"/>
      <c r="I287" s="189"/>
      <c r="J287" s="72"/>
      <c r="K287" s="72"/>
      <c r="L287" s="70"/>
      <c r="M287" s="232"/>
      <c r="N287" s="45"/>
      <c r="O287" s="45"/>
      <c r="P287" s="45"/>
      <c r="Q287" s="45"/>
      <c r="R287" s="45"/>
      <c r="S287" s="45"/>
      <c r="T287" s="93"/>
      <c r="AT287" s="22" t="s">
        <v>187</v>
      </c>
      <c r="AU287" s="22" t="s">
        <v>86</v>
      </c>
    </row>
    <row r="288" spans="2:47" s="1" customFormat="1" ht="13.5">
      <c r="B288" s="44"/>
      <c r="C288" s="72"/>
      <c r="D288" s="230" t="s">
        <v>144</v>
      </c>
      <c r="E288" s="72"/>
      <c r="F288" s="231" t="s">
        <v>510</v>
      </c>
      <c r="G288" s="72"/>
      <c r="H288" s="72"/>
      <c r="I288" s="189"/>
      <c r="J288" s="72"/>
      <c r="K288" s="72"/>
      <c r="L288" s="70"/>
      <c r="M288" s="232"/>
      <c r="N288" s="45"/>
      <c r="O288" s="45"/>
      <c r="P288" s="45"/>
      <c r="Q288" s="45"/>
      <c r="R288" s="45"/>
      <c r="S288" s="45"/>
      <c r="T288" s="93"/>
      <c r="AT288" s="22" t="s">
        <v>144</v>
      </c>
      <c r="AU288" s="22" t="s">
        <v>86</v>
      </c>
    </row>
    <row r="289" spans="2:65" s="1" customFormat="1" ht="25.5" customHeight="1">
      <c r="B289" s="44"/>
      <c r="C289" s="219" t="s">
        <v>511</v>
      </c>
      <c r="D289" s="219" t="s">
        <v>134</v>
      </c>
      <c r="E289" s="220" t="s">
        <v>512</v>
      </c>
      <c r="F289" s="221" t="s">
        <v>513</v>
      </c>
      <c r="G289" s="222" t="s">
        <v>185</v>
      </c>
      <c r="H289" s="223">
        <v>1420.7</v>
      </c>
      <c r="I289" s="224"/>
      <c r="J289" s="223">
        <f>ROUND(I289*H289,2)</f>
        <v>0</v>
      </c>
      <c r="K289" s="221" t="s">
        <v>138</v>
      </c>
      <c r="L289" s="70"/>
      <c r="M289" s="225" t="s">
        <v>23</v>
      </c>
      <c r="N289" s="226" t="s">
        <v>48</v>
      </c>
      <c r="O289" s="45"/>
      <c r="P289" s="227">
        <f>O289*H289</f>
        <v>0</v>
      </c>
      <c r="Q289" s="227">
        <v>0.132</v>
      </c>
      <c r="R289" s="227">
        <f>Q289*H289</f>
        <v>187.53240000000002</v>
      </c>
      <c r="S289" s="227">
        <v>0</v>
      </c>
      <c r="T289" s="228">
        <f>S289*H289</f>
        <v>0</v>
      </c>
      <c r="AR289" s="22" t="s">
        <v>151</v>
      </c>
      <c r="AT289" s="22" t="s">
        <v>134</v>
      </c>
      <c r="AU289" s="22" t="s">
        <v>86</v>
      </c>
      <c r="AY289" s="22" t="s">
        <v>128</v>
      </c>
      <c r="BE289" s="229">
        <f>IF(N289="základní",J289,0)</f>
        <v>0</v>
      </c>
      <c r="BF289" s="229">
        <f>IF(N289="snížená",J289,0)</f>
        <v>0</v>
      </c>
      <c r="BG289" s="229">
        <f>IF(N289="zákl. přenesená",J289,0)</f>
        <v>0</v>
      </c>
      <c r="BH289" s="229">
        <f>IF(N289="sníž. přenesená",J289,0)</f>
        <v>0</v>
      </c>
      <c r="BI289" s="229">
        <f>IF(N289="nulová",J289,0)</f>
        <v>0</v>
      </c>
      <c r="BJ289" s="22" t="s">
        <v>24</v>
      </c>
      <c r="BK289" s="229">
        <f>ROUND(I289*H289,2)</f>
        <v>0</v>
      </c>
      <c r="BL289" s="22" t="s">
        <v>151</v>
      </c>
      <c r="BM289" s="22" t="s">
        <v>514</v>
      </c>
    </row>
    <row r="290" spans="2:47" s="1" customFormat="1" ht="13.5">
      <c r="B290" s="44"/>
      <c r="C290" s="72"/>
      <c r="D290" s="230" t="s">
        <v>187</v>
      </c>
      <c r="E290" s="72"/>
      <c r="F290" s="231" t="s">
        <v>515</v>
      </c>
      <c r="G290" s="72"/>
      <c r="H290" s="72"/>
      <c r="I290" s="189"/>
      <c r="J290" s="72"/>
      <c r="K290" s="72"/>
      <c r="L290" s="70"/>
      <c r="M290" s="232"/>
      <c r="N290" s="45"/>
      <c r="O290" s="45"/>
      <c r="P290" s="45"/>
      <c r="Q290" s="45"/>
      <c r="R290" s="45"/>
      <c r="S290" s="45"/>
      <c r="T290" s="93"/>
      <c r="AT290" s="22" t="s">
        <v>187</v>
      </c>
      <c r="AU290" s="22" t="s">
        <v>86</v>
      </c>
    </row>
    <row r="291" spans="2:47" s="1" customFormat="1" ht="13.5">
      <c r="B291" s="44"/>
      <c r="C291" s="72"/>
      <c r="D291" s="230" t="s">
        <v>144</v>
      </c>
      <c r="E291" s="72"/>
      <c r="F291" s="231" t="s">
        <v>352</v>
      </c>
      <c r="G291" s="72"/>
      <c r="H291" s="72"/>
      <c r="I291" s="189"/>
      <c r="J291" s="72"/>
      <c r="K291" s="72"/>
      <c r="L291" s="70"/>
      <c r="M291" s="232"/>
      <c r="N291" s="45"/>
      <c r="O291" s="45"/>
      <c r="P291" s="45"/>
      <c r="Q291" s="45"/>
      <c r="R291" s="45"/>
      <c r="S291" s="45"/>
      <c r="T291" s="93"/>
      <c r="AT291" s="22" t="s">
        <v>144</v>
      </c>
      <c r="AU291" s="22" t="s">
        <v>86</v>
      </c>
    </row>
    <row r="292" spans="2:65" s="1" customFormat="1" ht="38.25" customHeight="1">
      <c r="B292" s="44"/>
      <c r="C292" s="219" t="s">
        <v>516</v>
      </c>
      <c r="D292" s="219" t="s">
        <v>134</v>
      </c>
      <c r="E292" s="220" t="s">
        <v>517</v>
      </c>
      <c r="F292" s="221" t="s">
        <v>518</v>
      </c>
      <c r="G292" s="222" t="s">
        <v>185</v>
      </c>
      <c r="H292" s="223">
        <v>1481.1</v>
      </c>
      <c r="I292" s="224"/>
      <c r="J292" s="223">
        <f>ROUND(I292*H292,2)</f>
        <v>0</v>
      </c>
      <c r="K292" s="221" t="s">
        <v>138</v>
      </c>
      <c r="L292" s="70"/>
      <c r="M292" s="225" t="s">
        <v>23</v>
      </c>
      <c r="N292" s="226" t="s">
        <v>48</v>
      </c>
      <c r="O292" s="45"/>
      <c r="P292" s="227">
        <f>O292*H292</f>
        <v>0</v>
      </c>
      <c r="Q292" s="227">
        <v>0.16795</v>
      </c>
      <c r="R292" s="227">
        <f>Q292*H292</f>
        <v>248.75074499999997</v>
      </c>
      <c r="S292" s="227">
        <v>0</v>
      </c>
      <c r="T292" s="228">
        <f>S292*H292</f>
        <v>0</v>
      </c>
      <c r="AR292" s="22" t="s">
        <v>151</v>
      </c>
      <c r="AT292" s="22" t="s">
        <v>134</v>
      </c>
      <c r="AU292" s="22" t="s">
        <v>86</v>
      </c>
      <c r="AY292" s="22" t="s">
        <v>128</v>
      </c>
      <c r="BE292" s="229">
        <f>IF(N292="základní",J292,0)</f>
        <v>0</v>
      </c>
      <c r="BF292" s="229">
        <f>IF(N292="snížená",J292,0)</f>
        <v>0</v>
      </c>
      <c r="BG292" s="229">
        <f>IF(N292="zákl. přenesená",J292,0)</f>
        <v>0</v>
      </c>
      <c r="BH292" s="229">
        <f>IF(N292="sníž. přenesená",J292,0)</f>
        <v>0</v>
      </c>
      <c r="BI292" s="229">
        <f>IF(N292="nulová",J292,0)</f>
        <v>0</v>
      </c>
      <c r="BJ292" s="22" t="s">
        <v>24</v>
      </c>
      <c r="BK292" s="229">
        <f>ROUND(I292*H292,2)</f>
        <v>0</v>
      </c>
      <c r="BL292" s="22" t="s">
        <v>151</v>
      </c>
      <c r="BM292" s="22" t="s">
        <v>519</v>
      </c>
    </row>
    <row r="293" spans="2:47" s="1" customFormat="1" ht="13.5">
      <c r="B293" s="44"/>
      <c r="C293" s="72"/>
      <c r="D293" s="230" t="s">
        <v>187</v>
      </c>
      <c r="E293" s="72"/>
      <c r="F293" s="231" t="s">
        <v>520</v>
      </c>
      <c r="G293" s="72"/>
      <c r="H293" s="72"/>
      <c r="I293" s="189"/>
      <c r="J293" s="72"/>
      <c r="K293" s="72"/>
      <c r="L293" s="70"/>
      <c r="M293" s="232"/>
      <c r="N293" s="45"/>
      <c r="O293" s="45"/>
      <c r="P293" s="45"/>
      <c r="Q293" s="45"/>
      <c r="R293" s="45"/>
      <c r="S293" s="45"/>
      <c r="T293" s="93"/>
      <c r="AT293" s="22" t="s">
        <v>187</v>
      </c>
      <c r="AU293" s="22" t="s">
        <v>86</v>
      </c>
    </row>
    <row r="294" spans="2:47" s="1" customFormat="1" ht="13.5">
      <c r="B294" s="44"/>
      <c r="C294" s="72"/>
      <c r="D294" s="230" t="s">
        <v>144</v>
      </c>
      <c r="E294" s="72"/>
      <c r="F294" s="231" t="s">
        <v>521</v>
      </c>
      <c r="G294" s="72"/>
      <c r="H294" s="72"/>
      <c r="I294" s="189"/>
      <c r="J294" s="72"/>
      <c r="K294" s="72"/>
      <c r="L294" s="70"/>
      <c r="M294" s="232"/>
      <c r="N294" s="45"/>
      <c r="O294" s="45"/>
      <c r="P294" s="45"/>
      <c r="Q294" s="45"/>
      <c r="R294" s="45"/>
      <c r="S294" s="45"/>
      <c r="T294" s="93"/>
      <c r="AT294" s="22" t="s">
        <v>144</v>
      </c>
      <c r="AU294" s="22" t="s">
        <v>86</v>
      </c>
    </row>
    <row r="295" spans="2:51" s="11" customFormat="1" ht="13.5">
      <c r="B295" s="236"/>
      <c r="C295" s="237"/>
      <c r="D295" s="230" t="s">
        <v>231</v>
      </c>
      <c r="E295" s="238" t="s">
        <v>23</v>
      </c>
      <c r="F295" s="239" t="s">
        <v>522</v>
      </c>
      <c r="G295" s="237"/>
      <c r="H295" s="238" t="s">
        <v>23</v>
      </c>
      <c r="I295" s="240"/>
      <c r="J295" s="237"/>
      <c r="K295" s="237"/>
      <c r="L295" s="241"/>
      <c r="M295" s="242"/>
      <c r="N295" s="243"/>
      <c r="O295" s="243"/>
      <c r="P295" s="243"/>
      <c r="Q295" s="243"/>
      <c r="R295" s="243"/>
      <c r="S295" s="243"/>
      <c r="T295" s="244"/>
      <c r="AT295" s="245" t="s">
        <v>231</v>
      </c>
      <c r="AU295" s="245" t="s">
        <v>86</v>
      </c>
      <c r="AV295" s="11" t="s">
        <v>24</v>
      </c>
      <c r="AW295" s="11" t="s">
        <v>40</v>
      </c>
      <c r="AX295" s="11" t="s">
        <v>77</v>
      </c>
      <c r="AY295" s="245" t="s">
        <v>128</v>
      </c>
    </row>
    <row r="296" spans="2:51" s="12" customFormat="1" ht="13.5">
      <c r="B296" s="246"/>
      <c r="C296" s="247"/>
      <c r="D296" s="230" t="s">
        <v>231</v>
      </c>
      <c r="E296" s="248" t="s">
        <v>23</v>
      </c>
      <c r="F296" s="249" t="s">
        <v>523</v>
      </c>
      <c r="G296" s="247"/>
      <c r="H296" s="250">
        <v>1481.1</v>
      </c>
      <c r="I296" s="251"/>
      <c r="J296" s="247"/>
      <c r="K296" s="247"/>
      <c r="L296" s="252"/>
      <c r="M296" s="253"/>
      <c r="N296" s="254"/>
      <c r="O296" s="254"/>
      <c r="P296" s="254"/>
      <c r="Q296" s="254"/>
      <c r="R296" s="254"/>
      <c r="S296" s="254"/>
      <c r="T296" s="255"/>
      <c r="AT296" s="256" t="s">
        <v>231</v>
      </c>
      <c r="AU296" s="256" t="s">
        <v>86</v>
      </c>
      <c r="AV296" s="12" t="s">
        <v>86</v>
      </c>
      <c r="AW296" s="12" t="s">
        <v>40</v>
      </c>
      <c r="AX296" s="12" t="s">
        <v>24</v>
      </c>
      <c r="AY296" s="256" t="s">
        <v>128</v>
      </c>
    </row>
    <row r="297" spans="2:65" s="1" customFormat="1" ht="25.5" customHeight="1">
      <c r="B297" s="44"/>
      <c r="C297" s="219" t="s">
        <v>524</v>
      </c>
      <c r="D297" s="219" t="s">
        <v>134</v>
      </c>
      <c r="E297" s="220" t="s">
        <v>525</v>
      </c>
      <c r="F297" s="221" t="s">
        <v>526</v>
      </c>
      <c r="G297" s="222" t="s">
        <v>185</v>
      </c>
      <c r="H297" s="223">
        <v>3986</v>
      </c>
      <c r="I297" s="224"/>
      <c r="J297" s="223">
        <f>ROUND(I297*H297,2)</f>
        <v>0</v>
      </c>
      <c r="K297" s="221" t="s">
        <v>138</v>
      </c>
      <c r="L297" s="70"/>
      <c r="M297" s="225" t="s">
        <v>23</v>
      </c>
      <c r="N297" s="226" t="s">
        <v>48</v>
      </c>
      <c r="O297" s="45"/>
      <c r="P297" s="227">
        <f>O297*H297</f>
        <v>0</v>
      </c>
      <c r="Q297" s="227">
        <v>0.00601</v>
      </c>
      <c r="R297" s="227">
        <f>Q297*H297</f>
        <v>23.955859999999998</v>
      </c>
      <c r="S297" s="227">
        <v>0</v>
      </c>
      <c r="T297" s="228">
        <f>S297*H297</f>
        <v>0</v>
      </c>
      <c r="AR297" s="22" t="s">
        <v>151</v>
      </c>
      <c r="AT297" s="22" t="s">
        <v>134</v>
      </c>
      <c r="AU297" s="22" t="s">
        <v>86</v>
      </c>
      <c r="AY297" s="22" t="s">
        <v>128</v>
      </c>
      <c r="BE297" s="229">
        <f>IF(N297="základní",J297,0)</f>
        <v>0</v>
      </c>
      <c r="BF297" s="229">
        <f>IF(N297="snížená",J297,0)</f>
        <v>0</v>
      </c>
      <c r="BG297" s="229">
        <f>IF(N297="zákl. přenesená",J297,0)</f>
        <v>0</v>
      </c>
      <c r="BH297" s="229">
        <f>IF(N297="sníž. přenesená",J297,0)</f>
        <v>0</v>
      </c>
      <c r="BI297" s="229">
        <f>IF(N297="nulová",J297,0)</f>
        <v>0</v>
      </c>
      <c r="BJ297" s="22" t="s">
        <v>24</v>
      </c>
      <c r="BK297" s="229">
        <f>ROUND(I297*H297,2)</f>
        <v>0</v>
      </c>
      <c r="BL297" s="22" t="s">
        <v>151</v>
      </c>
      <c r="BM297" s="22" t="s">
        <v>527</v>
      </c>
    </row>
    <row r="298" spans="2:47" s="1" customFormat="1" ht="13.5">
      <c r="B298" s="44"/>
      <c r="C298" s="72"/>
      <c r="D298" s="230" t="s">
        <v>144</v>
      </c>
      <c r="E298" s="72"/>
      <c r="F298" s="231" t="s">
        <v>492</v>
      </c>
      <c r="G298" s="72"/>
      <c r="H298" s="72"/>
      <c r="I298" s="189"/>
      <c r="J298" s="72"/>
      <c r="K298" s="72"/>
      <c r="L298" s="70"/>
      <c r="M298" s="232"/>
      <c r="N298" s="45"/>
      <c r="O298" s="45"/>
      <c r="P298" s="45"/>
      <c r="Q298" s="45"/>
      <c r="R298" s="45"/>
      <c r="S298" s="45"/>
      <c r="T298" s="93"/>
      <c r="AT298" s="22" t="s">
        <v>144</v>
      </c>
      <c r="AU298" s="22" t="s">
        <v>86</v>
      </c>
    </row>
    <row r="299" spans="2:65" s="1" customFormat="1" ht="25.5" customHeight="1">
      <c r="B299" s="44"/>
      <c r="C299" s="219" t="s">
        <v>528</v>
      </c>
      <c r="D299" s="219" t="s">
        <v>134</v>
      </c>
      <c r="E299" s="220" t="s">
        <v>529</v>
      </c>
      <c r="F299" s="221" t="s">
        <v>530</v>
      </c>
      <c r="G299" s="222" t="s">
        <v>185</v>
      </c>
      <c r="H299" s="223">
        <v>15093.5</v>
      </c>
      <c r="I299" s="224"/>
      <c r="J299" s="223">
        <f>ROUND(I299*H299,2)</f>
        <v>0</v>
      </c>
      <c r="K299" s="221" t="s">
        <v>138</v>
      </c>
      <c r="L299" s="70"/>
      <c r="M299" s="225" t="s">
        <v>23</v>
      </c>
      <c r="N299" s="226" t="s">
        <v>48</v>
      </c>
      <c r="O299" s="45"/>
      <c r="P299" s="227">
        <f>O299*H299</f>
        <v>0</v>
      </c>
      <c r="Q299" s="227">
        <v>0.00071</v>
      </c>
      <c r="R299" s="227">
        <f>Q299*H299</f>
        <v>10.716385</v>
      </c>
      <c r="S299" s="227">
        <v>0</v>
      </c>
      <c r="T299" s="228">
        <f>S299*H299</f>
        <v>0</v>
      </c>
      <c r="AR299" s="22" t="s">
        <v>151</v>
      </c>
      <c r="AT299" s="22" t="s">
        <v>134</v>
      </c>
      <c r="AU299" s="22" t="s">
        <v>86</v>
      </c>
      <c r="AY299" s="22" t="s">
        <v>128</v>
      </c>
      <c r="BE299" s="229">
        <f>IF(N299="základní",J299,0)</f>
        <v>0</v>
      </c>
      <c r="BF299" s="229">
        <f>IF(N299="snížená",J299,0)</f>
        <v>0</v>
      </c>
      <c r="BG299" s="229">
        <f>IF(N299="zákl. přenesená",J299,0)</f>
        <v>0</v>
      </c>
      <c r="BH299" s="229">
        <f>IF(N299="sníž. přenesená",J299,0)</f>
        <v>0</v>
      </c>
      <c r="BI299" s="229">
        <f>IF(N299="nulová",J299,0)</f>
        <v>0</v>
      </c>
      <c r="BJ299" s="22" t="s">
        <v>24</v>
      </c>
      <c r="BK299" s="229">
        <f>ROUND(I299*H299,2)</f>
        <v>0</v>
      </c>
      <c r="BL299" s="22" t="s">
        <v>151</v>
      </c>
      <c r="BM299" s="22" t="s">
        <v>531</v>
      </c>
    </row>
    <row r="300" spans="2:47" s="1" customFormat="1" ht="13.5">
      <c r="B300" s="44"/>
      <c r="C300" s="72"/>
      <c r="D300" s="230" t="s">
        <v>144</v>
      </c>
      <c r="E300" s="72"/>
      <c r="F300" s="231" t="s">
        <v>532</v>
      </c>
      <c r="G300" s="72"/>
      <c r="H300" s="72"/>
      <c r="I300" s="189"/>
      <c r="J300" s="72"/>
      <c r="K300" s="72"/>
      <c r="L300" s="70"/>
      <c r="M300" s="232"/>
      <c r="N300" s="45"/>
      <c r="O300" s="45"/>
      <c r="P300" s="45"/>
      <c r="Q300" s="45"/>
      <c r="R300" s="45"/>
      <c r="S300" s="45"/>
      <c r="T300" s="93"/>
      <c r="AT300" s="22" t="s">
        <v>144</v>
      </c>
      <c r="AU300" s="22" t="s">
        <v>86</v>
      </c>
    </row>
    <row r="301" spans="2:51" s="12" customFormat="1" ht="13.5">
      <c r="B301" s="246"/>
      <c r="C301" s="247"/>
      <c r="D301" s="230" t="s">
        <v>231</v>
      </c>
      <c r="E301" s="248" t="s">
        <v>23</v>
      </c>
      <c r="F301" s="249" t="s">
        <v>533</v>
      </c>
      <c r="G301" s="247"/>
      <c r="H301" s="250">
        <v>15093.5</v>
      </c>
      <c r="I301" s="251"/>
      <c r="J301" s="247"/>
      <c r="K301" s="247"/>
      <c r="L301" s="252"/>
      <c r="M301" s="253"/>
      <c r="N301" s="254"/>
      <c r="O301" s="254"/>
      <c r="P301" s="254"/>
      <c r="Q301" s="254"/>
      <c r="R301" s="254"/>
      <c r="S301" s="254"/>
      <c r="T301" s="255"/>
      <c r="AT301" s="256" t="s">
        <v>231</v>
      </c>
      <c r="AU301" s="256" t="s">
        <v>86</v>
      </c>
      <c r="AV301" s="12" t="s">
        <v>86</v>
      </c>
      <c r="AW301" s="12" t="s">
        <v>40</v>
      </c>
      <c r="AX301" s="12" t="s">
        <v>24</v>
      </c>
      <c r="AY301" s="256" t="s">
        <v>128</v>
      </c>
    </row>
    <row r="302" spans="2:65" s="1" customFormat="1" ht="38.25" customHeight="1">
      <c r="B302" s="44"/>
      <c r="C302" s="219" t="s">
        <v>534</v>
      </c>
      <c r="D302" s="219" t="s">
        <v>134</v>
      </c>
      <c r="E302" s="220" t="s">
        <v>535</v>
      </c>
      <c r="F302" s="221" t="s">
        <v>536</v>
      </c>
      <c r="G302" s="222" t="s">
        <v>185</v>
      </c>
      <c r="H302" s="223">
        <v>6206.9</v>
      </c>
      <c r="I302" s="224"/>
      <c r="J302" s="223">
        <f>ROUND(I302*H302,2)</f>
        <v>0</v>
      </c>
      <c r="K302" s="221" t="s">
        <v>138</v>
      </c>
      <c r="L302" s="70"/>
      <c r="M302" s="225" t="s">
        <v>23</v>
      </c>
      <c r="N302" s="226" t="s">
        <v>48</v>
      </c>
      <c r="O302" s="45"/>
      <c r="P302" s="227">
        <f>O302*H302</f>
        <v>0</v>
      </c>
      <c r="Q302" s="227">
        <v>0</v>
      </c>
      <c r="R302" s="227">
        <f>Q302*H302</f>
        <v>0</v>
      </c>
      <c r="S302" s="227">
        <v>0</v>
      </c>
      <c r="T302" s="228">
        <f>S302*H302</f>
        <v>0</v>
      </c>
      <c r="AR302" s="22" t="s">
        <v>151</v>
      </c>
      <c r="AT302" s="22" t="s">
        <v>134</v>
      </c>
      <c r="AU302" s="22" t="s">
        <v>86</v>
      </c>
      <c r="AY302" s="22" t="s">
        <v>128</v>
      </c>
      <c r="BE302" s="229">
        <f>IF(N302="základní",J302,0)</f>
        <v>0</v>
      </c>
      <c r="BF302" s="229">
        <f>IF(N302="snížená",J302,0)</f>
        <v>0</v>
      </c>
      <c r="BG302" s="229">
        <f>IF(N302="zákl. přenesená",J302,0)</f>
        <v>0</v>
      </c>
      <c r="BH302" s="229">
        <f>IF(N302="sníž. přenesená",J302,0)</f>
        <v>0</v>
      </c>
      <c r="BI302" s="229">
        <f>IF(N302="nulová",J302,0)</f>
        <v>0</v>
      </c>
      <c r="BJ302" s="22" t="s">
        <v>24</v>
      </c>
      <c r="BK302" s="229">
        <f>ROUND(I302*H302,2)</f>
        <v>0</v>
      </c>
      <c r="BL302" s="22" t="s">
        <v>151</v>
      </c>
      <c r="BM302" s="22" t="s">
        <v>537</v>
      </c>
    </row>
    <row r="303" spans="2:47" s="1" customFormat="1" ht="13.5">
      <c r="B303" s="44"/>
      <c r="C303" s="72"/>
      <c r="D303" s="230" t="s">
        <v>187</v>
      </c>
      <c r="E303" s="72"/>
      <c r="F303" s="231" t="s">
        <v>538</v>
      </c>
      <c r="G303" s="72"/>
      <c r="H303" s="72"/>
      <c r="I303" s="189"/>
      <c r="J303" s="72"/>
      <c r="K303" s="72"/>
      <c r="L303" s="70"/>
      <c r="M303" s="232"/>
      <c r="N303" s="45"/>
      <c r="O303" s="45"/>
      <c r="P303" s="45"/>
      <c r="Q303" s="45"/>
      <c r="R303" s="45"/>
      <c r="S303" s="45"/>
      <c r="T303" s="93"/>
      <c r="AT303" s="22" t="s">
        <v>187</v>
      </c>
      <c r="AU303" s="22" t="s">
        <v>86</v>
      </c>
    </row>
    <row r="304" spans="2:47" s="1" customFormat="1" ht="13.5">
      <c r="B304" s="44"/>
      <c r="C304" s="72"/>
      <c r="D304" s="230" t="s">
        <v>144</v>
      </c>
      <c r="E304" s="72"/>
      <c r="F304" s="231" t="s">
        <v>492</v>
      </c>
      <c r="G304" s="72"/>
      <c r="H304" s="72"/>
      <c r="I304" s="189"/>
      <c r="J304" s="72"/>
      <c r="K304" s="72"/>
      <c r="L304" s="70"/>
      <c r="M304" s="232"/>
      <c r="N304" s="45"/>
      <c r="O304" s="45"/>
      <c r="P304" s="45"/>
      <c r="Q304" s="45"/>
      <c r="R304" s="45"/>
      <c r="S304" s="45"/>
      <c r="T304" s="93"/>
      <c r="AT304" s="22" t="s">
        <v>144</v>
      </c>
      <c r="AU304" s="22" t="s">
        <v>86</v>
      </c>
    </row>
    <row r="305" spans="2:65" s="1" customFormat="1" ht="38.25" customHeight="1">
      <c r="B305" s="44"/>
      <c r="C305" s="219" t="s">
        <v>539</v>
      </c>
      <c r="D305" s="219" t="s">
        <v>134</v>
      </c>
      <c r="E305" s="220" t="s">
        <v>540</v>
      </c>
      <c r="F305" s="221" t="s">
        <v>541</v>
      </c>
      <c r="G305" s="222" t="s">
        <v>185</v>
      </c>
      <c r="H305" s="223">
        <v>45.4</v>
      </c>
      <c r="I305" s="224"/>
      <c r="J305" s="223">
        <f>ROUND(I305*H305,2)</f>
        <v>0</v>
      </c>
      <c r="K305" s="221" t="s">
        <v>138</v>
      </c>
      <c r="L305" s="70"/>
      <c r="M305" s="225" t="s">
        <v>23</v>
      </c>
      <c r="N305" s="226" t="s">
        <v>48</v>
      </c>
      <c r="O305" s="45"/>
      <c r="P305" s="227">
        <f>O305*H305</f>
        <v>0</v>
      </c>
      <c r="Q305" s="227">
        <v>0.61404</v>
      </c>
      <c r="R305" s="227">
        <f>Q305*H305</f>
        <v>27.877416</v>
      </c>
      <c r="S305" s="227">
        <v>0</v>
      </c>
      <c r="T305" s="228">
        <f>S305*H305</f>
        <v>0</v>
      </c>
      <c r="AR305" s="22" t="s">
        <v>151</v>
      </c>
      <c r="AT305" s="22" t="s">
        <v>134</v>
      </c>
      <c r="AU305" s="22" t="s">
        <v>86</v>
      </c>
      <c r="AY305" s="22" t="s">
        <v>128</v>
      </c>
      <c r="BE305" s="229">
        <f>IF(N305="základní",J305,0)</f>
        <v>0</v>
      </c>
      <c r="BF305" s="229">
        <f>IF(N305="snížená",J305,0)</f>
        <v>0</v>
      </c>
      <c r="BG305" s="229">
        <f>IF(N305="zákl. přenesená",J305,0)</f>
        <v>0</v>
      </c>
      <c r="BH305" s="229">
        <f>IF(N305="sníž. přenesená",J305,0)</f>
        <v>0</v>
      </c>
      <c r="BI305" s="229">
        <f>IF(N305="nulová",J305,0)</f>
        <v>0</v>
      </c>
      <c r="BJ305" s="22" t="s">
        <v>24</v>
      </c>
      <c r="BK305" s="229">
        <f>ROUND(I305*H305,2)</f>
        <v>0</v>
      </c>
      <c r="BL305" s="22" t="s">
        <v>151</v>
      </c>
      <c r="BM305" s="22" t="s">
        <v>542</v>
      </c>
    </row>
    <row r="306" spans="2:47" s="1" customFormat="1" ht="13.5">
      <c r="B306" s="44"/>
      <c r="C306" s="72"/>
      <c r="D306" s="230" t="s">
        <v>187</v>
      </c>
      <c r="E306" s="72"/>
      <c r="F306" s="231" t="s">
        <v>543</v>
      </c>
      <c r="G306" s="72"/>
      <c r="H306" s="72"/>
      <c r="I306" s="189"/>
      <c r="J306" s="72"/>
      <c r="K306" s="72"/>
      <c r="L306" s="70"/>
      <c r="M306" s="232"/>
      <c r="N306" s="45"/>
      <c r="O306" s="45"/>
      <c r="P306" s="45"/>
      <c r="Q306" s="45"/>
      <c r="R306" s="45"/>
      <c r="S306" s="45"/>
      <c r="T306" s="93"/>
      <c r="AT306" s="22" t="s">
        <v>187</v>
      </c>
      <c r="AU306" s="22" t="s">
        <v>86</v>
      </c>
    </row>
    <row r="307" spans="2:47" s="1" customFormat="1" ht="13.5">
      <c r="B307" s="44"/>
      <c r="C307" s="72"/>
      <c r="D307" s="230" t="s">
        <v>144</v>
      </c>
      <c r="E307" s="72"/>
      <c r="F307" s="231" t="s">
        <v>544</v>
      </c>
      <c r="G307" s="72"/>
      <c r="H307" s="72"/>
      <c r="I307" s="189"/>
      <c r="J307" s="72"/>
      <c r="K307" s="72"/>
      <c r="L307" s="70"/>
      <c r="M307" s="232"/>
      <c r="N307" s="45"/>
      <c r="O307" s="45"/>
      <c r="P307" s="45"/>
      <c r="Q307" s="45"/>
      <c r="R307" s="45"/>
      <c r="S307" s="45"/>
      <c r="T307" s="93"/>
      <c r="AT307" s="22" t="s">
        <v>144</v>
      </c>
      <c r="AU307" s="22" t="s">
        <v>86</v>
      </c>
    </row>
    <row r="308" spans="2:65" s="1" customFormat="1" ht="16.5" customHeight="1">
      <c r="B308" s="44"/>
      <c r="C308" s="219" t="s">
        <v>545</v>
      </c>
      <c r="D308" s="219" t="s">
        <v>134</v>
      </c>
      <c r="E308" s="220" t="s">
        <v>546</v>
      </c>
      <c r="F308" s="221" t="s">
        <v>547</v>
      </c>
      <c r="G308" s="222" t="s">
        <v>548</v>
      </c>
      <c r="H308" s="223">
        <v>45</v>
      </c>
      <c r="I308" s="224"/>
      <c r="J308" s="223">
        <f>ROUND(I308*H308,2)</f>
        <v>0</v>
      </c>
      <c r="K308" s="221" t="s">
        <v>23</v>
      </c>
      <c r="L308" s="70"/>
      <c r="M308" s="225" t="s">
        <v>23</v>
      </c>
      <c r="N308" s="226" t="s">
        <v>48</v>
      </c>
      <c r="O308" s="45"/>
      <c r="P308" s="227">
        <f>O308*H308</f>
        <v>0</v>
      </c>
      <c r="Q308" s="227">
        <v>0.038</v>
      </c>
      <c r="R308" s="227">
        <f>Q308*H308</f>
        <v>1.71</v>
      </c>
      <c r="S308" s="227">
        <v>0</v>
      </c>
      <c r="T308" s="228">
        <f>S308*H308</f>
        <v>0</v>
      </c>
      <c r="AR308" s="22" t="s">
        <v>151</v>
      </c>
      <c r="AT308" s="22" t="s">
        <v>134</v>
      </c>
      <c r="AU308" s="22" t="s">
        <v>86</v>
      </c>
      <c r="AY308" s="22" t="s">
        <v>128</v>
      </c>
      <c r="BE308" s="229">
        <f>IF(N308="základní",J308,0)</f>
        <v>0</v>
      </c>
      <c r="BF308" s="229">
        <f>IF(N308="snížená",J308,0)</f>
        <v>0</v>
      </c>
      <c r="BG308" s="229">
        <f>IF(N308="zákl. přenesená",J308,0)</f>
        <v>0</v>
      </c>
      <c r="BH308" s="229">
        <f>IF(N308="sníž. přenesená",J308,0)</f>
        <v>0</v>
      </c>
      <c r="BI308" s="229">
        <f>IF(N308="nulová",J308,0)</f>
        <v>0</v>
      </c>
      <c r="BJ308" s="22" t="s">
        <v>24</v>
      </c>
      <c r="BK308" s="229">
        <f>ROUND(I308*H308,2)</f>
        <v>0</v>
      </c>
      <c r="BL308" s="22" t="s">
        <v>151</v>
      </c>
      <c r="BM308" s="22" t="s">
        <v>549</v>
      </c>
    </row>
    <row r="309" spans="2:47" s="1" customFormat="1" ht="13.5">
      <c r="B309" s="44"/>
      <c r="C309" s="72"/>
      <c r="D309" s="230" t="s">
        <v>144</v>
      </c>
      <c r="E309" s="72"/>
      <c r="F309" s="231" t="s">
        <v>550</v>
      </c>
      <c r="G309" s="72"/>
      <c r="H309" s="72"/>
      <c r="I309" s="189"/>
      <c r="J309" s="72"/>
      <c r="K309" s="72"/>
      <c r="L309" s="70"/>
      <c r="M309" s="232"/>
      <c r="N309" s="45"/>
      <c r="O309" s="45"/>
      <c r="P309" s="45"/>
      <c r="Q309" s="45"/>
      <c r="R309" s="45"/>
      <c r="S309" s="45"/>
      <c r="T309" s="93"/>
      <c r="AT309" s="22" t="s">
        <v>144</v>
      </c>
      <c r="AU309" s="22" t="s">
        <v>86</v>
      </c>
    </row>
    <row r="310" spans="2:65" s="1" customFormat="1" ht="16.5" customHeight="1">
      <c r="B310" s="44"/>
      <c r="C310" s="219" t="s">
        <v>551</v>
      </c>
      <c r="D310" s="219" t="s">
        <v>134</v>
      </c>
      <c r="E310" s="220" t="s">
        <v>552</v>
      </c>
      <c r="F310" s="221" t="s">
        <v>553</v>
      </c>
      <c r="G310" s="222" t="s">
        <v>407</v>
      </c>
      <c r="H310" s="223">
        <v>56</v>
      </c>
      <c r="I310" s="224"/>
      <c r="J310" s="223">
        <f>ROUND(I310*H310,2)</f>
        <v>0</v>
      </c>
      <c r="K310" s="221" t="s">
        <v>138</v>
      </c>
      <c r="L310" s="70"/>
      <c r="M310" s="225" t="s">
        <v>23</v>
      </c>
      <c r="N310" s="226" t="s">
        <v>48</v>
      </c>
      <c r="O310" s="45"/>
      <c r="P310" s="227">
        <f>O310*H310</f>
        <v>0</v>
      </c>
      <c r="Q310" s="227">
        <v>0.10756</v>
      </c>
      <c r="R310" s="227">
        <f>Q310*H310</f>
        <v>6.02336</v>
      </c>
      <c r="S310" s="227">
        <v>0</v>
      </c>
      <c r="T310" s="228">
        <f>S310*H310</f>
        <v>0</v>
      </c>
      <c r="AR310" s="22" t="s">
        <v>151</v>
      </c>
      <c r="AT310" s="22" t="s">
        <v>134</v>
      </c>
      <c r="AU310" s="22" t="s">
        <v>86</v>
      </c>
      <c r="AY310" s="22" t="s">
        <v>128</v>
      </c>
      <c r="BE310" s="229">
        <f>IF(N310="základní",J310,0)</f>
        <v>0</v>
      </c>
      <c r="BF310" s="229">
        <f>IF(N310="snížená",J310,0)</f>
        <v>0</v>
      </c>
      <c r="BG310" s="229">
        <f>IF(N310="zákl. přenesená",J310,0)</f>
        <v>0</v>
      </c>
      <c r="BH310" s="229">
        <f>IF(N310="sníž. přenesená",J310,0)</f>
        <v>0</v>
      </c>
      <c r="BI310" s="229">
        <f>IF(N310="nulová",J310,0)</f>
        <v>0</v>
      </c>
      <c r="BJ310" s="22" t="s">
        <v>24</v>
      </c>
      <c r="BK310" s="229">
        <f>ROUND(I310*H310,2)</f>
        <v>0</v>
      </c>
      <c r="BL310" s="22" t="s">
        <v>151</v>
      </c>
      <c r="BM310" s="22" t="s">
        <v>554</v>
      </c>
    </row>
    <row r="311" spans="2:47" s="1" customFormat="1" ht="13.5">
      <c r="B311" s="44"/>
      <c r="C311" s="72"/>
      <c r="D311" s="230" t="s">
        <v>187</v>
      </c>
      <c r="E311" s="72"/>
      <c r="F311" s="231" t="s">
        <v>555</v>
      </c>
      <c r="G311" s="72"/>
      <c r="H311" s="72"/>
      <c r="I311" s="189"/>
      <c r="J311" s="72"/>
      <c r="K311" s="72"/>
      <c r="L311" s="70"/>
      <c r="M311" s="232"/>
      <c r="N311" s="45"/>
      <c r="O311" s="45"/>
      <c r="P311" s="45"/>
      <c r="Q311" s="45"/>
      <c r="R311" s="45"/>
      <c r="S311" s="45"/>
      <c r="T311" s="93"/>
      <c r="AT311" s="22" t="s">
        <v>187</v>
      </c>
      <c r="AU311" s="22" t="s">
        <v>86</v>
      </c>
    </row>
    <row r="312" spans="2:47" s="1" customFormat="1" ht="13.5">
      <c r="B312" s="44"/>
      <c r="C312" s="72"/>
      <c r="D312" s="230" t="s">
        <v>144</v>
      </c>
      <c r="E312" s="72"/>
      <c r="F312" s="231" t="s">
        <v>352</v>
      </c>
      <c r="G312" s="72"/>
      <c r="H312" s="72"/>
      <c r="I312" s="189"/>
      <c r="J312" s="72"/>
      <c r="K312" s="72"/>
      <c r="L312" s="70"/>
      <c r="M312" s="232"/>
      <c r="N312" s="45"/>
      <c r="O312" s="45"/>
      <c r="P312" s="45"/>
      <c r="Q312" s="45"/>
      <c r="R312" s="45"/>
      <c r="S312" s="45"/>
      <c r="T312" s="93"/>
      <c r="AT312" s="22" t="s">
        <v>144</v>
      </c>
      <c r="AU312" s="22" t="s">
        <v>86</v>
      </c>
    </row>
    <row r="313" spans="2:65" s="1" customFormat="1" ht="25.5" customHeight="1">
      <c r="B313" s="44"/>
      <c r="C313" s="219" t="s">
        <v>556</v>
      </c>
      <c r="D313" s="219" t="s">
        <v>134</v>
      </c>
      <c r="E313" s="220" t="s">
        <v>557</v>
      </c>
      <c r="F313" s="221" t="s">
        <v>558</v>
      </c>
      <c r="G313" s="222" t="s">
        <v>185</v>
      </c>
      <c r="H313" s="223">
        <v>4.2</v>
      </c>
      <c r="I313" s="224"/>
      <c r="J313" s="223">
        <f>ROUND(I313*H313,2)</f>
        <v>0</v>
      </c>
      <c r="K313" s="221" t="s">
        <v>138</v>
      </c>
      <c r="L313" s="70"/>
      <c r="M313" s="225" t="s">
        <v>23</v>
      </c>
      <c r="N313" s="226" t="s">
        <v>48</v>
      </c>
      <c r="O313" s="45"/>
      <c r="P313" s="227">
        <f>O313*H313</f>
        <v>0</v>
      </c>
      <c r="Q313" s="227">
        <v>0.52321</v>
      </c>
      <c r="R313" s="227">
        <f>Q313*H313</f>
        <v>2.197482</v>
      </c>
      <c r="S313" s="227">
        <v>0</v>
      </c>
      <c r="T313" s="228">
        <f>S313*H313</f>
        <v>0</v>
      </c>
      <c r="AR313" s="22" t="s">
        <v>151</v>
      </c>
      <c r="AT313" s="22" t="s">
        <v>134</v>
      </c>
      <c r="AU313" s="22" t="s">
        <v>86</v>
      </c>
      <c r="AY313" s="22" t="s">
        <v>128</v>
      </c>
      <c r="BE313" s="229">
        <f>IF(N313="základní",J313,0)</f>
        <v>0</v>
      </c>
      <c r="BF313" s="229">
        <f>IF(N313="snížená",J313,0)</f>
        <v>0</v>
      </c>
      <c r="BG313" s="229">
        <f>IF(N313="zákl. přenesená",J313,0)</f>
        <v>0</v>
      </c>
      <c r="BH313" s="229">
        <f>IF(N313="sníž. přenesená",J313,0)</f>
        <v>0</v>
      </c>
      <c r="BI313" s="229">
        <f>IF(N313="nulová",J313,0)</f>
        <v>0</v>
      </c>
      <c r="BJ313" s="22" t="s">
        <v>24</v>
      </c>
      <c r="BK313" s="229">
        <f>ROUND(I313*H313,2)</f>
        <v>0</v>
      </c>
      <c r="BL313" s="22" t="s">
        <v>151</v>
      </c>
      <c r="BM313" s="22" t="s">
        <v>559</v>
      </c>
    </row>
    <row r="314" spans="2:47" s="1" customFormat="1" ht="13.5">
      <c r="B314" s="44"/>
      <c r="C314" s="72"/>
      <c r="D314" s="230" t="s">
        <v>187</v>
      </c>
      <c r="E314" s="72"/>
      <c r="F314" s="231" t="s">
        <v>560</v>
      </c>
      <c r="G314" s="72"/>
      <c r="H314" s="72"/>
      <c r="I314" s="189"/>
      <c r="J314" s="72"/>
      <c r="K314" s="72"/>
      <c r="L314" s="70"/>
      <c r="M314" s="232"/>
      <c r="N314" s="45"/>
      <c r="O314" s="45"/>
      <c r="P314" s="45"/>
      <c r="Q314" s="45"/>
      <c r="R314" s="45"/>
      <c r="S314" s="45"/>
      <c r="T314" s="93"/>
      <c r="AT314" s="22" t="s">
        <v>187</v>
      </c>
      <c r="AU314" s="22" t="s">
        <v>86</v>
      </c>
    </row>
    <row r="315" spans="2:47" s="1" customFormat="1" ht="13.5">
      <c r="B315" s="44"/>
      <c r="C315" s="72"/>
      <c r="D315" s="230" t="s">
        <v>144</v>
      </c>
      <c r="E315" s="72"/>
      <c r="F315" s="231" t="s">
        <v>561</v>
      </c>
      <c r="G315" s="72"/>
      <c r="H315" s="72"/>
      <c r="I315" s="189"/>
      <c r="J315" s="72"/>
      <c r="K315" s="72"/>
      <c r="L315" s="70"/>
      <c r="M315" s="232"/>
      <c r="N315" s="45"/>
      <c r="O315" s="45"/>
      <c r="P315" s="45"/>
      <c r="Q315" s="45"/>
      <c r="R315" s="45"/>
      <c r="S315" s="45"/>
      <c r="T315" s="93"/>
      <c r="AT315" s="22" t="s">
        <v>144</v>
      </c>
      <c r="AU315" s="22" t="s">
        <v>86</v>
      </c>
    </row>
    <row r="316" spans="2:65" s="1" customFormat="1" ht="25.5" customHeight="1">
      <c r="B316" s="44"/>
      <c r="C316" s="219" t="s">
        <v>562</v>
      </c>
      <c r="D316" s="219" t="s">
        <v>134</v>
      </c>
      <c r="E316" s="220" t="s">
        <v>563</v>
      </c>
      <c r="F316" s="221" t="s">
        <v>564</v>
      </c>
      <c r="G316" s="222" t="s">
        <v>185</v>
      </c>
      <c r="H316" s="223">
        <v>45.4</v>
      </c>
      <c r="I316" s="224"/>
      <c r="J316" s="223">
        <f>ROUND(I316*H316,2)</f>
        <v>0</v>
      </c>
      <c r="K316" s="221" t="s">
        <v>138</v>
      </c>
      <c r="L316" s="70"/>
      <c r="M316" s="225" t="s">
        <v>23</v>
      </c>
      <c r="N316" s="226" t="s">
        <v>48</v>
      </c>
      <c r="O316" s="45"/>
      <c r="P316" s="227">
        <f>O316*H316</f>
        <v>0</v>
      </c>
      <c r="Q316" s="227">
        <v>0.1514</v>
      </c>
      <c r="R316" s="227">
        <f>Q316*H316</f>
        <v>6.87356</v>
      </c>
      <c r="S316" s="227">
        <v>0</v>
      </c>
      <c r="T316" s="228">
        <f>S316*H316</f>
        <v>0</v>
      </c>
      <c r="AR316" s="22" t="s">
        <v>151</v>
      </c>
      <c r="AT316" s="22" t="s">
        <v>134</v>
      </c>
      <c r="AU316" s="22" t="s">
        <v>86</v>
      </c>
      <c r="AY316" s="22" t="s">
        <v>128</v>
      </c>
      <c r="BE316" s="229">
        <f>IF(N316="základní",J316,0)</f>
        <v>0</v>
      </c>
      <c r="BF316" s="229">
        <f>IF(N316="snížená",J316,0)</f>
        <v>0</v>
      </c>
      <c r="BG316" s="229">
        <f>IF(N316="zákl. přenesená",J316,0)</f>
        <v>0</v>
      </c>
      <c r="BH316" s="229">
        <f>IF(N316="sníž. přenesená",J316,0)</f>
        <v>0</v>
      </c>
      <c r="BI316" s="229">
        <f>IF(N316="nulová",J316,0)</f>
        <v>0</v>
      </c>
      <c r="BJ316" s="22" t="s">
        <v>24</v>
      </c>
      <c r="BK316" s="229">
        <f>ROUND(I316*H316,2)</f>
        <v>0</v>
      </c>
      <c r="BL316" s="22" t="s">
        <v>151</v>
      </c>
      <c r="BM316" s="22" t="s">
        <v>565</v>
      </c>
    </row>
    <row r="317" spans="2:47" s="1" customFormat="1" ht="13.5">
      <c r="B317" s="44"/>
      <c r="C317" s="72"/>
      <c r="D317" s="230" t="s">
        <v>187</v>
      </c>
      <c r="E317" s="72"/>
      <c r="F317" s="231" t="s">
        <v>566</v>
      </c>
      <c r="G317" s="72"/>
      <c r="H317" s="72"/>
      <c r="I317" s="189"/>
      <c r="J317" s="72"/>
      <c r="K317" s="72"/>
      <c r="L317" s="70"/>
      <c r="M317" s="232"/>
      <c r="N317" s="45"/>
      <c r="O317" s="45"/>
      <c r="P317" s="45"/>
      <c r="Q317" s="45"/>
      <c r="R317" s="45"/>
      <c r="S317" s="45"/>
      <c r="T317" s="93"/>
      <c r="AT317" s="22" t="s">
        <v>187</v>
      </c>
      <c r="AU317" s="22" t="s">
        <v>86</v>
      </c>
    </row>
    <row r="318" spans="2:47" s="1" customFormat="1" ht="13.5">
      <c r="B318" s="44"/>
      <c r="C318" s="72"/>
      <c r="D318" s="230" t="s">
        <v>144</v>
      </c>
      <c r="E318" s="72"/>
      <c r="F318" s="231" t="s">
        <v>567</v>
      </c>
      <c r="G318" s="72"/>
      <c r="H318" s="72"/>
      <c r="I318" s="189"/>
      <c r="J318" s="72"/>
      <c r="K318" s="72"/>
      <c r="L318" s="70"/>
      <c r="M318" s="232"/>
      <c r="N318" s="45"/>
      <c r="O318" s="45"/>
      <c r="P318" s="45"/>
      <c r="Q318" s="45"/>
      <c r="R318" s="45"/>
      <c r="S318" s="45"/>
      <c r="T318" s="93"/>
      <c r="AT318" s="22" t="s">
        <v>144</v>
      </c>
      <c r="AU318" s="22" t="s">
        <v>86</v>
      </c>
    </row>
    <row r="319" spans="2:63" s="10" customFormat="1" ht="29.85" customHeight="1">
      <c r="B319" s="203"/>
      <c r="C319" s="204"/>
      <c r="D319" s="205" t="s">
        <v>76</v>
      </c>
      <c r="E319" s="217" t="s">
        <v>214</v>
      </c>
      <c r="F319" s="217" t="s">
        <v>568</v>
      </c>
      <c r="G319" s="204"/>
      <c r="H319" s="204"/>
      <c r="I319" s="207"/>
      <c r="J319" s="218">
        <f>BK319</f>
        <v>0</v>
      </c>
      <c r="K319" s="204"/>
      <c r="L319" s="209"/>
      <c r="M319" s="210"/>
      <c r="N319" s="211"/>
      <c r="O319" s="211"/>
      <c r="P319" s="212">
        <f>SUM(P320:P331)</f>
        <v>0</v>
      </c>
      <c r="Q319" s="211"/>
      <c r="R319" s="212">
        <f>SUM(R320:R331)</f>
        <v>7.7805</v>
      </c>
      <c r="S319" s="211"/>
      <c r="T319" s="213">
        <f>SUM(T320:T331)</f>
        <v>0</v>
      </c>
      <c r="AR319" s="214" t="s">
        <v>24</v>
      </c>
      <c r="AT319" s="215" t="s">
        <v>76</v>
      </c>
      <c r="AU319" s="215" t="s">
        <v>24</v>
      </c>
      <c r="AY319" s="214" t="s">
        <v>128</v>
      </c>
      <c r="BK319" s="216">
        <f>SUM(BK320:BK331)</f>
        <v>0</v>
      </c>
    </row>
    <row r="320" spans="2:65" s="1" customFormat="1" ht="25.5" customHeight="1">
      <c r="B320" s="44"/>
      <c r="C320" s="219" t="s">
        <v>569</v>
      </c>
      <c r="D320" s="219" t="s">
        <v>134</v>
      </c>
      <c r="E320" s="220" t="s">
        <v>570</v>
      </c>
      <c r="F320" s="221" t="s">
        <v>571</v>
      </c>
      <c r="G320" s="222" t="s">
        <v>192</v>
      </c>
      <c r="H320" s="223">
        <v>9</v>
      </c>
      <c r="I320" s="224"/>
      <c r="J320" s="223">
        <f>ROUND(I320*H320,2)</f>
        <v>0</v>
      </c>
      <c r="K320" s="221" t="s">
        <v>23</v>
      </c>
      <c r="L320" s="70"/>
      <c r="M320" s="225" t="s">
        <v>23</v>
      </c>
      <c r="N320" s="226" t="s">
        <v>48</v>
      </c>
      <c r="O320" s="45"/>
      <c r="P320" s="227">
        <f>O320*H320</f>
        <v>0</v>
      </c>
      <c r="Q320" s="227">
        <v>7E-05</v>
      </c>
      <c r="R320" s="227">
        <f>Q320*H320</f>
        <v>0.0006299999999999999</v>
      </c>
      <c r="S320" s="227">
        <v>0</v>
      </c>
      <c r="T320" s="228">
        <f>S320*H320</f>
        <v>0</v>
      </c>
      <c r="AR320" s="22" t="s">
        <v>151</v>
      </c>
      <c r="AT320" s="22" t="s">
        <v>134</v>
      </c>
      <c r="AU320" s="22" t="s">
        <v>86</v>
      </c>
      <c r="AY320" s="22" t="s">
        <v>128</v>
      </c>
      <c r="BE320" s="229">
        <f>IF(N320="základní",J320,0)</f>
        <v>0</v>
      </c>
      <c r="BF320" s="229">
        <f>IF(N320="snížená",J320,0)</f>
        <v>0</v>
      </c>
      <c r="BG320" s="229">
        <f>IF(N320="zákl. přenesená",J320,0)</f>
        <v>0</v>
      </c>
      <c r="BH320" s="229">
        <f>IF(N320="sníž. přenesená",J320,0)</f>
        <v>0</v>
      </c>
      <c r="BI320" s="229">
        <f>IF(N320="nulová",J320,0)</f>
        <v>0</v>
      </c>
      <c r="BJ320" s="22" t="s">
        <v>24</v>
      </c>
      <c r="BK320" s="229">
        <f>ROUND(I320*H320,2)</f>
        <v>0</v>
      </c>
      <c r="BL320" s="22" t="s">
        <v>151</v>
      </c>
      <c r="BM320" s="22" t="s">
        <v>572</v>
      </c>
    </row>
    <row r="321" spans="2:47" s="1" customFormat="1" ht="13.5">
      <c r="B321" s="44"/>
      <c r="C321" s="72"/>
      <c r="D321" s="230" t="s">
        <v>144</v>
      </c>
      <c r="E321" s="72"/>
      <c r="F321" s="231" t="s">
        <v>573</v>
      </c>
      <c r="G321" s="72"/>
      <c r="H321" s="72"/>
      <c r="I321" s="189"/>
      <c r="J321" s="72"/>
      <c r="K321" s="72"/>
      <c r="L321" s="70"/>
      <c r="M321" s="232"/>
      <c r="N321" s="45"/>
      <c r="O321" s="45"/>
      <c r="P321" s="45"/>
      <c r="Q321" s="45"/>
      <c r="R321" s="45"/>
      <c r="S321" s="45"/>
      <c r="T321" s="93"/>
      <c r="AT321" s="22" t="s">
        <v>144</v>
      </c>
      <c r="AU321" s="22" t="s">
        <v>86</v>
      </c>
    </row>
    <row r="322" spans="2:65" s="1" customFormat="1" ht="25.5" customHeight="1">
      <c r="B322" s="44"/>
      <c r="C322" s="219" t="s">
        <v>574</v>
      </c>
      <c r="D322" s="219" t="s">
        <v>134</v>
      </c>
      <c r="E322" s="220" t="s">
        <v>575</v>
      </c>
      <c r="F322" s="221" t="s">
        <v>576</v>
      </c>
      <c r="G322" s="222" t="s">
        <v>192</v>
      </c>
      <c r="H322" s="223">
        <v>1</v>
      </c>
      <c r="I322" s="224"/>
      <c r="J322" s="223">
        <f>ROUND(I322*H322,2)</f>
        <v>0</v>
      </c>
      <c r="K322" s="221" t="s">
        <v>138</v>
      </c>
      <c r="L322" s="70"/>
      <c r="M322" s="225" t="s">
        <v>23</v>
      </c>
      <c r="N322" s="226" t="s">
        <v>48</v>
      </c>
      <c r="O322" s="45"/>
      <c r="P322" s="227">
        <f>O322*H322</f>
        <v>0</v>
      </c>
      <c r="Q322" s="227">
        <v>0.03573</v>
      </c>
      <c r="R322" s="227">
        <f>Q322*H322</f>
        <v>0.03573</v>
      </c>
      <c r="S322" s="227">
        <v>0</v>
      </c>
      <c r="T322" s="228">
        <f>S322*H322</f>
        <v>0</v>
      </c>
      <c r="AR322" s="22" t="s">
        <v>151</v>
      </c>
      <c r="AT322" s="22" t="s">
        <v>134</v>
      </c>
      <c r="AU322" s="22" t="s">
        <v>86</v>
      </c>
      <c r="AY322" s="22" t="s">
        <v>128</v>
      </c>
      <c r="BE322" s="229">
        <f>IF(N322="základní",J322,0)</f>
        <v>0</v>
      </c>
      <c r="BF322" s="229">
        <f>IF(N322="snížená",J322,0)</f>
        <v>0</v>
      </c>
      <c r="BG322" s="229">
        <f>IF(N322="zákl. přenesená",J322,0)</f>
        <v>0</v>
      </c>
      <c r="BH322" s="229">
        <f>IF(N322="sníž. přenesená",J322,0)</f>
        <v>0</v>
      </c>
      <c r="BI322" s="229">
        <f>IF(N322="nulová",J322,0)</f>
        <v>0</v>
      </c>
      <c r="BJ322" s="22" t="s">
        <v>24</v>
      </c>
      <c r="BK322" s="229">
        <f>ROUND(I322*H322,2)</f>
        <v>0</v>
      </c>
      <c r="BL322" s="22" t="s">
        <v>151</v>
      </c>
      <c r="BM322" s="22" t="s">
        <v>577</v>
      </c>
    </row>
    <row r="323" spans="2:47" s="1" customFormat="1" ht="13.5">
      <c r="B323" s="44"/>
      <c r="C323" s="72"/>
      <c r="D323" s="230" t="s">
        <v>187</v>
      </c>
      <c r="E323" s="72"/>
      <c r="F323" s="231" t="s">
        <v>578</v>
      </c>
      <c r="G323" s="72"/>
      <c r="H323" s="72"/>
      <c r="I323" s="189"/>
      <c r="J323" s="72"/>
      <c r="K323" s="72"/>
      <c r="L323" s="70"/>
      <c r="M323" s="232"/>
      <c r="N323" s="45"/>
      <c r="O323" s="45"/>
      <c r="P323" s="45"/>
      <c r="Q323" s="45"/>
      <c r="R323" s="45"/>
      <c r="S323" s="45"/>
      <c r="T323" s="93"/>
      <c r="AT323" s="22" t="s">
        <v>187</v>
      </c>
      <c r="AU323" s="22" t="s">
        <v>86</v>
      </c>
    </row>
    <row r="324" spans="2:47" s="1" customFormat="1" ht="13.5">
      <c r="B324" s="44"/>
      <c r="C324" s="72"/>
      <c r="D324" s="230" t="s">
        <v>144</v>
      </c>
      <c r="E324" s="72"/>
      <c r="F324" s="231" t="s">
        <v>579</v>
      </c>
      <c r="G324" s="72"/>
      <c r="H324" s="72"/>
      <c r="I324" s="189"/>
      <c r="J324" s="72"/>
      <c r="K324" s="72"/>
      <c r="L324" s="70"/>
      <c r="M324" s="232"/>
      <c r="N324" s="45"/>
      <c r="O324" s="45"/>
      <c r="P324" s="45"/>
      <c r="Q324" s="45"/>
      <c r="R324" s="45"/>
      <c r="S324" s="45"/>
      <c r="T324" s="93"/>
      <c r="AT324" s="22" t="s">
        <v>144</v>
      </c>
      <c r="AU324" s="22" t="s">
        <v>86</v>
      </c>
    </row>
    <row r="325" spans="2:65" s="1" customFormat="1" ht="25.5" customHeight="1">
      <c r="B325" s="44"/>
      <c r="C325" s="219" t="s">
        <v>580</v>
      </c>
      <c r="D325" s="219" t="s">
        <v>134</v>
      </c>
      <c r="E325" s="220" t="s">
        <v>581</v>
      </c>
      <c r="F325" s="221" t="s">
        <v>582</v>
      </c>
      <c r="G325" s="222" t="s">
        <v>192</v>
      </c>
      <c r="H325" s="223">
        <v>4</v>
      </c>
      <c r="I325" s="224"/>
      <c r="J325" s="223">
        <f>ROUND(I325*H325,2)</f>
        <v>0</v>
      </c>
      <c r="K325" s="221" t="s">
        <v>23</v>
      </c>
      <c r="L325" s="70"/>
      <c r="M325" s="225" t="s">
        <v>23</v>
      </c>
      <c r="N325" s="226" t="s">
        <v>48</v>
      </c>
      <c r="O325" s="45"/>
      <c r="P325" s="227">
        <f>O325*H325</f>
        <v>0</v>
      </c>
      <c r="Q325" s="227">
        <v>1.92726</v>
      </c>
      <c r="R325" s="227">
        <f>Q325*H325</f>
        <v>7.70904</v>
      </c>
      <c r="S325" s="227">
        <v>0</v>
      </c>
      <c r="T325" s="228">
        <f>S325*H325</f>
        <v>0</v>
      </c>
      <c r="AR325" s="22" t="s">
        <v>151</v>
      </c>
      <c r="AT325" s="22" t="s">
        <v>134</v>
      </c>
      <c r="AU325" s="22" t="s">
        <v>86</v>
      </c>
      <c r="AY325" s="22" t="s">
        <v>128</v>
      </c>
      <c r="BE325" s="229">
        <f>IF(N325="základní",J325,0)</f>
        <v>0</v>
      </c>
      <c r="BF325" s="229">
        <f>IF(N325="snížená",J325,0)</f>
        <v>0</v>
      </c>
      <c r="BG325" s="229">
        <f>IF(N325="zákl. přenesená",J325,0)</f>
        <v>0</v>
      </c>
      <c r="BH325" s="229">
        <f>IF(N325="sníž. přenesená",J325,0)</f>
        <v>0</v>
      </c>
      <c r="BI325" s="229">
        <f>IF(N325="nulová",J325,0)</f>
        <v>0</v>
      </c>
      <c r="BJ325" s="22" t="s">
        <v>24</v>
      </c>
      <c r="BK325" s="229">
        <f>ROUND(I325*H325,2)</f>
        <v>0</v>
      </c>
      <c r="BL325" s="22" t="s">
        <v>151</v>
      </c>
      <c r="BM325" s="22" t="s">
        <v>583</v>
      </c>
    </row>
    <row r="326" spans="2:47" s="1" customFormat="1" ht="13.5">
      <c r="B326" s="44"/>
      <c r="C326" s="72"/>
      <c r="D326" s="230" t="s">
        <v>144</v>
      </c>
      <c r="E326" s="72"/>
      <c r="F326" s="231" t="s">
        <v>584</v>
      </c>
      <c r="G326" s="72"/>
      <c r="H326" s="72"/>
      <c r="I326" s="189"/>
      <c r="J326" s="72"/>
      <c r="K326" s="72"/>
      <c r="L326" s="70"/>
      <c r="M326" s="232"/>
      <c r="N326" s="45"/>
      <c r="O326" s="45"/>
      <c r="P326" s="45"/>
      <c r="Q326" s="45"/>
      <c r="R326" s="45"/>
      <c r="S326" s="45"/>
      <c r="T326" s="93"/>
      <c r="AT326" s="22" t="s">
        <v>144</v>
      </c>
      <c r="AU326" s="22" t="s">
        <v>86</v>
      </c>
    </row>
    <row r="327" spans="2:65" s="1" customFormat="1" ht="25.5" customHeight="1">
      <c r="B327" s="44"/>
      <c r="C327" s="219" t="s">
        <v>585</v>
      </c>
      <c r="D327" s="219" t="s">
        <v>134</v>
      </c>
      <c r="E327" s="220" t="s">
        <v>586</v>
      </c>
      <c r="F327" s="221" t="s">
        <v>587</v>
      </c>
      <c r="G327" s="222" t="s">
        <v>192</v>
      </c>
      <c r="H327" s="223">
        <v>5</v>
      </c>
      <c r="I327" s="224"/>
      <c r="J327" s="223">
        <f>ROUND(I327*H327,2)</f>
        <v>0</v>
      </c>
      <c r="K327" s="221" t="s">
        <v>138</v>
      </c>
      <c r="L327" s="70"/>
      <c r="M327" s="225" t="s">
        <v>23</v>
      </c>
      <c r="N327" s="226" t="s">
        <v>48</v>
      </c>
      <c r="O327" s="45"/>
      <c r="P327" s="227">
        <f>O327*H327</f>
        <v>0</v>
      </c>
      <c r="Q327" s="227">
        <v>0.00702</v>
      </c>
      <c r="R327" s="227">
        <f>Q327*H327</f>
        <v>0.0351</v>
      </c>
      <c r="S327" s="227">
        <v>0</v>
      </c>
      <c r="T327" s="228">
        <f>S327*H327</f>
        <v>0</v>
      </c>
      <c r="AR327" s="22" t="s">
        <v>151</v>
      </c>
      <c r="AT327" s="22" t="s">
        <v>134</v>
      </c>
      <c r="AU327" s="22" t="s">
        <v>86</v>
      </c>
      <c r="AY327" s="22" t="s">
        <v>128</v>
      </c>
      <c r="BE327" s="229">
        <f>IF(N327="základní",J327,0)</f>
        <v>0</v>
      </c>
      <c r="BF327" s="229">
        <f>IF(N327="snížená",J327,0)</f>
        <v>0</v>
      </c>
      <c r="BG327" s="229">
        <f>IF(N327="zákl. přenesená",J327,0)</f>
        <v>0</v>
      </c>
      <c r="BH327" s="229">
        <f>IF(N327="sníž. přenesená",J327,0)</f>
        <v>0</v>
      </c>
      <c r="BI327" s="229">
        <f>IF(N327="nulová",J327,0)</f>
        <v>0</v>
      </c>
      <c r="BJ327" s="22" t="s">
        <v>24</v>
      </c>
      <c r="BK327" s="229">
        <f>ROUND(I327*H327,2)</f>
        <v>0</v>
      </c>
      <c r="BL327" s="22" t="s">
        <v>151</v>
      </c>
      <c r="BM327" s="22" t="s">
        <v>588</v>
      </c>
    </row>
    <row r="328" spans="2:47" s="1" customFormat="1" ht="13.5">
      <c r="B328" s="44"/>
      <c r="C328" s="72"/>
      <c r="D328" s="230" t="s">
        <v>187</v>
      </c>
      <c r="E328" s="72"/>
      <c r="F328" s="231" t="s">
        <v>589</v>
      </c>
      <c r="G328" s="72"/>
      <c r="H328" s="72"/>
      <c r="I328" s="189"/>
      <c r="J328" s="72"/>
      <c r="K328" s="72"/>
      <c r="L328" s="70"/>
      <c r="M328" s="232"/>
      <c r="N328" s="45"/>
      <c r="O328" s="45"/>
      <c r="P328" s="45"/>
      <c r="Q328" s="45"/>
      <c r="R328" s="45"/>
      <c r="S328" s="45"/>
      <c r="T328" s="93"/>
      <c r="AT328" s="22" t="s">
        <v>187</v>
      </c>
      <c r="AU328" s="22" t="s">
        <v>86</v>
      </c>
    </row>
    <row r="329" spans="2:47" s="1" customFormat="1" ht="13.5">
      <c r="B329" s="44"/>
      <c r="C329" s="72"/>
      <c r="D329" s="230" t="s">
        <v>144</v>
      </c>
      <c r="E329" s="72"/>
      <c r="F329" s="231" t="s">
        <v>579</v>
      </c>
      <c r="G329" s="72"/>
      <c r="H329" s="72"/>
      <c r="I329" s="189"/>
      <c r="J329" s="72"/>
      <c r="K329" s="72"/>
      <c r="L329" s="70"/>
      <c r="M329" s="232"/>
      <c r="N329" s="45"/>
      <c r="O329" s="45"/>
      <c r="P329" s="45"/>
      <c r="Q329" s="45"/>
      <c r="R329" s="45"/>
      <c r="S329" s="45"/>
      <c r="T329" s="93"/>
      <c r="AT329" s="22" t="s">
        <v>144</v>
      </c>
      <c r="AU329" s="22" t="s">
        <v>86</v>
      </c>
    </row>
    <row r="330" spans="2:51" s="11" customFormat="1" ht="13.5">
      <c r="B330" s="236"/>
      <c r="C330" s="237"/>
      <c r="D330" s="230" t="s">
        <v>231</v>
      </c>
      <c r="E330" s="238" t="s">
        <v>23</v>
      </c>
      <c r="F330" s="239" t="s">
        <v>590</v>
      </c>
      <c r="G330" s="237"/>
      <c r="H330" s="238" t="s">
        <v>23</v>
      </c>
      <c r="I330" s="240"/>
      <c r="J330" s="237"/>
      <c r="K330" s="237"/>
      <c r="L330" s="241"/>
      <c r="M330" s="242"/>
      <c r="N330" s="243"/>
      <c r="O330" s="243"/>
      <c r="P330" s="243"/>
      <c r="Q330" s="243"/>
      <c r="R330" s="243"/>
      <c r="S330" s="243"/>
      <c r="T330" s="244"/>
      <c r="AT330" s="245" t="s">
        <v>231</v>
      </c>
      <c r="AU330" s="245" t="s">
        <v>86</v>
      </c>
      <c r="AV330" s="11" t="s">
        <v>24</v>
      </c>
      <c r="AW330" s="11" t="s">
        <v>40</v>
      </c>
      <c r="AX330" s="11" t="s">
        <v>77</v>
      </c>
      <c r="AY330" s="245" t="s">
        <v>128</v>
      </c>
    </row>
    <row r="331" spans="2:51" s="12" customFormat="1" ht="13.5">
      <c r="B331" s="246"/>
      <c r="C331" s="247"/>
      <c r="D331" s="230" t="s">
        <v>231</v>
      </c>
      <c r="E331" s="248" t="s">
        <v>23</v>
      </c>
      <c r="F331" s="249" t="s">
        <v>591</v>
      </c>
      <c r="G331" s="247"/>
      <c r="H331" s="250">
        <v>5</v>
      </c>
      <c r="I331" s="251"/>
      <c r="J331" s="247"/>
      <c r="K331" s="247"/>
      <c r="L331" s="252"/>
      <c r="M331" s="253"/>
      <c r="N331" s="254"/>
      <c r="O331" s="254"/>
      <c r="P331" s="254"/>
      <c r="Q331" s="254"/>
      <c r="R331" s="254"/>
      <c r="S331" s="254"/>
      <c r="T331" s="255"/>
      <c r="AT331" s="256" t="s">
        <v>231</v>
      </c>
      <c r="AU331" s="256" t="s">
        <v>86</v>
      </c>
      <c r="AV331" s="12" t="s">
        <v>86</v>
      </c>
      <c r="AW331" s="12" t="s">
        <v>40</v>
      </c>
      <c r="AX331" s="12" t="s">
        <v>24</v>
      </c>
      <c r="AY331" s="256" t="s">
        <v>128</v>
      </c>
    </row>
    <row r="332" spans="2:63" s="10" customFormat="1" ht="29.85" customHeight="1">
      <c r="B332" s="203"/>
      <c r="C332" s="204"/>
      <c r="D332" s="205" t="s">
        <v>76</v>
      </c>
      <c r="E332" s="217" t="s">
        <v>221</v>
      </c>
      <c r="F332" s="217" t="s">
        <v>592</v>
      </c>
      <c r="G332" s="204"/>
      <c r="H332" s="204"/>
      <c r="I332" s="207"/>
      <c r="J332" s="218">
        <f>BK332</f>
        <v>0</v>
      </c>
      <c r="K332" s="204"/>
      <c r="L332" s="209"/>
      <c r="M332" s="210"/>
      <c r="N332" s="211"/>
      <c r="O332" s="211"/>
      <c r="P332" s="212">
        <f>SUM(P333:P367)</f>
        <v>0</v>
      </c>
      <c r="Q332" s="211"/>
      <c r="R332" s="212">
        <f>SUM(R333:R367)</f>
        <v>69.1895296</v>
      </c>
      <c r="S332" s="211"/>
      <c r="T332" s="213">
        <f>SUM(T333:T367)</f>
        <v>59.510000000000005</v>
      </c>
      <c r="AR332" s="214" t="s">
        <v>24</v>
      </c>
      <c r="AT332" s="215" t="s">
        <v>76</v>
      </c>
      <c r="AU332" s="215" t="s">
        <v>24</v>
      </c>
      <c r="AY332" s="214" t="s">
        <v>128</v>
      </c>
      <c r="BK332" s="216">
        <f>SUM(BK333:BK367)</f>
        <v>0</v>
      </c>
    </row>
    <row r="333" spans="2:65" s="1" customFormat="1" ht="25.5" customHeight="1">
      <c r="B333" s="44"/>
      <c r="C333" s="219" t="s">
        <v>593</v>
      </c>
      <c r="D333" s="219" t="s">
        <v>134</v>
      </c>
      <c r="E333" s="220" t="s">
        <v>594</v>
      </c>
      <c r="F333" s="221" t="s">
        <v>595</v>
      </c>
      <c r="G333" s="222" t="s">
        <v>192</v>
      </c>
      <c r="H333" s="223">
        <v>13</v>
      </c>
      <c r="I333" s="224"/>
      <c r="J333" s="223">
        <f>ROUND(I333*H333,2)</f>
        <v>0</v>
      </c>
      <c r="K333" s="221" t="s">
        <v>138</v>
      </c>
      <c r="L333" s="70"/>
      <c r="M333" s="225" t="s">
        <v>23</v>
      </c>
      <c r="N333" s="226" t="s">
        <v>48</v>
      </c>
      <c r="O333" s="45"/>
      <c r="P333" s="227">
        <f>O333*H333</f>
        <v>0</v>
      </c>
      <c r="Q333" s="227">
        <v>0.0007</v>
      </c>
      <c r="R333" s="227">
        <f>Q333*H333</f>
        <v>0.0091</v>
      </c>
      <c r="S333" s="227">
        <v>0</v>
      </c>
      <c r="T333" s="228">
        <f>S333*H333</f>
        <v>0</v>
      </c>
      <c r="AR333" s="22" t="s">
        <v>151</v>
      </c>
      <c r="AT333" s="22" t="s">
        <v>134</v>
      </c>
      <c r="AU333" s="22" t="s">
        <v>86</v>
      </c>
      <c r="AY333" s="22" t="s">
        <v>128</v>
      </c>
      <c r="BE333" s="229">
        <f>IF(N333="základní",J333,0)</f>
        <v>0</v>
      </c>
      <c r="BF333" s="229">
        <f>IF(N333="snížená",J333,0)</f>
        <v>0</v>
      </c>
      <c r="BG333" s="229">
        <f>IF(N333="zákl. přenesená",J333,0)</f>
        <v>0</v>
      </c>
      <c r="BH333" s="229">
        <f>IF(N333="sníž. přenesená",J333,0)</f>
        <v>0</v>
      </c>
      <c r="BI333" s="229">
        <f>IF(N333="nulová",J333,0)</f>
        <v>0</v>
      </c>
      <c r="BJ333" s="22" t="s">
        <v>24</v>
      </c>
      <c r="BK333" s="229">
        <f>ROUND(I333*H333,2)</f>
        <v>0</v>
      </c>
      <c r="BL333" s="22" t="s">
        <v>151</v>
      </c>
      <c r="BM333" s="22" t="s">
        <v>596</v>
      </c>
    </row>
    <row r="334" spans="2:47" s="1" customFormat="1" ht="13.5">
      <c r="B334" s="44"/>
      <c r="C334" s="72"/>
      <c r="D334" s="230" t="s">
        <v>187</v>
      </c>
      <c r="E334" s="72"/>
      <c r="F334" s="231" t="s">
        <v>597</v>
      </c>
      <c r="G334" s="72"/>
      <c r="H334" s="72"/>
      <c r="I334" s="189"/>
      <c r="J334" s="72"/>
      <c r="K334" s="72"/>
      <c r="L334" s="70"/>
      <c r="M334" s="232"/>
      <c r="N334" s="45"/>
      <c r="O334" s="45"/>
      <c r="P334" s="45"/>
      <c r="Q334" s="45"/>
      <c r="R334" s="45"/>
      <c r="S334" s="45"/>
      <c r="T334" s="93"/>
      <c r="AT334" s="22" t="s">
        <v>187</v>
      </c>
      <c r="AU334" s="22" t="s">
        <v>86</v>
      </c>
    </row>
    <row r="335" spans="2:47" s="1" customFormat="1" ht="13.5">
      <c r="B335" s="44"/>
      <c r="C335" s="72"/>
      <c r="D335" s="230" t="s">
        <v>144</v>
      </c>
      <c r="E335" s="72"/>
      <c r="F335" s="231" t="s">
        <v>352</v>
      </c>
      <c r="G335" s="72"/>
      <c r="H335" s="72"/>
      <c r="I335" s="189"/>
      <c r="J335" s="72"/>
      <c r="K335" s="72"/>
      <c r="L335" s="70"/>
      <c r="M335" s="232"/>
      <c r="N335" s="45"/>
      <c r="O335" s="45"/>
      <c r="P335" s="45"/>
      <c r="Q335" s="45"/>
      <c r="R335" s="45"/>
      <c r="S335" s="45"/>
      <c r="T335" s="93"/>
      <c r="AT335" s="22" t="s">
        <v>144</v>
      </c>
      <c r="AU335" s="22" t="s">
        <v>86</v>
      </c>
    </row>
    <row r="336" spans="2:65" s="1" customFormat="1" ht="16.5" customHeight="1">
      <c r="B336" s="44"/>
      <c r="C336" s="219" t="s">
        <v>598</v>
      </c>
      <c r="D336" s="219" t="s">
        <v>134</v>
      </c>
      <c r="E336" s="220" t="s">
        <v>599</v>
      </c>
      <c r="F336" s="221" t="s">
        <v>600</v>
      </c>
      <c r="G336" s="222" t="s">
        <v>192</v>
      </c>
      <c r="H336" s="223">
        <v>10</v>
      </c>
      <c r="I336" s="224"/>
      <c r="J336" s="223">
        <f>ROUND(I336*H336,2)</f>
        <v>0</v>
      </c>
      <c r="K336" s="221" t="s">
        <v>138</v>
      </c>
      <c r="L336" s="70"/>
      <c r="M336" s="225" t="s">
        <v>23</v>
      </c>
      <c r="N336" s="226" t="s">
        <v>48</v>
      </c>
      <c r="O336" s="45"/>
      <c r="P336" s="227">
        <f>O336*H336</f>
        <v>0</v>
      </c>
      <c r="Q336" s="227">
        <v>0.11241</v>
      </c>
      <c r="R336" s="227">
        <f>Q336*H336</f>
        <v>1.1240999999999999</v>
      </c>
      <c r="S336" s="227">
        <v>0</v>
      </c>
      <c r="T336" s="228">
        <f>S336*H336</f>
        <v>0</v>
      </c>
      <c r="AR336" s="22" t="s">
        <v>151</v>
      </c>
      <c r="AT336" s="22" t="s">
        <v>134</v>
      </c>
      <c r="AU336" s="22" t="s">
        <v>86</v>
      </c>
      <c r="AY336" s="22" t="s">
        <v>128</v>
      </c>
      <c r="BE336" s="229">
        <f>IF(N336="základní",J336,0)</f>
        <v>0</v>
      </c>
      <c r="BF336" s="229">
        <f>IF(N336="snížená",J336,0)</f>
        <v>0</v>
      </c>
      <c r="BG336" s="229">
        <f>IF(N336="zákl. přenesená",J336,0)</f>
        <v>0</v>
      </c>
      <c r="BH336" s="229">
        <f>IF(N336="sníž. přenesená",J336,0)</f>
        <v>0</v>
      </c>
      <c r="BI336" s="229">
        <f>IF(N336="nulová",J336,0)</f>
        <v>0</v>
      </c>
      <c r="BJ336" s="22" t="s">
        <v>24</v>
      </c>
      <c r="BK336" s="229">
        <f>ROUND(I336*H336,2)</f>
        <v>0</v>
      </c>
      <c r="BL336" s="22" t="s">
        <v>151</v>
      </c>
      <c r="BM336" s="22" t="s">
        <v>601</v>
      </c>
    </row>
    <row r="337" spans="2:47" s="1" customFormat="1" ht="13.5">
      <c r="B337" s="44"/>
      <c r="C337" s="72"/>
      <c r="D337" s="230" t="s">
        <v>187</v>
      </c>
      <c r="E337" s="72"/>
      <c r="F337" s="231" t="s">
        <v>602</v>
      </c>
      <c r="G337" s="72"/>
      <c r="H337" s="72"/>
      <c r="I337" s="189"/>
      <c r="J337" s="72"/>
      <c r="K337" s="72"/>
      <c r="L337" s="70"/>
      <c r="M337" s="232"/>
      <c r="N337" s="45"/>
      <c r="O337" s="45"/>
      <c r="P337" s="45"/>
      <c r="Q337" s="45"/>
      <c r="R337" s="45"/>
      <c r="S337" s="45"/>
      <c r="T337" s="93"/>
      <c r="AT337" s="22" t="s">
        <v>187</v>
      </c>
      <c r="AU337" s="22" t="s">
        <v>86</v>
      </c>
    </row>
    <row r="338" spans="2:47" s="1" customFormat="1" ht="13.5">
      <c r="B338" s="44"/>
      <c r="C338" s="72"/>
      <c r="D338" s="230" t="s">
        <v>144</v>
      </c>
      <c r="E338" s="72"/>
      <c r="F338" s="231" t="s">
        <v>603</v>
      </c>
      <c r="G338" s="72"/>
      <c r="H338" s="72"/>
      <c r="I338" s="189"/>
      <c r="J338" s="72"/>
      <c r="K338" s="72"/>
      <c r="L338" s="70"/>
      <c r="M338" s="232"/>
      <c r="N338" s="45"/>
      <c r="O338" s="45"/>
      <c r="P338" s="45"/>
      <c r="Q338" s="45"/>
      <c r="R338" s="45"/>
      <c r="S338" s="45"/>
      <c r="T338" s="93"/>
      <c r="AT338" s="22" t="s">
        <v>144</v>
      </c>
      <c r="AU338" s="22" t="s">
        <v>86</v>
      </c>
    </row>
    <row r="339" spans="2:65" s="1" customFormat="1" ht="25.5" customHeight="1">
      <c r="B339" s="44"/>
      <c r="C339" s="219" t="s">
        <v>604</v>
      </c>
      <c r="D339" s="219" t="s">
        <v>134</v>
      </c>
      <c r="E339" s="220" t="s">
        <v>605</v>
      </c>
      <c r="F339" s="221" t="s">
        <v>606</v>
      </c>
      <c r="G339" s="222" t="s">
        <v>192</v>
      </c>
      <c r="H339" s="223">
        <v>2</v>
      </c>
      <c r="I339" s="224"/>
      <c r="J339" s="223">
        <f>ROUND(I339*H339,2)</f>
        <v>0</v>
      </c>
      <c r="K339" s="221" t="s">
        <v>138</v>
      </c>
      <c r="L339" s="70"/>
      <c r="M339" s="225" t="s">
        <v>23</v>
      </c>
      <c r="N339" s="226" t="s">
        <v>48</v>
      </c>
      <c r="O339" s="45"/>
      <c r="P339" s="227">
        <f>O339*H339</f>
        <v>0</v>
      </c>
      <c r="Q339" s="227">
        <v>14.14974</v>
      </c>
      <c r="R339" s="227">
        <f>Q339*H339</f>
        <v>28.29948</v>
      </c>
      <c r="S339" s="227">
        <v>0</v>
      </c>
      <c r="T339" s="228">
        <f>S339*H339</f>
        <v>0</v>
      </c>
      <c r="AR339" s="22" t="s">
        <v>151</v>
      </c>
      <c r="AT339" s="22" t="s">
        <v>134</v>
      </c>
      <c r="AU339" s="22" t="s">
        <v>86</v>
      </c>
      <c r="AY339" s="22" t="s">
        <v>128</v>
      </c>
      <c r="BE339" s="229">
        <f>IF(N339="základní",J339,0)</f>
        <v>0</v>
      </c>
      <c r="BF339" s="229">
        <f>IF(N339="snížená",J339,0)</f>
        <v>0</v>
      </c>
      <c r="BG339" s="229">
        <f>IF(N339="zákl. přenesená",J339,0)</f>
        <v>0</v>
      </c>
      <c r="BH339" s="229">
        <f>IF(N339="sníž. přenesená",J339,0)</f>
        <v>0</v>
      </c>
      <c r="BI339" s="229">
        <f>IF(N339="nulová",J339,0)</f>
        <v>0</v>
      </c>
      <c r="BJ339" s="22" t="s">
        <v>24</v>
      </c>
      <c r="BK339" s="229">
        <f>ROUND(I339*H339,2)</f>
        <v>0</v>
      </c>
      <c r="BL339" s="22" t="s">
        <v>151</v>
      </c>
      <c r="BM339" s="22" t="s">
        <v>607</v>
      </c>
    </row>
    <row r="340" spans="2:47" s="1" customFormat="1" ht="13.5">
      <c r="B340" s="44"/>
      <c r="C340" s="72"/>
      <c r="D340" s="230" t="s">
        <v>187</v>
      </c>
      <c r="E340" s="72"/>
      <c r="F340" s="231" t="s">
        <v>608</v>
      </c>
      <c r="G340" s="72"/>
      <c r="H340" s="72"/>
      <c r="I340" s="189"/>
      <c r="J340" s="72"/>
      <c r="K340" s="72"/>
      <c r="L340" s="70"/>
      <c r="M340" s="232"/>
      <c r="N340" s="45"/>
      <c r="O340" s="45"/>
      <c r="P340" s="45"/>
      <c r="Q340" s="45"/>
      <c r="R340" s="45"/>
      <c r="S340" s="45"/>
      <c r="T340" s="93"/>
      <c r="AT340" s="22" t="s">
        <v>187</v>
      </c>
      <c r="AU340" s="22" t="s">
        <v>86</v>
      </c>
    </row>
    <row r="341" spans="2:47" s="1" customFormat="1" ht="13.5">
      <c r="B341" s="44"/>
      <c r="C341" s="72"/>
      <c r="D341" s="230" t="s">
        <v>144</v>
      </c>
      <c r="E341" s="72"/>
      <c r="F341" s="231" t="s">
        <v>609</v>
      </c>
      <c r="G341" s="72"/>
      <c r="H341" s="72"/>
      <c r="I341" s="189"/>
      <c r="J341" s="72"/>
      <c r="K341" s="72"/>
      <c r="L341" s="70"/>
      <c r="M341" s="232"/>
      <c r="N341" s="45"/>
      <c r="O341" s="45"/>
      <c r="P341" s="45"/>
      <c r="Q341" s="45"/>
      <c r="R341" s="45"/>
      <c r="S341" s="45"/>
      <c r="T341" s="93"/>
      <c r="AT341" s="22" t="s">
        <v>144</v>
      </c>
      <c r="AU341" s="22" t="s">
        <v>86</v>
      </c>
    </row>
    <row r="342" spans="2:65" s="1" customFormat="1" ht="25.5" customHeight="1">
      <c r="B342" s="44"/>
      <c r="C342" s="219" t="s">
        <v>610</v>
      </c>
      <c r="D342" s="219" t="s">
        <v>134</v>
      </c>
      <c r="E342" s="220" t="s">
        <v>611</v>
      </c>
      <c r="F342" s="221" t="s">
        <v>612</v>
      </c>
      <c r="G342" s="222" t="s">
        <v>217</v>
      </c>
      <c r="H342" s="223">
        <v>15.08</v>
      </c>
      <c r="I342" s="224"/>
      <c r="J342" s="223">
        <f>ROUND(I342*H342,2)</f>
        <v>0</v>
      </c>
      <c r="K342" s="221" t="s">
        <v>138</v>
      </c>
      <c r="L342" s="70"/>
      <c r="M342" s="225" t="s">
        <v>23</v>
      </c>
      <c r="N342" s="226" t="s">
        <v>48</v>
      </c>
      <c r="O342" s="45"/>
      <c r="P342" s="227">
        <f>O342*H342</f>
        <v>0</v>
      </c>
      <c r="Q342" s="227">
        <v>2.26672</v>
      </c>
      <c r="R342" s="227">
        <f>Q342*H342</f>
        <v>34.1821376</v>
      </c>
      <c r="S342" s="227">
        <v>0</v>
      </c>
      <c r="T342" s="228">
        <f>S342*H342</f>
        <v>0</v>
      </c>
      <c r="AR342" s="22" t="s">
        <v>151</v>
      </c>
      <c r="AT342" s="22" t="s">
        <v>134</v>
      </c>
      <c r="AU342" s="22" t="s">
        <v>86</v>
      </c>
      <c r="AY342" s="22" t="s">
        <v>128</v>
      </c>
      <c r="BE342" s="229">
        <f>IF(N342="základní",J342,0)</f>
        <v>0</v>
      </c>
      <c r="BF342" s="229">
        <f>IF(N342="snížená",J342,0)</f>
        <v>0</v>
      </c>
      <c r="BG342" s="229">
        <f>IF(N342="zákl. přenesená",J342,0)</f>
        <v>0</v>
      </c>
      <c r="BH342" s="229">
        <f>IF(N342="sníž. přenesená",J342,0)</f>
        <v>0</v>
      </c>
      <c r="BI342" s="229">
        <f>IF(N342="nulová",J342,0)</f>
        <v>0</v>
      </c>
      <c r="BJ342" s="22" t="s">
        <v>24</v>
      </c>
      <c r="BK342" s="229">
        <f>ROUND(I342*H342,2)</f>
        <v>0</v>
      </c>
      <c r="BL342" s="22" t="s">
        <v>151</v>
      </c>
      <c r="BM342" s="22" t="s">
        <v>613</v>
      </c>
    </row>
    <row r="343" spans="2:47" s="1" customFormat="1" ht="13.5">
      <c r="B343" s="44"/>
      <c r="C343" s="72"/>
      <c r="D343" s="230" t="s">
        <v>187</v>
      </c>
      <c r="E343" s="72"/>
      <c r="F343" s="231" t="s">
        <v>614</v>
      </c>
      <c r="G343" s="72"/>
      <c r="H343" s="72"/>
      <c r="I343" s="189"/>
      <c r="J343" s="72"/>
      <c r="K343" s="72"/>
      <c r="L343" s="70"/>
      <c r="M343" s="232"/>
      <c r="N343" s="45"/>
      <c r="O343" s="45"/>
      <c r="P343" s="45"/>
      <c r="Q343" s="45"/>
      <c r="R343" s="45"/>
      <c r="S343" s="45"/>
      <c r="T343" s="93"/>
      <c r="AT343" s="22" t="s">
        <v>187</v>
      </c>
      <c r="AU343" s="22" t="s">
        <v>86</v>
      </c>
    </row>
    <row r="344" spans="2:47" s="1" customFormat="1" ht="13.5">
      <c r="B344" s="44"/>
      <c r="C344" s="72"/>
      <c r="D344" s="230" t="s">
        <v>144</v>
      </c>
      <c r="E344" s="72"/>
      <c r="F344" s="231" t="s">
        <v>255</v>
      </c>
      <c r="G344" s="72"/>
      <c r="H344" s="72"/>
      <c r="I344" s="189"/>
      <c r="J344" s="72"/>
      <c r="K344" s="72"/>
      <c r="L344" s="70"/>
      <c r="M344" s="232"/>
      <c r="N344" s="45"/>
      <c r="O344" s="45"/>
      <c r="P344" s="45"/>
      <c r="Q344" s="45"/>
      <c r="R344" s="45"/>
      <c r="S344" s="45"/>
      <c r="T344" s="93"/>
      <c r="AT344" s="22" t="s">
        <v>144</v>
      </c>
      <c r="AU344" s="22" t="s">
        <v>86</v>
      </c>
    </row>
    <row r="345" spans="2:51" s="12" customFormat="1" ht="13.5">
      <c r="B345" s="246"/>
      <c r="C345" s="247"/>
      <c r="D345" s="230" t="s">
        <v>231</v>
      </c>
      <c r="E345" s="248" t="s">
        <v>23</v>
      </c>
      <c r="F345" s="249" t="s">
        <v>615</v>
      </c>
      <c r="G345" s="247"/>
      <c r="H345" s="250">
        <v>15.08</v>
      </c>
      <c r="I345" s="251"/>
      <c r="J345" s="247"/>
      <c r="K345" s="247"/>
      <c r="L345" s="252"/>
      <c r="M345" s="253"/>
      <c r="N345" s="254"/>
      <c r="O345" s="254"/>
      <c r="P345" s="254"/>
      <c r="Q345" s="254"/>
      <c r="R345" s="254"/>
      <c r="S345" s="254"/>
      <c r="T345" s="255"/>
      <c r="AT345" s="256" t="s">
        <v>231</v>
      </c>
      <c r="AU345" s="256" t="s">
        <v>86</v>
      </c>
      <c r="AV345" s="12" t="s">
        <v>86</v>
      </c>
      <c r="AW345" s="12" t="s">
        <v>40</v>
      </c>
      <c r="AX345" s="12" t="s">
        <v>24</v>
      </c>
      <c r="AY345" s="256" t="s">
        <v>128</v>
      </c>
    </row>
    <row r="346" spans="2:65" s="1" customFormat="1" ht="16.5" customHeight="1">
      <c r="B346" s="44"/>
      <c r="C346" s="219" t="s">
        <v>616</v>
      </c>
      <c r="D346" s="219" t="s">
        <v>134</v>
      </c>
      <c r="E346" s="220" t="s">
        <v>617</v>
      </c>
      <c r="F346" s="221" t="s">
        <v>618</v>
      </c>
      <c r="G346" s="222" t="s">
        <v>407</v>
      </c>
      <c r="H346" s="223">
        <v>22.5</v>
      </c>
      <c r="I346" s="224"/>
      <c r="J346" s="223">
        <f>ROUND(I346*H346,2)</f>
        <v>0</v>
      </c>
      <c r="K346" s="221" t="s">
        <v>138</v>
      </c>
      <c r="L346" s="70"/>
      <c r="M346" s="225" t="s">
        <v>23</v>
      </c>
      <c r="N346" s="226" t="s">
        <v>48</v>
      </c>
      <c r="O346" s="45"/>
      <c r="P346" s="227">
        <f>O346*H346</f>
        <v>0</v>
      </c>
      <c r="Q346" s="227">
        <v>0</v>
      </c>
      <c r="R346" s="227">
        <f>Q346*H346</f>
        <v>0</v>
      </c>
      <c r="S346" s="227">
        <v>0</v>
      </c>
      <c r="T346" s="228">
        <f>S346*H346</f>
        <v>0</v>
      </c>
      <c r="AR346" s="22" t="s">
        <v>151</v>
      </c>
      <c r="AT346" s="22" t="s">
        <v>134</v>
      </c>
      <c r="AU346" s="22" t="s">
        <v>86</v>
      </c>
      <c r="AY346" s="22" t="s">
        <v>128</v>
      </c>
      <c r="BE346" s="229">
        <f>IF(N346="základní",J346,0)</f>
        <v>0</v>
      </c>
      <c r="BF346" s="229">
        <f>IF(N346="snížená",J346,0)</f>
        <v>0</v>
      </c>
      <c r="BG346" s="229">
        <f>IF(N346="zákl. přenesená",J346,0)</f>
        <v>0</v>
      </c>
      <c r="BH346" s="229">
        <f>IF(N346="sníž. přenesená",J346,0)</f>
        <v>0</v>
      </c>
      <c r="BI346" s="229">
        <f>IF(N346="nulová",J346,0)</f>
        <v>0</v>
      </c>
      <c r="BJ346" s="22" t="s">
        <v>24</v>
      </c>
      <c r="BK346" s="229">
        <f>ROUND(I346*H346,2)</f>
        <v>0</v>
      </c>
      <c r="BL346" s="22" t="s">
        <v>151</v>
      </c>
      <c r="BM346" s="22" t="s">
        <v>619</v>
      </c>
    </row>
    <row r="347" spans="2:47" s="1" customFormat="1" ht="13.5">
      <c r="B347" s="44"/>
      <c r="C347" s="72"/>
      <c r="D347" s="230" t="s">
        <v>187</v>
      </c>
      <c r="E347" s="72"/>
      <c r="F347" s="231" t="s">
        <v>620</v>
      </c>
      <c r="G347" s="72"/>
      <c r="H347" s="72"/>
      <c r="I347" s="189"/>
      <c r="J347" s="72"/>
      <c r="K347" s="72"/>
      <c r="L347" s="70"/>
      <c r="M347" s="232"/>
      <c r="N347" s="45"/>
      <c r="O347" s="45"/>
      <c r="P347" s="45"/>
      <c r="Q347" s="45"/>
      <c r="R347" s="45"/>
      <c r="S347" s="45"/>
      <c r="T347" s="93"/>
      <c r="AT347" s="22" t="s">
        <v>187</v>
      </c>
      <c r="AU347" s="22" t="s">
        <v>86</v>
      </c>
    </row>
    <row r="348" spans="2:47" s="1" customFormat="1" ht="13.5">
      <c r="B348" s="44"/>
      <c r="C348" s="72"/>
      <c r="D348" s="230" t="s">
        <v>144</v>
      </c>
      <c r="E348" s="72"/>
      <c r="F348" s="231" t="s">
        <v>621</v>
      </c>
      <c r="G348" s="72"/>
      <c r="H348" s="72"/>
      <c r="I348" s="189"/>
      <c r="J348" s="72"/>
      <c r="K348" s="72"/>
      <c r="L348" s="70"/>
      <c r="M348" s="232"/>
      <c r="N348" s="45"/>
      <c r="O348" s="45"/>
      <c r="P348" s="45"/>
      <c r="Q348" s="45"/>
      <c r="R348" s="45"/>
      <c r="S348" s="45"/>
      <c r="T348" s="93"/>
      <c r="AT348" s="22" t="s">
        <v>144</v>
      </c>
      <c r="AU348" s="22" t="s">
        <v>86</v>
      </c>
    </row>
    <row r="349" spans="2:65" s="1" customFormat="1" ht="25.5" customHeight="1">
      <c r="B349" s="44"/>
      <c r="C349" s="219" t="s">
        <v>622</v>
      </c>
      <c r="D349" s="219" t="s">
        <v>134</v>
      </c>
      <c r="E349" s="220" t="s">
        <v>623</v>
      </c>
      <c r="F349" s="221" t="s">
        <v>624</v>
      </c>
      <c r="G349" s="222" t="s">
        <v>185</v>
      </c>
      <c r="H349" s="223">
        <v>934.2</v>
      </c>
      <c r="I349" s="224"/>
      <c r="J349" s="223">
        <f>ROUND(I349*H349,2)</f>
        <v>0</v>
      </c>
      <c r="K349" s="221" t="s">
        <v>138</v>
      </c>
      <c r="L349" s="70"/>
      <c r="M349" s="225" t="s">
        <v>23</v>
      </c>
      <c r="N349" s="226" t="s">
        <v>48</v>
      </c>
      <c r="O349" s="45"/>
      <c r="P349" s="227">
        <f>O349*H349</f>
        <v>0</v>
      </c>
      <c r="Q349" s="227">
        <v>0.00036</v>
      </c>
      <c r="R349" s="227">
        <f>Q349*H349</f>
        <v>0.33631200000000006</v>
      </c>
      <c r="S349" s="227">
        <v>0</v>
      </c>
      <c r="T349" s="228">
        <f>S349*H349</f>
        <v>0</v>
      </c>
      <c r="AR349" s="22" t="s">
        <v>151</v>
      </c>
      <c r="AT349" s="22" t="s">
        <v>134</v>
      </c>
      <c r="AU349" s="22" t="s">
        <v>86</v>
      </c>
      <c r="AY349" s="22" t="s">
        <v>128</v>
      </c>
      <c r="BE349" s="229">
        <f>IF(N349="základní",J349,0)</f>
        <v>0</v>
      </c>
      <c r="BF349" s="229">
        <f>IF(N349="snížená",J349,0)</f>
        <v>0</v>
      </c>
      <c r="BG349" s="229">
        <f>IF(N349="zákl. přenesená",J349,0)</f>
        <v>0</v>
      </c>
      <c r="BH349" s="229">
        <f>IF(N349="sníž. přenesená",J349,0)</f>
        <v>0</v>
      </c>
      <c r="BI349" s="229">
        <f>IF(N349="nulová",J349,0)</f>
        <v>0</v>
      </c>
      <c r="BJ349" s="22" t="s">
        <v>24</v>
      </c>
      <c r="BK349" s="229">
        <f>ROUND(I349*H349,2)</f>
        <v>0</v>
      </c>
      <c r="BL349" s="22" t="s">
        <v>151</v>
      </c>
      <c r="BM349" s="22" t="s">
        <v>625</v>
      </c>
    </row>
    <row r="350" spans="2:47" s="1" customFormat="1" ht="13.5">
      <c r="B350" s="44"/>
      <c r="C350" s="72"/>
      <c r="D350" s="230" t="s">
        <v>187</v>
      </c>
      <c r="E350" s="72"/>
      <c r="F350" s="231" t="s">
        <v>626</v>
      </c>
      <c r="G350" s="72"/>
      <c r="H350" s="72"/>
      <c r="I350" s="189"/>
      <c r="J350" s="72"/>
      <c r="K350" s="72"/>
      <c r="L350" s="70"/>
      <c r="M350" s="232"/>
      <c r="N350" s="45"/>
      <c r="O350" s="45"/>
      <c r="P350" s="45"/>
      <c r="Q350" s="45"/>
      <c r="R350" s="45"/>
      <c r="S350" s="45"/>
      <c r="T350" s="93"/>
      <c r="AT350" s="22" t="s">
        <v>187</v>
      </c>
      <c r="AU350" s="22" t="s">
        <v>86</v>
      </c>
    </row>
    <row r="351" spans="2:51" s="11" customFormat="1" ht="13.5">
      <c r="B351" s="236"/>
      <c r="C351" s="237"/>
      <c r="D351" s="230" t="s">
        <v>231</v>
      </c>
      <c r="E351" s="238" t="s">
        <v>23</v>
      </c>
      <c r="F351" s="239" t="s">
        <v>627</v>
      </c>
      <c r="G351" s="237"/>
      <c r="H351" s="238" t="s">
        <v>23</v>
      </c>
      <c r="I351" s="240"/>
      <c r="J351" s="237"/>
      <c r="K351" s="237"/>
      <c r="L351" s="241"/>
      <c r="M351" s="242"/>
      <c r="N351" s="243"/>
      <c r="O351" s="243"/>
      <c r="P351" s="243"/>
      <c r="Q351" s="243"/>
      <c r="R351" s="243"/>
      <c r="S351" s="243"/>
      <c r="T351" s="244"/>
      <c r="AT351" s="245" t="s">
        <v>231</v>
      </c>
      <c r="AU351" s="245" t="s">
        <v>86</v>
      </c>
      <c r="AV351" s="11" t="s">
        <v>24</v>
      </c>
      <c r="AW351" s="11" t="s">
        <v>40</v>
      </c>
      <c r="AX351" s="11" t="s">
        <v>77</v>
      </c>
      <c r="AY351" s="245" t="s">
        <v>128</v>
      </c>
    </row>
    <row r="352" spans="2:51" s="12" customFormat="1" ht="13.5">
      <c r="B352" s="246"/>
      <c r="C352" s="247"/>
      <c r="D352" s="230" t="s">
        <v>231</v>
      </c>
      <c r="E352" s="248" t="s">
        <v>23</v>
      </c>
      <c r="F352" s="249" t="s">
        <v>628</v>
      </c>
      <c r="G352" s="247"/>
      <c r="H352" s="250">
        <v>934.2</v>
      </c>
      <c r="I352" s="251"/>
      <c r="J352" s="247"/>
      <c r="K352" s="247"/>
      <c r="L352" s="252"/>
      <c r="M352" s="253"/>
      <c r="N352" s="254"/>
      <c r="O352" s="254"/>
      <c r="P352" s="254"/>
      <c r="Q352" s="254"/>
      <c r="R352" s="254"/>
      <c r="S352" s="254"/>
      <c r="T352" s="255"/>
      <c r="AT352" s="256" t="s">
        <v>231</v>
      </c>
      <c r="AU352" s="256" t="s">
        <v>86</v>
      </c>
      <c r="AV352" s="12" t="s">
        <v>86</v>
      </c>
      <c r="AW352" s="12" t="s">
        <v>40</v>
      </c>
      <c r="AX352" s="12" t="s">
        <v>24</v>
      </c>
      <c r="AY352" s="256" t="s">
        <v>128</v>
      </c>
    </row>
    <row r="353" spans="2:65" s="1" customFormat="1" ht="25.5" customHeight="1">
      <c r="B353" s="44"/>
      <c r="C353" s="219" t="s">
        <v>629</v>
      </c>
      <c r="D353" s="219" t="s">
        <v>134</v>
      </c>
      <c r="E353" s="220" t="s">
        <v>630</v>
      </c>
      <c r="F353" s="221" t="s">
        <v>631</v>
      </c>
      <c r="G353" s="222" t="s">
        <v>407</v>
      </c>
      <c r="H353" s="223">
        <v>25</v>
      </c>
      <c r="I353" s="224"/>
      <c r="J353" s="223">
        <f>ROUND(I353*H353,2)</f>
        <v>0</v>
      </c>
      <c r="K353" s="221" t="s">
        <v>138</v>
      </c>
      <c r="L353" s="70"/>
      <c r="M353" s="225" t="s">
        <v>23</v>
      </c>
      <c r="N353" s="226" t="s">
        <v>48</v>
      </c>
      <c r="O353" s="45"/>
      <c r="P353" s="227">
        <f>O353*H353</f>
        <v>0</v>
      </c>
      <c r="Q353" s="227">
        <v>0</v>
      </c>
      <c r="R353" s="227">
        <f>Q353*H353</f>
        <v>0</v>
      </c>
      <c r="S353" s="227">
        <v>0</v>
      </c>
      <c r="T353" s="228">
        <f>S353*H353</f>
        <v>0</v>
      </c>
      <c r="AR353" s="22" t="s">
        <v>151</v>
      </c>
      <c r="AT353" s="22" t="s">
        <v>134</v>
      </c>
      <c r="AU353" s="22" t="s">
        <v>86</v>
      </c>
      <c r="AY353" s="22" t="s">
        <v>128</v>
      </c>
      <c r="BE353" s="229">
        <f>IF(N353="základní",J353,0)</f>
        <v>0</v>
      </c>
      <c r="BF353" s="229">
        <f>IF(N353="snížená",J353,0)</f>
        <v>0</v>
      </c>
      <c r="BG353" s="229">
        <f>IF(N353="zákl. přenesená",J353,0)</f>
        <v>0</v>
      </c>
      <c r="BH353" s="229">
        <f>IF(N353="sníž. přenesená",J353,0)</f>
        <v>0</v>
      </c>
      <c r="BI353" s="229">
        <f>IF(N353="nulová",J353,0)</f>
        <v>0</v>
      </c>
      <c r="BJ353" s="22" t="s">
        <v>24</v>
      </c>
      <c r="BK353" s="229">
        <f>ROUND(I353*H353,2)</f>
        <v>0</v>
      </c>
      <c r="BL353" s="22" t="s">
        <v>151</v>
      </c>
      <c r="BM353" s="22" t="s">
        <v>632</v>
      </c>
    </row>
    <row r="354" spans="2:47" s="1" customFormat="1" ht="13.5">
      <c r="B354" s="44"/>
      <c r="C354" s="72"/>
      <c r="D354" s="230" t="s">
        <v>187</v>
      </c>
      <c r="E354" s="72"/>
      <c r="F354" s="231" t="s">
        <v>633</v>
      </c>
      <c r="G354" s="72"/>
      <c r="H354" s="72"/>
      <c r="I354" s="189"/>
      <c r="J354" s="72"/>
      <c r="K354" s="72"/>
      <c r="L354" s="70"/>
      <c r="M354" s="232"/>
      <c r="N354" s="45"/>
      <c r="O354" s="45"/>
      <c r="P354" s="45"/>
      <c r="Q354" s="45"/>
      <c r="R354" s="45"/>
      <c r="S354" s="45"/>
      <c r="T354" s="93"/>
      <c r="AT354" s="22" t="s">
        <v>187</v>
      </c>
      <c r="AU354" s="22" t="s">
        <v>86</v>
      </c>
    </row>
    <row r="355" spans="2:47" s="1" customFormat="1" ht="13.5">
      <c r="B355" s="44"/>
      <c r="C355" s="72"/>
      <c r="D355" s="230" t="s">
        <v>144</v>
      </c>
      <c r="E355" s="72"/>
      <c r="F355" s="231" t="s">
        <v>634</v>
      </c>
      <c r="G355" s="72"/>
      <c r="H355" s="72"/>
      <c r="I355" s="189"/>
      <c r="J355" s="72"/>
      <c r="K355" s="72"/>
      <c r="L355" s="70"/>
      <c r="M355" s="232"/>
      <c r="N355" s="45"/>
      <c r="O355" s="45"/>
      <c r="P355" s="45"/>
      <c r="Q355" s="45"/>
      <c r="R355" s="45"/>
      <c r="S355" s="45"/>
      <c r="T355" s="93"/>
      <c r="AT355" s="22" t="s">
        <v>144</v>
      </c>
      <c r="AU355" s="22" t="s">
        <v>86</v>
      </c>
    </row>
    <row r="356" spans="2:65" s="1" customFormat="1" ht="38.25" customHeight="1">
      <c r="B356" s="44"/>
      <c r="C356" s="219" t="s">
        <v>635</v>
      </c>
      <c r="D356" s="219" t="s">
        <v>134</v>
      </c>
      <c r="E356" s="220" t="s">
        <v>636</v>
      </c>
      <c r="F356" s="221" t="s">
        <v>637</v>
      </c>
      <c r="G356" s="222" t="s">
        <v>407</v>
      </c>
      <c r="H356" s="223">
        <v>40</v>
      </c>
      <c r="I356" s="224"/>
      <c r="J356" s="223">
        <f>ROUND(I356*H356,2)</f>
        <v>0</v>
      </c>
      <c r="K356" s="221" t="s">
        <v>138</v>
      </c>
      <c r="L356" s="70"/>
      <c r="M356" s="225" t="s">
        <v>23</v>
      </c>
      <c r="N356" s="226" t="s">
        <v>48</v>
      </c>
      <c r="O356" s="45"/>
      <c r="P356" s="227">
        <f>O356*H356</f>
        <v>0</v>
      </c>
      <c r="Q356" s="227">
        <v>0.13096</v>
      </c>
      <c r="R356" s="227">
        <f>Q356*H356</f>
        <v>5.2383999999999995</v>
      </c>
      <c r="S356" s="227">
        <v>0</v>
      </c>
      <c r="T356" s="228">
        <f>S356*H356</f>
        <v>0</v>
      </c>
      <c r="AR356" s="22" t="s">
        <v>151</v>
      </c>
      <c r="AT356" s="22" t="s">
        <v>134</v>
      </c>
      <c r="AU356" s="22" t="s">
        <v>86</v>
      </c>
      <c r="AY356" s="22" t="s">
        <v>128</v>
      </c>
      <c r="BE356" s="229">
        <f>IF(N356="základní",J356,0)</f>
        <v>0</v>
      </c>
      <c r="BF356" s="229">
        <f>IF(N356="snížená",J356,0)</f>
        <v>0</v>
      </c>
      <c r="BG356" s="229">
        <f>IF(N356="zákl. přenesená",J356,0)</f>
        <v>0</v>
      </c>
      <c r="BH356" s="229">
        <f>IF(N356="sníž. přenesená",J356,0)</f>
        <v>0</v>
      </c>
      <c r="BI356" s="229">
        <f>IF(N356="nulová",J356,0)</f>
        <v>0</v>
      </c>
      <c r="BJ356" s="22" t="s">
        <v>24</v>
      </c>
      <c r="BK356" s="229">
        <f>ROUND(I356*H356,2)</f>
        <v>0</v>
      </c>
      <c r="BL356" s="22" t="s">
        <v>151</v>
      </c>
      <c r="BM356" s="22" t="s">
        <v>638</v>
      </c>
    </row>
    <row r="357" spans="2:47" s="1" customFormat="1" ht="13.5">
      <c r="B357" s="44"/>
      <c r="C357" s="72"/>
      <c r="D357" s="230" t="s">
        <v>187</v>
      </c>
      <c r="E357" s="72"/>
      <c r="F357" s="231" t="s">
        <v>639</v>
      </c>
      <c r="G357" s="72"/>
      <c r="H357" s="72"/>
      <c r="I357" s="189"/>
      <c r="J357" s="72"/>
      <c r="K357" s="72"/>
      <c r="L357" s="70"/>
      <c r="M357" s="232"/>
      <c r="N357" s="45"/>
      <c r="O357" s="45"/>
      <c r="P357" s="45"/>
      <c r="Q357" s="45"/>
      <c r="R357" s="45"/>
      <c r="S357" s="45"/>
      <c r="T357" s="93"/>
      <c r="AT357" s="22" t="s">
        <v>187</v>
      </c>
      <c r="AU357" s="22" t="s">
        <v>86</v>
      </c>
    </row>
    <row r="358" spans="2:47" s="1" customFormat="1" ht="13.5">
      <c r="B358" s="44"/>
      <c r="C358" s="72"/>
      <c r="D358" s="230" t="s">
        <v>144</v>
      </c>
      <c r="E358" s="72"/>
      <c r="F358" s="231" t="s">
        <v>640</v>
      </c>
      <c r="G358" s="72"/>
      <c r="H358" s="72"/>
      <c r="I358" s="189"/>
      <c r="J358" s="72"/>
      <c r="K358" s="72"/>
      <c r="L358" s="70"/>
      <c r="M358" s="232"/>
      <c r="N358" s="45"/>
      <c r="O358" s="45"/>
      <c r="P358" s="45"/>
      <c r="Q358" s="45"/>
      <c r="R358" s="45"/>
      <c r="S358" s="45"/>
      <c r="T358" s="93"/>
      <c r="AT358" s="22" t="s">
        <v>144</v>
      </c>
      <c r="AU358" s="22" t="s">
        <v>86</v>
      </c>
    </row>
    <row r="359" spans="2:65" s="1" customFormat="1" ht="38.25" customHeight="1">
      <c r="B359" s="44"/>
      <c r="C359" s="219" t="s">
        <v>641</v>
      </c>
      <c r="D359" s="219" t="s">
        <v>134</v>
      </c>
      <c r="E359" s="220" t="s">
        <v>642</v>
      </c>
      <c r="F359" s="221" t="s">
        <v>643</v>
      </c>
      <c r="G359" s="222" t="s">
        <v>185</v>
      </c>
      <c r="H359" s="223">
        <v>2962.2</v>
      </c>
      <c r="I359" s="224"/>
      <c r="J359" s="223">
        <f>ROUND(I359*H359,2)</f>
        <v>0</v>
      </c>
      <c r="K359" s="221" t="s">
        <v>138</v>
      </c>
      <c r="L359" s="70"/>
      <c r="M359" s="225" t="s">
        <v>23</v>
      </c>
      <c r="N359" s="226" t="s">
        <v>48</v>
      </c>
      <c r="O359" s="45"/>
      <c r="P359" s="227">
        <f>O359*H359</f>
        <v>0</v>
      </c>
      <c r="Q359" s="227">
        <v>0</v>
      </c>
      <c r="R359" s="227">
        <f>Q359*H359</f>
        <v>0</v>
      </c>
      <c r="S359" s="227">
        <v>0.02</v>
      </c>
      <c r="T359" s="228">
        <f>S359*H359</f>
        <v>59.244</v>
      </c>
      <c r="AR359" s="22" t="s">
        <v>151</v>
      </c>
      <c r="AT359" s="22" t="s">
        <v>134</v>
      </c>
      <c r="AU359" s="22" t="s">
        <v>86</v>
      </c>
      <c r="AY359" s="22" t="s">
        <v>128</v>
      </c>
      <c r="BE359" s="229">
        <f>IF(N359="základní",J359,0)</f>
        <v>0</v>
      </c>
      <c r="BF359" s="229">
        <f>IF(N359="snížená",J359,0)</f>
        <v>0</v>
      </c>
      <c r="BG359" s="229">
        <f>IF(N359="zákl. přenesená",J359,0)</f>
        <v>0</v>
      </c>
      <c r="BH359" s="229">
        <f>IF(N359="sníž. přenesená",J359,0)</f>
        <v>0</v>
      </c>
      <c r="BI359" s="229">
        <f>IF(N359="nulová",J359,0)</f>
        <v>0</v>
      </c>
      <c r="BJ359" s="22" t="s">
        <v>24</v>
      </c>
      <c r="BK359" s="229">
        <f>ROUND(I359*H359,2)</f>
        <v>0</v>
      </c>
      <c r="BL359" s="22" t="s">
        <v>151</v>
      </c>
      <c r="BM359" s="22" t="s">
        <v>644</v>
      </c>
    </row>
    <row r="360" spans="2:47" s="1" customFormat="1" ht="13.5">
      <c r="B360" s="44"/>
      <c r="C360" s="72"/>
      <c r="D360" s="230" t="s">
        <v>187</v>
      </c>
      <c r="E360" s="72"/>
      <c r="F360" s="231" t="s">
        <v>645</v>
      </c>
      <c r="G360" s="72"/>
      <c r="H360" s="72"/>
      <c r="I360" s="189"/>
      <c r="J360" s="72"/>
      <c r="K360" s="72"/>
      <c r="L360" s="70"/>
      <c r="M360" s="232"/>
      <c r="N360" s="45"/>
      <c r="O360" s="45"/>
      <c r="P360" s="45"/>
      <c r="Q360" s="45"/>
      <c r="R360" s="45"/>
      <c r="S360" s="45"/>
      <c r="T360" s="93"/>
      <c r="AT360" s="22" t="s">
        <v>187</v>
      </c>
      <c r="AU360" s="22" t="s">
        <v>86</v>
      </c>
    </row>
    <row r="361" spans="2:47" s="1" customFormat="1" ht="13.5">
      <c r="B361" s="44"/>
      <c r="C361" s="72"/>
      <c r="D361" s="230" t="s">
        <v>144</v>
      </c>
      <c r="E361" s="72"/>
      <c r="F361" s="231" t="s">
        <v>646</v>
      </c>
      <c r="G361" s="72"/>
      <c r="H361" s="72"/>
      <c r="I361" s="189"/>
      <c r="J361" s="72"/>
      <c r="K361" s="72"/>
      <c r="L361" s="70"/>
      <c r="M361" s="232"/>
      <c r="N361" s="45"/>
      <c r="O361" s="45"/>
      <c r="P361" s="45"/>
      <c r="Q361" s="45"/>
      <c r="R361" s="45"/>
      <c r="S361" s="45"/>
      <c r="T361" s="93"/>
      <c r="AT361" s="22" t="s">
        <v>144</v>
      </c>
      <c r="AU361" s="22" t="s">
        <v>86</v>
      </c>
    </row>
    <row r="362" spans="2:65" s="1" customFormat="1" ht="38.25" customHeight="1">
      <c r="B362" s="44"/>
      <c r="C362" s="219" t="s">
        <v>647</v>
      </c>
      <c r="D362" s="219" t="s">
        <v>134</v>
      </c>
      <c r="E362" s="220" t="s">
        <v>648</v>
      </c>
      <c r="F362" s="221" t="s">
        <v>649</v>
      </c>
      <c r="G362" s="222" t="s">
        <v>192</v>
      </c>
      <c r="H362" s="223">
        <v>3</v>
      </c>
      <c r="I362" s="224"/>
      <c r="J362" s="223">
        <f>ROUND(I362*H362,2)</f>
        <v>0</v>
      </c>
      <c r="K362" s="221" t="s">
        <v>138</v>
      </c>
      <c r="L362" s="70"/>
      <c r="M362" s="225" t="s">
        <v>23</v>
      </c>
      <c r="N362" s="226" t="s">
        <v>48</v>
      </c>
      <c r="O362" s="45"/>
      <c r="P362" s="227">
        <f>O362*H362</f>
        <v>0</v>
      </c>
      <c r="Q362" s="227">
        <v>0</v>
      </c>
      <c r="R362" s="227">
        <f>Q362*H362</f>
        <v>0</v>
      </c>
      <c r="S362" s="227">
        <v>0.082</v>
      </c>
      <c r="T362" s="228">
        <f>S362*H362</f>
        <v>0.246</v>
      </c>
      <c r="AR362" s="22" t="s">
        <v>151</v>
      </c>
      <c r="AT362" s="22" t="s">
        <v>134</v>
      </c>
      <c r="AU362" s="22" t="s">
        <v>86</v>
      </c>
      <c r="AY362" s="22" t="s">
        <v>128</v>
      </c>
      <c r="BE362" s="229">
        <f>IF(N362="základní",J362,0)</f>
        <v>0</v>
      </c>
      <c r="BF362" s="229">
        <f>IF(N362="snížená",J362,0)</f>
        <v>0</v>
      </c>
      <c r="BG362" s="229">
        <f>IF(N362="zákl. přenesená",J362,0)</f>
        <v>0</v>
      </c>
      <c r="BH362" s="229">
        <f>IF(N362="sníž. přenesená",J362,0)</f>
        <v>0</v>
      </c>
      <c r="BI362" s="229">
        <f>IF(N362="nulová",J362,0)</f>
        <v>0</v>
      </c>
      <c r="BJ362" s="22" t="s">
        <v>24</v>
      </c>
      <c r="BK362" s="229">
        <f>ROUND(I362*H362,2)</f>
        <v>0</v>
      </c>
      <c r="BL362" s="22" t="s">
        <v>151</v>
      </c>
      <c r="BM362" s="22" t="s">
        <v>650</v>
      </c>
    </row>
    <row r="363" spans="2:47" s="1" customFormat="1" ht="13.5">
      <c r="B363" s="44"/>
      <c r="C363" s="72"/>
      <c r="D363" s="230" t="s">
        <v>187</v>
      </c>
      <c r="E363" s="72"/>
      <c r="F363" s="231" t="s">
        <v>651</v>
      </c>
      <c r="G363" s="72"/>
      <c r="H363" s="72"/>
      <c r="I363" s="189"/>
      <c r="J363" s="72"/>
      <c r="K363" s="72"/>
      <c r="L363" s="70"/>
      <c r="M363" s="232"/>
      <c r="N363" s="45"/>
      <c r="O363" s="45"/>
      <c r="P363" s="45"/>
      <c r="Q363" s="45"/>
      <c r="R363" s="45"/>
      <c r="S363" s="45"/>
      <c r="T363" s="93"/>
      <c r="AT363" s="22" t="s">
        <v>187</v>
      </c>
      <c r="AU363" s="22" t="s">
        <v>86</v>
      </c>
    </row>
    <row r="364" spans="2:47" s="1" customFormat="1" ht="13.5">
      <c r="B364" s="44"/>
      <c r="C364" s="72"/>
      <c r="D364" s="230" t="s">
        <v>144</v>
      </c>
      <c r="E364" s="72"/>
      <c r="F364" s="231" t="s">
        <v>652</v>
      </c>
      <c r="G364" s="72"/>
      <c r="H364" s="72"/>
      <c r="I364" s="189"/>
      <c r="J364" s="72"/>
      <c r="K364" s="72"/>
      <c r="L364" s="70"/>
      <c r="M364" s="232"/>
      <c r="N364" s="45"/>
      <c r="O364" s="45"/>
      <c r="P364" s="45"/>
      <c r="Q364" s="45"/>
      <c r="R364" s="45"/>
      <c r="S364" s="45"/>
      <c r="T364" s="93"/>
      <c r="AT364" s="22" t="s">
        <v>144</v>
      </c>
      <c r="AU364" s="22" t="s">
        <v>86</v>
      </c>
    </row>
    <row r="365" spans="2:65" s="1" customFormat="1" ht="38.25" customHeight="1">
      <c r="B365" s="44"/>
      <c r="C365" s="219" t="s">
        <v>653</v>
      </c>
      <c r="D365" s="219" t="s">
        <v>134</v>
      </c>
      <c r="E365" s="220" t="s">
        <v>654</v>
      </c>
      <c r="F365" s="221" t="s">
        <v>655</v>
      </c>
      <c r="G365" s="222" t="s">
        <v>192</v>
      </c>
      <c r="H365" s="223">
        <v>5</v>
      </c>
      <c r="I365" s="224"/>
      <c r="J365" s="223">
        <f>ROUND(I365*H365,2)</f>
        <v>0</v>
      </c>
      <c r="K365" s="221" t="s">
        <v>138</v>
      </c>
      <c r="L365" s="70"/>
      <c r="M365" s="225" t="s">
        <v>23</v>
      </c>
      <c r="N365" s="226" t="s">
        <v>48</v>
      </c>
      <c r="O365" s="45"/>
      <c r="P365" s="227">
        <f>O365*H365</f>
        <v>0</v>
      </c>
      <c r="Q365" s="227">
        <v>0</v>
      </c>
      <c r="R365" s="227">
        <f>Q365*H365</f>
        <v>0</v>
      </c>
      <c r="S365" s="227">
        <v>0.004</v>
      </c>
      <c r="T365" s="228">
        <f>S365*H365</f>
        <v>0.02</v>
      </c>
      <c r="AR365" s="22" t="s">
        <v>151</v>
      </c>
      <c r="AT365" s="22" t="s">
        <v>134</v>
      </c>
      <c r="AU365" s="22" t="s">
        <v>86</v>
      </c>
      <c r="AY365" s="22" t="s">
        <v>128</v>
      </c>
      <c r="BE365" s="229">
        <f>IF(N365="základní",J365,0)</f>
        <v>0</v>
      </c>
      <c r="BF365" s="229">
        <f>IF(N365="snížená",J365,0)</f>
        <v>0</v>
      </c>
      <c r="BG365" s="229">
        <f>IF(N365="zákl. přenesená",J365,0)</f>
        <v>0</v>
      </c>
      <c r="BH365" s="229">
        <f>IF(N365="sníž. přenesená",J365,0)</f>
        <v>0</v>
      </c>
      <c r="BI365" s="229">
        <f>IF(N365="nulová",J365,0)</f>
        <v>0</v>
      </c>
      <c r="BJ365" s="22" t="s">
        <v>24</v>
      </c>
      <c r="BK365" s="229">
        <f>ROUND(I365*H365,2)</f>
        <v>0</v>
      </c>
      <c r="BL365" s="22" t="s">
        <v>151</v>
      </c>
      <c r="BM365" s="22" t="s">
        <v>656</v>
      </c>
    </row>
    <row r="366" spans="2:47" s="1" customFormat="1" ht="13.5">
      <c r="B366" s="44"/>
      <c r="C366" s="72"/>
      <c r="D366" s="230" t="s">
        <v>187</v>
      </c>
      <c r="E366" s="72"/>
      <c r="F366" s="231" t="s">
        <v>657</v>
      </c>
      <c r="G366" s="72"/>
      <c r="H366" s="72"/>
      <c r="I366" s="189"/>
      <c r="J366" s="72"/>
      <c r="K366" s="72"/>
      <c r="L366" s="70"/>
      <c r="M366" s="232"/>
      <c r="N366" s="45"/>
      <c r="O366" s="45"/>
      <c r="P366" s="45"/>
      <c r="Q366" s="45"/>
      <c r="R366" s="45"/>
      <c r="S366" s="45"/>
      <c r="T366" s="93"/>
      <c r="AT366" s="22" t="s">
        <v>187</v>
      </c>
      <c r="AU366" s="22" t="s">
        <v>86</v>
      </c>
    </row>
    <row r="367" spans="2:47" s="1" customFormat="1" ht="13.5">
      <c r="B367" s="44"/>
      <c r="C367" s="72"/>
      <c r="D367" s="230" t="s">
        <v>144</v>
      </c>
      <c r="E367" s="72"/>
      <c r="F367" s="231" t="s">
        <v>652</v>
      </c>
      <c r="G367" s="72"/>
      <c r="H367" s="72"/>
      <c r="I367" s="189"/>
      <c r="J367" s="72"/>
      <c r="K367" s="72"/>
      <c r="L367" s="70"/>
      <c r="M367" s="232"/>
      <c r="N367" s="45"/>
      <c r="O367" s="45"/>
      <c r="P367" s="45"/>
      <c r="Q367" s="45"/>
      <c r="R367" s="45"/>
      <c r="S367" s="45"/>
      <c r="T367" s="93"/>
      <c r="AT367" s="22" t="s">
        <v>144</v>
      </c>
      <c r="AU367" s="22" t="s">
        <v>86</v>
      </c>
    </row>
    <row r="368" spans="2:63" s="10" customFormat="1" ht="29.85" customHeight="1">
      <c r="B368" s="203"/>
      <c r="C368" s="204"/>
      <c r="D368" s="205" t="s">
        <v>76</v>
      </c>
      <c r="E368" s="217" t="s">
        <v>658</v>
      </c>
      <c r="F368" s="217" t="s">
        <v>659</v>
      </c>
      <c r="G368" s="204"/>
      <c r="H368" s="204"/>
      <c r="I368" s="207"/>
      <c r="J368" s="218">
        <f>BK368</f>
        <v>0</v>
      </c>
      <c r="K368" s="204"/>
      <c r="L368" s="209"/>
      <c r="M368" s="210"/>
      <c r="N368" s="211"/>
      <c r="O368" s="211"/>
      <c r="P368" s="212">
        <f>SUM(P369:P385)</f>
        <v>0</v>
      </c>
      <c r="Q368" s="211"/>
      <c r="R368" s="212">
        <f>SUM(R369:R385)</f>
        <v>0</v>
      </c>
      <c r="S368" s="211"/>
      <c r="T368" s="213">
        <f>SUM(T369:T385)</f>
        <v>0</v>
      </c>
      <c r="AR368" s="214" t="s">
        <v>24</v>
      </c>
      <c r="AT368" s="215" t="s">
        <v>76</v>
      </c>
      <c r="AU368" s="215" t="s">
        <v>24</v>
      </c>
      <c r="AY368" s="214" t="s">
        <v>128</v>
      </c>
      <c r="BK368" s="216">
        <f>SUM(BK369:BK385)</f>
        <v>0</v>
      </c>
    </row>
    <row r="369" spans="2:65" s="1" customFormat="1" ht="16.5" customHeight="1">
      <c r="B369" s="44"/>
      <c r="C369" s="219" t="s">
        <v>660</v>
      </c>
      <c r="D369" s="219" t="s">
        <v>134</v>
      </c>
      <c r="E369" s="220" t="s">
        <v>661</v>
      </c>
      <c r="F369" s="221" t="s">
        <v>662</v>
      </c>
      <c r="G369" s="222" t="s">
        <v>328</v>
      </c>
      <c r="H369" s="223">
        <v>22.95</v>
      </c>
      <c r="I369" s="224"/>
      <c r="J369" s="223">
        <f>ROUND(I369*H369,2)</f>
        <v>0</v>
      </c>
      <c r="K369" s="221" t="s">
        <v>138</v>
      </c>
      <c r="L369" s="70"/>
      <c r="M369" s="225" t="s">
        <v>23</v>
      </c>
      <c r="N369" s="226" t="s">
        <v>48</v>
      </c>
      <c r="O369" s="45"/>
      <c r="P369" s="227">
        <f>O369*H369</f>
        <v>0</v>
      </c>
      <c r="Q369" s="227">
        <v>0</v>
      </c>
      <c r="R369" s="227">
        <f>Q369*H369</f>
        <v>0</v>
      </c>
      <c r="S369" s="227">
        <v>0</v>
      </c>
      <c r="T369" s="228">
        <f>S369*H369</f>
        <v>0</v>
      </c>
      <c r="AR369" s="22" t="s">
        <v>151</v>
      </c>
      <c r="AT369" s="22" t="s">
        <v>134</v>
      </c>
      <c r="AU369" s="22" t="s">
        <v>86</v>
      </c>
      <c r="AY369" s="22" t="s">
        <v>128</v>
      </c>
      <c r="BE369" s="229">
        <f>IF(N369="základní",J369,0)</f>
        <v>0</v>
      </c>
      <c r="BF369" s="229">
        <f>IF(N369="snížená",J369,0)</f>
        <v>0</v>
      </c>
      <c r="BG369" s="229">
        <f>IF(N369="zákl. přenesená",J369,0)</f>
        <v>0</v>
      </c>
      <c r="BH369" s="229">
        <f>IF(N369="sníž. přenesená",J369,0)</f>
        <v>0</v>
      </c>
      <c r="BI369" s="229">
        <f>IF(N369="nulová",J369,0)</f>
        <v>0</v>
      </c>
      <c r="BJ369" s="22" t="s">
        <v>24</v>
      </c>
      <c r="BK369" s="229">
        <f>ROUND(I369*H369,2)</f>
        <v>0</v>
      </c>
      <c r="BL369" s="22" t="s">
        <v>151</v>
      </c>
      <c r="BM369" s="22" t="s">
        <v>663</v>
      </c>
    </row>
    <row r="370" spans="2:47" s="1" customFormat="1" ht="13.5">
      <c r="B370" s="44"/>
      <c r="C370" s="72"/>
      <c r="D370" s="230" t="s">
        <v>187</v>
      </c>
      <c r="E370" s="72"/>
      <c r="F370" s="231" t="s">
        <v>664</v>
      </c>
      <c r="G370" s="72"/>
      <c r="H370" s="72"/>
      <c r="I370" s="189"/>
      <c r="J370" s="72"/>
      <c r="K370" s="72"/>
      <c r="L370" s="70"/>
      <c r="M370" s="232"/>
      <c r="N370" s="45"/>
      <c r="O370" s="45"/>
      <c r="P370" s="45"/>
      <c r="Q370" s="45"/>
      <c r="R370" s="45"/>
      <c r="S370" s="45"/>
      <c r="T370" s="93"/>
      <c r="AT370" s="22" t="s">
        <v>187</v>
      </c>
      <c r="AU370" s="22" t="s">
        <v>86</v>
      </c>
    </row>
    <row r="371" spans="2:47" s="1" customFormat="1" ht="13.5">
      <c r="B371" s="44"/>
      <c r="C371" s="72"/>
      <c r="D371" s="230" t="s">
        <v>144</v>
      </c>
      <c r="E371" s="72"/>
      <c r="F371" s="231" t="s">
        <v>665</v>
      </c>
      <c r="G371" s="72"/>
      <c r="H371" s="72"/>
      <c r="I371" s="189"/>
      <c r="J371" s="72"/>
      <c r="K371" s="72"/>
      <c r="L371" s="70"/>
      <c r="M371" s="232"/>
      <c r="N371" s="45"/>
      <c r="O371" s="45"/>
      <c r="P371" s="45"/>
      <c r="Q371" s="45"/>
      <c r="R371" s="45"/>
      <c r="S371" s="45"/>
      <c r="T371" s="93"/>
      <c r="AT371" s="22" t="s">
        <v>144</v>
      </c>
      <c r="AU371" s="22" t="s">
        <v>86</v>
      </c>
    </row>
    <row r="372" spans="2:51" s="11" customFormat="1" ht="13.5">
      <c r="B372" s="236"/>
      <c r="C372" s="237"/>
      <c r="D372" s="230" t="s">
        <v>231</v>
      </c>
      <c r="E372" s="238" t="s">
        <v>23</v>
      </c>
      <c r="F372" s="239" t="s">
        <v>666</v>
      </c>
      <c r="G372" s="237"/>
      <c r="H372" s="238" t="s">
        <v>23</v>
      </c>
      <c r="I372" s="240"/>
      <c r="J372" s="237"/>
      <c r="K372" s="237"/>
      <c r="L372" s="241"/>
      <c r="M372" s="242"/>
      <c r="N372" s="243"/>
      <c r="O372" s="243"/>
      <c r="P372" s="243"/>
      <c r="Q372" s="243"/>
      <c r="R372" s="243"/>
      <c r="S372" s="243"/>
      <c r="T372" s="244"/>
      <c r="AT372" s="245" t="s">
        <v>231</v>
      </c>
      <c r="AU372" s="245" t="s">
        <v>86</v>
      </c>
      <c r="AV372" s="11" t="s">
        <v>24</v>
      </c>
      <c r="AW372" s="11" t="s">
        <v>40</v>
      </c>
      <c r="AX372" s="11" t="s">
        <v>77</v>
      </c>
      <c r="AY372" s="245" t="s">
        <v>128</v>
      </c>
    </row>
    <row r="373" spans="2:51" s="12" customFormat="1" ht="13.5">
      <c r="B373" s="246"/>
      <c r="C373" s="247"/>
      <c r="D373" s="230" t="s">
        <v>231</v>
      </c>
      <c r="E373" s="248" t="s">
        <v>23</v>
      </c>
      <c r="F373" s="249" t="s">
        <v>667</v>
      </c>
      <c r="G373" s="247"/>
      <c r="H373" s="250">
        <v>22.95</v>
      </c>
      <c r="I373" s="251"/>
      <c r="J373" s="247"/>
      <c r="K373" s="247"/>
      <c r="L373" s="252"/>
      <c r="M373" s="253"/>
      <c r="N373" s="254"/>
      <c r="O373" s="254"/>
      <c r="P373" s="254"/>
      <c r="Q373" s="254"/>
      <c r="R373" s="254"/>
      <c r="S373" s="254"/>
      <c r="T373" s="255"/>
      <c r="AT373" s="256" t="s">
        <v>231</v>
      </c>
      <c r="AU373" s="256" t="s">
        <v>86</v>
      </c>
      <c r="AV373" s="12" t="s">
        <v>86</v>
      </c>
      <c r="AW373" s="12" t="s">
        <v>40</v>
      </c>
      <c r="AX373" s="12" t="s">
        <v>24</v>
      </c>
      <c r="AY373" s="256" t="s">
        <v>128</v>
      </c>
    </row>
    <row r="374" spans="2:65" s="1" customFormat="1" ht="25.5" customHeight="1">
      <c r="B374" s="44"/>
      <c r="C374" s="219" t="s">
        <v>668</v>
      </c>
      <c r="D374" s="219" t="s">
        <v>134</v>
      </c>
      <c r="E374" s="220" t="s">
        <v>669</v>
      </c>
      <c r="F374" s="221" t="s">
        <v>670</v>
      </c>
      <c r="G374" s="222" t="s">
        <v>328</v>
      </c>
      <c r="H374" s="223">
        <v>39.2</v>
      </c>
      <c r="I374" s="224"/>
      <c r="J374" s="223">
        <f>ROUND(I374*H374,2)</f>
        <v>0</v>
      </c>
      <c r="K374" s="221" t="s">
        <v>138</v>
      </c>
      <c r="L374" s="70"/>
      <c r="M374" s="225" t="s">
        <v>23</v>
      </c>
      <c r="N374" s="226" t="s">
        <v>48</v>
      </c>
      <c r="O374" s="45"/>
      <c r="P374" s="227">
        <f>O374*H374</f>
        <v>0</v>
      </c>
      <c r="Q374" s="227">
        <v>0</v>
      </c>
      <c r="R374" s="227">
        <f>Q374*H374</f>
        <v>0</v>
      </c>
      <c r="S374" s="227">
        <v>0</v>
      </c>
      <c r="T374" s="228">
        <f>S374*H374</f>
        <v>0</v>
      </c>
      <c r="AR374" s="22" t="s">
        <v>151</v>
      </c>
      <c r="AT374" s="22" t="s">
        <v>134</v>
      </c>
      <c r="AU374" s="22" t="s">
        <v>86</v>
      </c>
      <c r="AY374" s="22" t="s">
        <v>128</v>
      </c>
      <c r="BE374" s="229">
        <f>IF(N374="základní",J374,0)</f>
        <v>0</v>
      </c>
      <c r="BF374" s="229">
        <f>IF(N374="snížená",J374,0)</f>
        <v>0</v>
      </c>
      <c r="BG374" s="229">
        <f>IF(N374="zákl. přenesená",J374,0)</f>
        <v>0</v>
      </c>
      <c r="BH374" s="229">
        <f>IF(N374="sníž. přenesená",J374,0)</f>
        <v>0</v>
      </c>
      <c r="BI374" s="229">
        <f>IF(N374="nulová",J374,0)</f>
        <v>0</v>
      </c>
      <c r="BJ374" s="22" t="s">
        <v>24</v>
      </c>
      <c r="BK374" s="229">
        <f>ROUND(I374*H374,2)</f>
        <v>0</v>
      </c>
      <c r="BL374" s="22" t="s">
        <v>151</v>
      </c>
      <c r="BM374" s="22" t="s">
        <v>671</v>
      </c>
    </row>
    <row r="375" spans="2:47" s="1" customFormat="1" ht="13.5">
      <c r="B375" s="44"/>
      <c r="C375" s="72"/>
      <c r="D375" s="230" t="s">
        <v>187</v>
      </c>
      <c r="E375" s="72"/>
      <c r="F375" s="231" t="s">
        <v>672</v>
      </c>
      <c r="G375" s="72"/>
      <c r="H375" s="72"/>
      <c r="I375" s="189"/>
      <c r="J375" s="72"/>
      <c r="K375" s="72"/>
      <c r="L375" s="70"/>
      <c r="M375" s="232"/>
      <c r="N375" s="45"/>
      <c r="O375" s="45"/>
      <c r="P375" s="45"/>
      <c r="Q375" s="45"/>
      <c r="R375" s="45"/>
      <c r="S375" s="45"/>
      <c r="T375" s="93"/>
      <c r="AT375" s="22" t="s">
        <v>187</v>
      </c>
      <c r="AU375" s="22" t="s">
        <v>86</v>
      </c>
    </row>
    <row r="376" spans="2:47" s="1" customFormat="1" ht="13.5">
      <c r="B376" s="44"/>
      <c r="C376" s="72"/>
      <c r="D376" s="230" t="s">
        <v>144</v>
      </c>
      <c r="E376" s="72"/>
      <c r="F376" s="231" t="s">
        <v>673</v>
      </c>
      <c r="G376" s="72"/>
      <c r="H376" s="72"/>
      <c r="I376" s="189"/>
      <c r="J376" s="72"/>
      <c r="K376" s="72"/>
      <c r="L376" s="70"/>
      <c r="M376" s="232"/>
      <c r="N376" s="45"/>
      <c r="O376" s="45"/>
      <c r="P376" s="45"/>
      <c r="Q376" s="45"/>
      <c r="R376" s="45"/>
      <c r="S376" s="45"/>
      <c r="T376" s="93"/>
      <c r="AT376" s="22" t="s">
        <v>144</v>
      </c>
      <c r="AU376" s="22" t="s">
        <v>86</v>
      </c>
    </row>
    <row r="377" spans="2:51" s="12" customFormat="1" ht="13.5">
      <c r="B377" s="246"/>
      <c r="C377" s="247"/>
      <c r="D377" s="230" t="s">
        <v>231</v>
      </c>
      <c r="E377" s="248" t="s">
        <v>23</v>
      </c>
      <c r="F377" s="249" t="s">
        <v>674</v>
      </c>
      <c r="G377" s="247"/>
      <c r="H377" s="250">
        <v>39.2</v>
      </c>
      <c r="I377" s="251"/>
      <c r="J377" s="247"/>
      <c r="K377" s="247"/>
      <c r="L377" s="252"/>
      <c r="M377" s="253"/>
      <c r="N377" s="254"/>
      <c r="O377" s="254"/>
      <c r="P377" s="254"/>
      <c r="Q377" s="254"/>
      <c r="R377" s="254"/>
      <c r="S377" s="254"/>
      <c r="T377" s="255"/>
      <c r="AT377" s="256" t="s">
        <v>231</v>
      </c>
      <c r="AU377" s="256" t="s">
        <v>86</v>
      </c>
      <c r="AV377" s="12" t="s">
        <v>86</v>
      </c>
      <c r="AW377" s="12" t="s">
        <v>40</v>
      </c>
      <c r="AX377" s="12" t="s">
        <v>24</v>
      </c>
      <c r="AY377" s="256" t="s">
        <v>128</v>
      </c>
    </row>
    <row r="378" spans="2:65" s="1" customFormat="1" ht="25.5" customHeight="1">
      <c r="B378" s="44"/>
      <c r="C378" s="219" t="s">
        <v>675</v>
      </c>
      <c r="D378" s="219" t="s">
        <v>134</v>
      </c>
      <c r="E378" s="220" t="s">
        <v>676</v>
      </c>
      <c r="F378" s="221" t="s">
        <v>677</v>
      </c>
      <c r="G378" s="222" t="s">
        <v>328</v>
      </c>
      <c r="H378" s="223">
        <v>0.27</v>
      </c>
      <c r="I378" s="224"/>
      <c r="J378" s="223">
        <f>ROUND(I378*H378,2)</f>
        <v>0</v>
      </c>
      <c r="K378" s="221" t="s">
        <v>23</v>
      </c>
      <c r="L378" s="70"/>
      <c r="M378" s="225" t="s">
        <v>23</v>
      </c>
      <c r="N378" s="226" t="s">
        <v>48</v>
      </c>
      <c r="O378" s="45"/>
      <c r="P378" s="227">
        <f>O378*H378</f>
        <v>0</v>
      </c>
      <c r="Q378" s="227">
        <v>0</v>
      </c>
      <c r="R378" s="227">
        <f>Q378*H378</f>
        <v>0</v>
      </c>
      <c r="S378" s="227">
        <v>0</v>
      </c>
      <c r="T378" s="228">
        <f>S378*H378</f>
        <v>0</v>
      </c>
      <c r="AR378" s="22" t="s">
        <v>151</v>
      </c>
      <c r="AT378" s="22" t="s">
        <v>134</v>
      </c>
      <c r="AU378" s="22" t="s">
        <v>86</v>
      </c>
      <c r="AY378" s="22" t="s">
        <v>128</v>
      </c>
      <c r="BE378" s="229">
        <f>IF(N378="základní",J378,0)</f>
        <v>0</v>
      </c>
      <c r="BF378" s="229">
        <f>IF(N378="snížená",J378,0)</f>
        <v>0</v>
      </c>
      <c r="BG378" s="229">
        <f>IF(N378="zákl. přenesená",J378,0)</f>
        <v>0</v>
      </c>
      <c r="BH378" s="229">
        <f>IF(N378="sníž. přenesená",J378,0)</f>
        <v>0</v>
      </c>
      <c r="BI378" s="229">
        <f>IF(N378="nulová",J378,0)</f>
        <v>0</v>
      </c>
      <c r="BJ378" s="22" t="s">
        <v>24</v>
      </c>
      <c r="BK378" s="229">
        <f>ROUND(I378*H378,2)</f>
        <v>0</v>
      </c>
      <c r="BL378" s="22" t="s">
        <v>151</v>
      </c>
      <c r="BM378" s="22" t="s">
        <v>678</v>
      </c>
    </row>
    <row r="379" spans="2:47" s="1" customFormat="1" ht="13.5">
      <c r="B379" s="44"/>
      <c r="C379" s="72"/>
      <c r="D379" s="230" t="s">
        <v>187</v>
      </c>
      <c r="E379" s="72"/>
      <c r="F379" s="231" t="s">
        <v>679</v>
      </c>
      <c r="G379" s="72"/>
      <c r="H379" s="72"/>
      <c r="I379" s="189"/>
      <c r="J379" s="72"/>
      <c r="K379" s="72"/>
      <c r="L379" s="70"/>
      <c r="M379" s="232"/>
      <c r="N379" s="45"/>
      <c r="O379" s="45"/>
      <c r="P379" s="45"/>
      <c r="Q379" s="45"/>
      <c r="R379" s="45"/>
      <c r="S379" s="45"/>
      <c r="T379" s="93"/>
      <c r="AT379" s="22" t="s">
        <v>187</v>
      </c>
      <c r="AU379" s="22" t="s">
        <v>86</v>
      </c>
    </row>
    <row r="380" spans="2:47" s="1" customFormat="1" ht="13.5">
      <c r="B380" s="44"/>
      <c r="C380" s="72"/>
      <c r="D380" s="230" t="s">
        <v>144</v>
      </c>
      <c r="E380" s="72"/>
      <c r="F380" s="231" t="s">
        <v>680</v>
      </c>
      <c r="G380" s="72"/>
      <c r="H380" s="72"/>
      <c r="I380" s="189"/>
      <c r="J380" s="72"/>
      <c r="K380" s="72"/>
      <c r="L380" s="70"/>
      <c r="M380" s="232"/>
      <c r="N380" s="45"/>
      <c r="O380" s="45"/>
      <c r="P380" s="45"/>
      <c r="Q380" s="45"/>
      <c r="R380" s="45"/>
      <c r="S380" s="45"/>
      <c r="T380" s="93"/>
      <c r="AT380" s="22" t="s">
        <v>144</v>
      </c>
      <c r="AU380" s="22" t="s">
        <v>86</v>
      </c>
    </row>
    <row r="381" spans="2:51" s="12" customFormat="1" ht="13.5">
      <c r="B381" s="246"/>
      <c r="C381" s="247"/>
      <c r="D381" s="230" t="s">
        <v>231</v>
      </c>
      <c r="E381" s="248" t="s">
        <v>23</v>
      </c>
      <c r="F381" s="249" t="s">
        <v>681</v>
      </c>
      <c r="G381" s="247"/>
      <c r="H381" s="250">
        <v>0.27</v>
      </c>
      <c r="I381" s="251"/>
      <c r="J381" s="247"/>
      <c r="K381" s="247"/>
      <c r="L381" s="252"/>
      <c r="M381" s="253"/>
      <c r="N381" s="254"/>
      <c r="O381" s="254"/>
      <c r="P381" s="254"/>
      <c r="Q381" s="254"/>
      <c r="R381" s="254"/>
      <c r="S381" s="254"/>
      <c r="T381" s="255"/>
      <c r="AT381" s="256" t="s">
        <v>231</v>
      </c>
      <c r="AU381" s="256" t="s">
        <v>86</v>
      </c>
      <c r="AV381" s="12" t="s">
        <v>86</v>
      </c>
      <c r="AW381" s="12" t="s">
        <v>40</v>
      </c>
      <c r="AX381" s="12" t="s">
        <v>24</v>
      </c>
      <c r="AY381" s="256" t="s">
        <v>128</v>
      </c>
    </row>
    <row r="382" spans="2:65" s="1" customFormat="1" ht="25.5" customHeight="1">
      <c r="B382" s="44"/>
      <c r="C382" s="219" t="s">
        <v>682</v>
      </c>
      <c r="D382" s="219" t="s">
        <v>134</v>
      </c>
      <c r="E382" s="220" t="s">
        <v>683</v>
      </c>
      <c r="F382" s="221" t="s">
        <v>684</v>
      </c>
      <c r="G382" s="222" t="s">
        <v>328</v>
      </c>
      <c r="H382" s="223">
        <v>39.2</v>
      </c>
      <c r="I382" s="224"/>
      <c r="J382" s="223">
        <f>ROUND(I382*H382,2)</f>
        <v>0</v>
      </c>
      <c r="K382" s="221" t="s">
        <v>138</v>
      </c>
      <c r="L382" s="70"/>
      <c r="M382" s="225" t="s">
        <v>23</v>
      </c>
      <c r="N382" s="226" t="s">
        <v>48</v>
      </c>
      <c r="O382" s="45"/>
      <c r="P382" s="227">
        <f>O382*H382</f>
        <v>0</v>
      </c>
      <c r="Q382" s="227">
        <v>0</v>
      </c>
      <c r="R382" s="227">
        <f>Q382*H382</f>
        <v>0</v>
      </c>
      <c r="S382" s="227">
        <v>0</v>
      </c>
      <c r="T382" s="228">
        <f>S382*H382</f>
        <v>0</v>
      </c>
      <c r="AR382" s="22" t="s">
        <v>151</v>
      </c>
      <c r="AT382" s="22" t="s">
        <v>134</v>
      </c>
      <c r="AU382" s="22" t="s">
        <v>86</v>
      </c>
      <c r="AY382" s="22" t="s">
        <v>128</v>
      </c>
      <c r="BE382" s="229">
        <f>IF(N382="základní",J382,0)</f>
        <v>0</v>
      </c>
      <c r="BF382" s="229">
        <f>IF(N382="snížená",J382,0)</f>
        <v>0</v>
      </c>
      <c r="BG382" s="229">
        <f>IF(N382="zákl. přenesená",J382,0)</f>
        <v>0</v>
      </c>
      <c r="BH382" s="229">
        <f>IF(N382="sníž. přenesená",J382,0)</f>
        <v>0</v>
      </c>
      <c r="BI382" s="229">
        <f>IF(N382="nulová",J382,0)</f>
        <v>0</v>
      </c>
      <c r="BJ382" s="22" t="s">
        <v>24</v>
      </c>
      <c r="BK382" s="229">
        <f>ROUND(I382*H382,2)</f>
        <v>0</v>
      </c>
      <c r="BL382" s="22" t="s">
        <v>151</v>
      </c>
      <c r="BM382" s="22" t="s">
        <v>685</v>
      </c>
    </row>
    <row r="383" spans="2:47" s="1" customFormat="1" ht="13.5">
      <c r="B383" s="44"/>
      <c r="C383" s="72"/>
      <c r="D383" s="230" t="s">
        <v>187</v>
      </c>
      <c r="E383" s="72"/>
      <c r="F383" s="231" t="s">
        <v>686</v>
      </c>
      <c r="G383" s="72"/>
      <c r="H383" s="72"/>
      <c r="I383" s="189"/>
      <c r="J383" s="72"/>
      <c r="K383" s="72"/>
      <c r="L383" s="70"/>
      <c r="M383" s="232"/>
      <c r="N383" s="45"/>
      <c r="O383" s="45"/>
      <c r="P383" s="45"/>
      <c r="Q383" s="45"/>
      <c r="R383" s="45"/>
      <c r="S383" s="45"/>
      <c r="T383" s="93"/>
      <c r="AT383" s="22" t="s">
        <v>187</v>
      </c>
      <c r="AU383" s="22" t="s">
        <v>86</v>
      </c>
    </row>
    <row r="384" spans="2:47" s="1" customFormat="1" ht="13.5">
      <c r="B384" s="44"/>
      <c r="C384" s="72"/>
      <c r="D384" s="230" t="s">
        <v>144</v>
      </c>
      <c r="E384" s="72"/>
      <c r="F384" s="231" t="s">
        <v>687</v>
      </c>
      <c r="G384" s="72"/>
      <c r="H384" s="72"/>
      <c r="I384" s="189"/>
      <c r="J384" s="72"/>
      <c r="K384" s="72"/>
      <c r="L384" s="70"/>
      <c r="M384" s="232"/>
      <c r="N384" s="45"/>
      <c r="O384" s="45"/>
      <c r="P384" s="45"/>
      <c r="Q384" s="45"/>
      <c r="R384" s="45"/>
      <c r="S384" s="45"/>
      <c r="T384" s="93"/>
      <c r="AT384" s="22" t="s">
        <v>144</v>
      </c>
      <c r="AU384" s="22" t="s">
        <v>86</v>
      </c>
    </row>
    <row r="385" spans="2:51" s="12" customFormat="1" ht="13.5">
      <c r="B385" s="246"/>
      <c r="C385" s="247"/>
      <c r="D385" s="230" t="s">
        <v>231</v>
      </c>
      <c r="E385" s="248" t="s">
        <v>23</v>
      </c>
      <c r="F385" s="249" t="s">
        <v>674</v>
      </c>
      <c r="G385" s="247"/>
      <c r="H385" s="250">
        <v>39.2</v>
      </c>
      <c r="I385" s="251"/>
      <c r="J385" s="247"/>
      <c r="K385" s="247"/>
      <c r="L385" s="252"/>
      <c r="M385" s="253"/>
      <c r="N385" s="254"/>
      <c r="O385" s="254"/>
      <c r="P385" s="254"/>
      <c r="Q385" s="254"/>
      <c r="R385" s="254"/>
      <c r="S385" s="254"/>
      <c r="T385" s="255"/>
      <c r="AT385" s="256" t="s">
        <v>231</v>
      </c>
      <c r="AU385" s="256" t="s">
        <v>86</v>
      </c>
      <c r="AV385" s="12" t="s">
        <v>86</v>
      </c>
      <c r="AW385" s="12" t="s">
        <v>40</v>
      </c>
      <c r="AX385" s="12" t="s">
        <v>24</v>
      </c>
      <c r="AY385" s="256" t="s">
        <v>128</v>
      </c>
    </row>
    <row r="386" spans="2:63" s="10" customFormat="1" ht="29.85" customHeight="1">
      <c r="B386" s="203"/>
      <c r="C386" s="204"/>
      <c r="D386" s="205" t="s">
        <v>76</v>
      </c>
      <c r="E386" s="217" t="s">
        <v>688</v>
      </c>
      <c r="F386" s="217" t="s">
        <v>689</v>
      </c>
      <c r="G386" s="204"/>
      <c r="H386" s="204"/>
      <c r="I386" s="207"/>
      <c r="J386" s="218">
        <f>BK386</f>
        <v>0</v>
      </c>
      <c r="K386" s="204"/>
      <c r="L386" s="209"/>
      <c r="M386" s="210"/>
      <c r="N386" s="211"/>
      <c r="O386" s="211"/>
      <c r="P386" s="212">
        <f>SUM(P387:P390)</f>
        <v>0</v>
      </c>
      <c r="Q386" s="211"/>
      <c r="R386" s="212">
        <f>SUM(R387:R390)</f>
        <v>0</v>
      </c>
      <c r="S386" s="211"/>
      <c r="T386" s="213">
        <f>SUM(T387:T390)</f>
        <v>0</v>
      </c>
      <c r="AR386" s="214" t="s">
        <v>24</v>
      </c>
      <c r="AT386" s="215" t="s">
        <v>76</v>
      </c>
      <c r="AU386" s="215" t="s">
        <v>24</v>
      </c>
      <c r="AY386" s="214" t="s">
        <v>128</v>
      </c>
      <c r="BK386" s="216">
        <f>SUM(BK387:BK390)</f>
        <v>0</v>
      </c>
    </row>
    <row r="387" spans="2:65" s="1" customFormat="1" ht="25.5" customHeight="1">
      <c r="B387" s="44"/>
      <c r="C387" s="219" t="s">
        <v>690</v>
      </c>
      <c r="D387" s="219" t="s">
        <v>134</v>
      </c>
      <c r="E387" s="220" t="s">
        <v>691</v>
      </c>
      <c r="F387" s="221" t="s">
        <v>692</v>
      </c>
      <c r="G387" s="222" t="s">
        <v>328</v>
      </c>
      <c r="H387" s="223">
        <v>969.17</v>
      </c>
      <c r="I387" s="224"/>
      <c r="J387" s="223">
        <f>ROUND(I387*H387,2)</f>
        <v>0</v>
      </c>
      <c r="K387" s="221" t="s">
        <v>138</v>
      </c>
      <c r="L387" s="70"/>
      <c r="M387" s="225" t="s">
        <v>23</v>
      </c>
      <c r="N387" s="226" t="s">
        <v>48</v>
      </c>
      <c r="O387" s="45"/>
      <c r="P387" s="227">
        <f>O387*H387</f>
        <v>0</v>
      </c>
      <c r="Q387" s="227">
        <v>0</v>
      </c>
      <c r="R387" s="227">
        <f>Q387*H387</f>
        <v>0</v>
      </c>
      <c r="S387" s="227">
        <v>0</v>
      </c>
      <c r="T387" s="228">
        <f>S387*H387</f>
        <v>0</v>
      </c>
      <c r="AR387" s="22" t="s">
        <v>151</v>
      </c>
      <c r="AT387" s="22" t="s">
        <v>134</v>
      </c>
      <c r="AU387" s="22" t="s">
        <v>86</v>
      </c>
      <c r="AY387" s="22" t="s">
        <v>128</v>
      </c>
      <c r="BE387" s="229">
        <f>IF(N387="základní",J387,0)</f>
        <v>0</v>
      </c>
      <c r="BF387" s="229">
        <f>IF(N387="snížená",J387,0)</f>
        <v>0</v>
      </c>
      <c r="BG387" s="229">
        <f>IF(N387="zákl. přenesená",J387,0)</f>
        <v>0</v>
      </c>
      <c r="BH387" s="229">
        <f>IF(N387="sníž. přenesená",J387,0)</f>
        <v>0</v>
      </c>
      <c r="BI387" s="229">
        <f>IF(N387="nulová",J387,0)</f>
        <v>0</v>
      </c>
      <c r="BJ387" s="22" t="s">
        <v>24</v>
      </c>
      <c r="BK387" s="229">
        <f>ROUND(I387*H387,2)</f>
        <v>0</v>
      </c>
      <c r="BL387" s="22" t="s">
        <v>151</v>
      </c>
      <c r="BM387" s="22" t="s">
        <v>693</v>
      </c>
    </row>
    <row r="388" spans="2:47" s="1" customFormat="1" ht="13.5">
      <c r="B388" s="44"/>
      <c r="C388" s="72"/>
      <c r="D388" s="230" t="s">
        <v>187</v>
      </c>
      <c r="E388" s="72"/>
      <c r="F388" s="231" t="s">
        <v>694</v>
      </c>
      <c r="G388" s="72"/>
      <c r="H388" s="72"/>
      <c r="I388" s="189"/>
      <c r="J388" s="72"/>
      <c r="K388" s="72"/>
      <c r="L388" s="70"/>
      <c r="M388" s="232"/>
      <c r="N388" s="45"/>
      <c r="O388" s="45"/>
      <c r="P388" s="45"/>
      <c r="Q388" s="45"/>
      <c r="R388" s="45"/>
      <c r="S388" s="45"/>
      <c r="T388" s="93"/>
      <c r="AT388" s="22" t="s">
        <v>187</v>
      </c>
      <c r="AU388" s="22" t="s">
        <v>86</v>
      </c>
    </row>
    <row r="389" spans="2:65" s="1" customFormat="1" ht="38.25" customHeight="1">
      <c r="B389" s="44"/>
      <c r="C389" s="219" t="s">
        <v>695</v>
      </c>
      <c r="D389" s="219" t="s">
        <v>134</v>
      </c>
      <c r="E389" s="220" t="s">
        <v>696</v>
      </c>
      <c r="F389" s="221" t="s">
        <v>697</v>
      </c>
      <c r="G389" s="222" t="s">
        <v>328</v>
      </c>
      <c r="H389" s="223">
        <v>969.17</v>
      </c>
      <c r="I389" s="224"/>
      <c r="J389" s="223">
        <f>ROUND(I389*H389,2)</f>
        <v>0</v>
      </c>
      <c r="K389" s="221" t="s">
        <v>138</v>
      </c>
      <c r="L389" s="70"/>
      <c r="M389" s="225" t="s">
        <v>23</v>
      </c>
      <c r="N389" s="226" t="s">
        <v>48</v>
      </c>
      <c r="O389" s="45"/>
      <c r="P389" s="227">
        <f>O389*H389</f>
        <v>0</v>
      </c>
      <c r="Q389" s="227">
        <v>0</v>
      </c>
      <c r="R389" s="227">
        <f>Q389*H389</f>
        <v>0</v>
      </c>
      <c r="S389" s="227">
        <v>0</v>
      </c>
      <c r="T389" s="228">
        <f>S389*H389</f>
        <v>0</v>
      </c>
      <c r="AR389" s="22" t="s">
        <v>151</v>
      </c>
      <c r="AT389" s="22" t="s">
        <v>134</v>
      </c>
      <c r="AU389" s="22" t="s">
        <v>86</v>
      </c>
      <c r="AY389" s="22" t="s">
        <v>128</v>
      </c>
      <c r="BE389" s="229">
        <f>IF(N389="základní",J389,0)</f>
        <v>0</v>
      </c>
      <c r="BF389" s="229">
        <f>IF(N389="snížená",J389,0)</f>
        <v>0</v>
      </c>
      <c r="BG389" s="229">
        <f>IF(N389="zákl. přenesená",J389,0)</f>
        <v>0</v>
      </c>
      <c r="BH389" s="229">
        <f>IF(N389="sníž. přenesená",J389,0)</f>
        <v>0</v>
      </c>
      <c r="BI389" s="229">
        <f>IF(N389="nulová",J389,0)</f>
        <v>0</v>
      </c>
      <c r="BJ389" s="22" t="s">
        <v>24</v>
      </c>
      <c r="BK389" s="229">
        <f>ROUND(I389*H389,2)</f>
        <v>0</v>
      </c>
      <c r="BL389" s="22" t="s">
        <v>151</v>
      </c>
      <c r="BM389" s="22" t="s">
        <v>698</v>
      </c>
    </row>
    <row r="390" spans="2:47" s="1" customFormat="1" ht="13.5">
      <c r="B390" s="44"/>
      <c r="C390" s="72"/>
      <c r="D390" s="230" t="s">
        <v>187</v>
      </c>
      <c r="E390" s="72"/>
      <c r="F390" s="231" t="s">
        <v>694</v>
      </c>
      <c r="G390" s="72"/>
      <c r="H390" s="72"/>
      <c r="I390" s="189"/>
      <c r="J390" s="72"/>
      <c r="K390" s="72"/>
      <c r="L390" s="70"/>
      <c r="M390" s="232"/>
      <c r="N390" s="45"/>
      <c r="O390" s="45"/>
      <c r="P390" s="45"/>
      <c r="Q390" s="45"/>
      <c r="R390" s="45"/>
      <c r="S390" s="45"/>
      <c r="T390" s="93"/>
      <c r="AT390" s="22" t="s">
        <v>187</v>
      </c>
      <c r="AU390" s="22" t="s">
        <v>86</v>
      </c>
    </row>
    <row r="391" spans="2:63" s="10" customFormat="1" ht="37.4" customHeight="1">
      <c r="B391" s="203"/>
      <c r="C391" s="204"/>
      <c r="D391" s="205" t="s">
        <v>76</v>
      </c>
      <c r="E391" s="206" t="s">
        <v>699</v>
      </c>
      <c r="F391" s="206" t="s">
        <v>700</v>
      </c>
      <c r="G391" s="204"/>
      <c r="H391" s="204"/>
      <c r="I391" s="207"/>
      <c r="J391" s="208">
        <f>BK391</f>
        <v>0</v>
      </c>
      <c r="K391" s="204"/>
      <c r="L391" s="209"/>
      <c r="M391" s="210"/>
      <c r="N391" s="211"/>
      <c r="O391" s="211"/>
      <c r="P391" s="212">
        <f>SUM(P392:P410)</f>
        <v>0</v>
      </c>
      <c r="Q391" s="211"/>
      <c r="R391" s="212">
        <f>SUM(R392:R410)</f>
        <v>1.6356960000000003</v>
      </c>
      <c r="S391" s="211"/>
      <c r="T391" s="213">
        <f>SUM(T392:T410)</f>
        <v>0</v>
      </c>
      <c r="AR391" s="214" t="s">
        <v>24</v>
      </c>
      <c r="AT391" s="215" t="s">
        <v>76</v>
      </c>
      <c r="AU391" s="215" t="s">
        <v>77</v>
      </c>
      <c r="AY391" s="214" t="s">
        <v>128</v>
      </c>
      <c r="BK391" s="216">
        <f>SUM(BK392:BK410)</f>
        <v>0</v>
      </c>
    </row>
    <row r="392" spans="2:65" s="1" customFormat="1" ht="38.25" customHeight="1">
      <c r="B392" s="44"/>
      <c r="C392" s="219" t="s">
        <v>701</v>
      </c>
      <c r="D392" s="219" t="s">
        <v>134</v>
      </c>
      <c r="E392" s="220" t="s">
        <v>215</v>
      </c>
      <c r="F392" s="221" t="s">
        <v>216</v>
      </c>
      <c r="G392" s="222" t="s">
        <v>217</v>
      </c>
      <c r="H392" s="223">
        <v>1363.08</v>
      </c>
      <c r="I392" s="224"/>
      <c r="J392" s="223">
        <f>ROUND(I392*H392,2)</f>
        <v>0</v>
      </c>
      <c r="K392" s="221" t="s">
        <v>138</v>
      </c>
      <c r="L392" s="70"/>
      <c r="M392" s="225" t="s">
        <v>23</v>
      </c>
      <c r="N392" s="226" t="s">
        <v>48</v>
      </c>
      <c r="O392" s="45"/>
      <c r="P392" s="227">
        <f>O392*H392</f>
        <v>0</v>
      </c>
      <c r="Q392" s="227">
        <v>0</v>
      </c>
      <c r="R392" s="227">
        <f>Q392*H392</f>
        <v>0</v>
      </c>
      <c r="S392" s="227">
        <v>0</v>
      </c>
      <c r="T392" s="228">
        <f>S392*H392</f>
        <v>0</v>
      </c>
      <c r="AR392" s="22" t="s">
        <v>151</v>
      </c>
      <c r="AT392" s="22" t="s">
        <v>134</v>
      </c>
      <c r="AU392" s="22" t="s">
        <v>24</v>
      </c>
      <c r="AY392" s="22" t="s">
        <v>128</v>
      </c>
      <c r="BE392" s="229">
        <f>IF(N392="základní",J392,0)</f>
        <v>0</v>
      </c>
      <c r="BF392" s="229">
        <f>IF(N392="snížená",J392,0)</f>
        <v>0</v>
      </c>
      <c r="BG392" s="229">
        <f>IF(N392="zákl. přenesená",J392,0)</f>
        <v>0</v>
      </c>
      <c r="BH392" s="229">
        <f>IF(N392="sníž. přenesená",J392,0)</f>
        <v>0</v>
      </c>
      <c r="BI392" s="229">
        <f>IF(N392="nulová",J392,0)</f>
        <v>0</v>
      </c>
      <c r="BJ392" s="22" t="s">
        <v>24</v>
      </c>
      <c r="BK392" s="229">
        <f>ROUND(I392*H392,2)</f>
        <v>0</v>
      </c>
      <c r="BL392" s="22" t="s">
        <v>151</v>
      </c>
      <c r="BM392" s="22" t="s">
        <v>702</v>
      </c>
    </row>
    <row r="393" spans="2:47" s="1" customFormat="1" ht="13.5">
      <c r="B393" s="44"/>
      <c r="C393" s="72"/>
      <c r="D393" s="230" t="s">
        <v>187</v>
      </c>
      <c r="E393" s="72"/>
      <c r="F393" s="231" t="s">
        <v>219</v>
      </c>
      <c r="G393" s="72"/>
      <c r="H393" s="72"/>
      <c r="I393" s="189"/>
      <c r="J393" s="72"/>
      <c r="K393" s="72"/>
      <c r="L393" s="70"/>
      <c r="M393" s="232"/>
      <c r="N393" s="45"/>
      <c r="O393" s="45"/>
      <c r="P393" s="45"/>
      <c r="Q393" s="45"/>
      <c r="R393" s="45"/>
      <c r="S393" s="45"/>
      <c r="T393" s="93"/>
      <c r="AT393" s="22" t="s">
        <v>187</v>
      </c>
      <c r="AU393" s="22" t="s">
        <v>24</v>
      </c>
    </row>
    <row r="394" spans="2:47" s="1" customFormat="1" ht="13.5">
      <c r="B394" s="44"/>
      <c r="C394" s="72"/>
      <c r="D394" s="230" t="s">
        <v>144</v>
      </c>
      <c r="E394" s="72"/>
      <c r="F394" s="231" t="s">
        <v>703</v>
      </c>
      <c r="G394" s="72"/>
      <c r="H394" s="72"/>
      <c r="I394" s="189"/>
      <c r="J394" s="72"/>
      <c r="K394" s="72"/>
      <c r="L394" s="70"/>
      <c r="M394" s="232"/>
      <c r="N394" s="45"/>
      <c r="O394" s="45"/>
      <c r="P394" s="45"/>
      <c r="Q394" s="45"/>
      <c r="R394" s="45"/>
      <c r="S394" s="45"/>
      <c r="T394" s="93"/>
      <c r="AT394" s="22" t="s">
        <v>144</v>
      </c>
      <c r="AU394" s="22" t="s">
        <v>24</v>
      </c>
    </row>
    <row r="395" spans="2:51" s="12" customFormat="1" ht="13.5">
      <c r="B395" s="246"/>
      <c r="C395" s="247"/>
      <c r="D395" s="230" t="s">
        <v>231</v>
      </c>
      <c r="E395" s="248" t="s">
        <v>23</v>
      </c>
      <c r="F395" s="249" t="s">
        <v>704</v>
      </c>
      <c r="G395" s="247"/>
      <c r="H395" s="250">
        <v>1363.08</v>
      </c>
      <c r="I395" s="251"/>
      <c r="J395" s="247"/>
      <c r="K395" s="247"/>
      <c r="L395" s="252"/>
      <c r="M395" s="253"/>
      <c r="N395" s="254"/>
      <c r="O395" s="254"/>
      <c r="P395" s="254"/>
      <c r="Q395" s="254"/>
      <c r="R395" s="254"/>
      <c r="S395" s="254"/>
      <c r="T395" s="255"/>
      <c r="AT395" s="256" t="s">
        <v>231</v>
      </c>
      <c r="AU395" s="256" t="s">
        <v>24</v>
      </c>
      <c r="AV395" s="12" t="s">
        <v>86</v>
      </c>
      <c r="AW395" s="12" t="s">
        <v>40</v>
      </c>
      <c r="AX395" s="12" t="s">
        <v>24</v>
      </c>
      <c r="AY395" s="256" t="s">
        <v>128</v>
      </c>
    </row>
    <row r="396" spans="2:65" s="1" customFormat="1" ht="38.25" customHeight="1">
      <c r="B396" s="44"/>
      <c r="C396" s="219" t="s">
        <v>705</v>
      </c>
      <c r="D396" s="219" t="s">
        <v>134</v>
      </c>
      <c r="E396" s="220" t="s">
        <v>222</v>
      </c>
      <c r="F396" s="221" t="s">
        <v>223</v>
      </c>
      <c r="G396" s="222" t="s">
        <v>217</v>
      </c>
      <c r="H396" s="223">
        <v>1363.08</v>
      </c>
      <c r="I396" s="224"/>
      <c r="J396" s="223">
        <f>ROUND(I396*H396,2)</f>
        <v>0</v>
      </c>
      <c r="K396" s="221" t="s">
        <v>138</v>
      </c>
      <c r="L396" s="70"/>
      <c r="M396" s="225" t="s">
        <v>23</v>
      </c>
      <c r="N396" s="226" t="s">
        <v>48</v>
      </c>
      <c r="O396" s="45"/>
      <c r="P396" s="227">
        <f>O396*H396</f>
        <v>0</v>
      </c>
      <c r="Q396" s="227">
        <v>0</v>
      </c>
      <c r="R396" s="227">
        <f>Q396*H396</f>
        <v>0</v>
      </c>
      <c r="S396" s="227">
        <v>0</v>
      </c>
      <c r="T396" s="228">
        <f>S396*H396</f>
        <v>0</v>
      </c>
      <c r="AR396" s="22" t="s">
        <v>151</v>
      </c>
      <c r="AT396" s="22" t="s">
        <v>134</v>
      </c>
      <c r="AU396" s="22" t="s">
        <v>24</v>
      </c>
      <c r="AY396" s="22" t="s">
        <v>128</v>
      </c>
      <c r="BE396" s="229">
        <f>IF(N396="základní",J396,0)</f>
        <v>0</v>
      </c>
      <c r="BF396" s="229">
        <f>IF(N396="snížená",J396,0)</f>
        <v>0</v>
      </c>
      <c r="BG396" s="229">
        <f>IF(N396="zákl. přenesená",J396,0)</f>
        <v>0</v>
      </c>
      <c r="BH396" s="229">
        <f>IF(N396="sníž. přenesená",J396,0)</f>
        <v>0</v>
      </c>
      <c r="BI396" s="229">
        <f>IF(N396="nulová",J396,0)</f>
        <v>0</v>
      </c>
      <c r="BJ396" s="22" t="s">
        <v>24</v>
      </c>
      <c r="BK396" s="229">
        <f>ROUND(I396*H396,2)</f>
        <v>0</v>
      </c>
      <c r="BL396" s="22" t="s">
        <v>151</v>
      </c>
      <c r="BM396" s="22" t="s">
        <v>706</v>
      </c>
    </row>
    <row r="397" spans="2:47" s="1" customFormat="1" ht="13.5">
      <c r="B397" s="44"/>
      <c r="C397" s="72"/>
      <c r="D397" s="230" t="s">
        <v>187</v>
      </c>
      <c r="E397" s="72"/>
      <c r="F397" s="231" t="s">
        <v>219</v>
      </c>
      <c r="G397" s="72"/>
      <c r="H397" s="72"/>
      <c r="I397" s="189"/>
      <c r="J397" s="72"/>
      <c r="K397" s="72"/>
      <c r="L397" s="70"/>
      <c r="M397" s="232"/>
      <c r="N397" s="45"/>
      <c r="O397" s="45"/>
      <c r="P397" s="45"/>
      <c r="Q397" s="45"/>
      <c r="R397" s="45"/>
      <c r="S397" s="45"/>
      <c r="T397" s="93"/>
      <c r="AT397" s="22" t="s">
        <v>187</v>
      </c>
      <c r="AU397" s="22" t="s">
        <v>24</v>
      </c>
    </row>
    <row r="398" spans="2:47" s="1" customFormat="1" ht="13.5">
      <c r="B398" s="44"/>
      <c r="C398" s="72"/>
      <c r="D398" s="230" t="s">
        <v>144</v>
      </c>
      <c r="E398" s="72"/>
      <c r="F398" s="231" t="s">
        <v>707</v>
      </c>
      <c r="G398" s="72"/>
      <c r="H398" s="72"/>
      <c r="I398" s="189"/>
      <c r="J398" s="72"/>
      <c r="K398" s="72"/>
      <c r="L398" s="70"/>
      <c r="M398" s="232"/>
      <c r="N398" s="45"/>
      <c r="O398" s="45"/>
      <c r="P398" s="45"/>
      <c r="Q398" s="45"/>
      <c r="R398" s="45"/>
      <c r="S398" s="45"/>
      <c r="T398" s="93"/>
      <c r="AT398" s="22" t="s">
        <v>144</v>
      </c>
      <c r="AU398" s="22" t="s">
        <v>24</v>
      </c>
    </row>
    <row r="399" spans="2:65" s="1" customFormat="1" ht="38.25" customHeight="1">
      <c r="B399" s="44"/>
      <c r="C399" s="219" t="s">
        <v>708</v>
      </c>
      <c r="D399" s="219" t="s">
        <v>134</v>
      </c>
      <c r="E399" s="220" t="s">
        <v>300</v>
      </c>
      <c r="F399" s="221" t="s">
        <v>285</v>
      </c>
      <c r="G399" s="222" t="s">
        <v>217</v>
      </c>
      <c r="H399" s="223">
        <v>1363.08</v>
      </c>
      <c r="I399" s="224"/>
      <c r="J399" s="223">
        <f>ROUND(I399*H399,2)</f>
        <v>0</v>
      </c>
      <c r="K399" s="221" t="s">
        <v>23</v>
      </c>
      <c r="L399" s="70"/>
      <c r="M399" s="225" t="s">
        <v>23</v>
      </c>
      <c r="N399" s="226" t="s">
        <v>48</v>
      </c>
      <c r="O399" s="45"/>
      <c r="P399" s="227">
        <f>O399*H399</f>
        <v>0</v>
      </c>
      <c r="Q399" s="227">
        <v>0</v>
      </c>
      <c r="R399" s="227">
        <f>Q399*H399</f>
        <v>0</v>
      </c>
      <c r="S399" s="227">
        <v>0</v>
      </c>
      <c r="T399" s="228">
        <f>S399*H399</f>
        <v>0</v>
      </c>
      <c r="AR399" s="22" t="s">
        <v>151</v>
      </c>
      <c r="AT399" s="22" t="s">
        <v>134</v>
      </c>
      <c r="AU399" s="22" t="s">
        <v>24</v>
      </c>
      <c r="AY399" s="22" t="s">
        <v>128</v>
      </c>
      <c r="BE399" s="229">
        <f>IF(N399="základní",J399,0)</f>
        <v>0</v>
      </c>
      <c r="BF399" s="229">
        <f>IF(N399="snížená",J399,0)</f>
        <v>0</v>
      </c>
      <c r="BG399" s="229">
        <f>IF(N399="zákl. přenesená",J399,0)</f>
        <v>0</v>
      </c>
      <c r="BH399" s="229">
        <f>IF(N399="sníž. přenesená",J399,0)</f>
        <v>0</v>
      </c>
      <c r="BI399" s="229">
        <f>IF(N399="nulová",J399,0)</f>
        <v>0</v>
      </c>
      <c r="BJ399" s="22" t="s">
        <v>24</v>
      </c>
      <c r="BK399" s="229">
        <f>ROUND(I399*H399,2)</f>
        <v>0</v>
      </c>
      <c r="BL399" s="22" t="s">
        <v>151</v>
      </c>
      <c r="BM399" s="22" t="s">
        <v>709</v>
      </c>
    </row>
    <row r="400" spans="2:47" s="1" customFormat="1" ht="13.5">
      <c r="B400" s="44"/>
      <c r="C400" s="72"/>
      <c r="D400" s="230" t="s">
        <v>187</v>
      </c>
      <c r="E400" s="72"/>
      <c r="F400" s="231" t="s">
        <v>287</v>
      </c>
      <c r="G400" s="72"/>
      <c r="H400" s="72"/>
      <c r="I400" s="189"/>
      <c r="J400" s="72"/>
      <c r="K400" s="72"/>
      <c r="L400" s="70"/>
      <c r="M400" s="232"/>
      <c r="N400" s="45"/>
      <c r="O400" s="45"/>
      <c r="P400" s="45"/>
      <c r="Q400" s="45"/>
      <c r="R400" s="45"/>
      <c r="S400" s="45"/>
      <c r="T400" s="93"/>
      <c r="AT400" s="22" t="s">
        <v>187</v>
      </c>
      <c r="AU400" s="22" t="s">
        <v>24</v>
      </c>
    </row>
    <row r="401" spans="2:47" s="1" customFormat="1" ht="13.5">
      <c r="B401" s="44"/>
      <c r="C401" s="72"/>
      <c r="D401" s="230" t="s">
        <v>144</v>
      </c>
      <c r="E401" s="72"/>
      <c r="F401" s="231" t="s">
        <v>710</v>
      </c>
      <c r="G401" s="72"/>
      <c r="H401" s="72"/>
      <c r="I401" s="189"/>
      <c r="J401" s="72"/>
      <c r="K401" s="72"/>
      <c r="L401" s="70"/>
      <c r="M401" s="232"/>
      <c r="N401" s="45"/>
      <c r="O401" s="45"/>
      <c r="P401" s="45"/>
      <c r="Q401" s="45"/>
      <c r="R401" s="45"/>
      <c r="S401" s="45"/>
      <c r="T401" s="93"/>
      <c r="AT401" s="22" t="s">
        <v>144</v>
      </c>
      <c r="AU401" s="22" t="s">
        <v>24</v>
      </c>
    </row>
    <row r="402" spans="2:65" s="1" customFormat="1" ht="16.5" customHeight="1">
      <c r="B402" s="44"/>
      <c r="C402" s="219" t="s">
        <v>711</v>
      </c>
      <c r="D402" s="219" t="s">
        <v>134</v>
      </c>
      <c r="E402" s="220" t="s">
        <v>326</v>
      </c>
      <c r="F402" s="221" t="s">
        <v>327</v>
      </c>
      <c r="G402" s="222" t="s">
        <v>328</v>
      </c>
      <c r="H402" s="223">
        <v>2589.85</v>
      </c>
      <c r="I402" s="224"/>
      <c r="J402" s="223">
        <f>ROUND(I402*H402,2)</f>
        <v>0</v>
      </c>
      <c r="K402" s="221" t="s">
        <v>138</v>
      </c>
      <c r="L402" s="70"/>
      <c r="M402" s="225" t="s">
        <v>23</v>
      </c>
      <c r="N402" s="226" t="s">
        <v>48</v>
      </c>
      <c r="O402" s="45"/>
      <c r="P402" s="227">
        <f>O402*H402</f>
        <v>0</v>
      </c>
      <c r="Q402" s="227">
        <v>0</v>
      </c>
      <c r="R402" s="227">
        <f>Q402*H402</f>
        <v>0</v>
      </c>
      <c r="S402" s="227">
        <v>0</v>
      </c>
      <c r="T402" s="228">
        <f>S402*H402</f>
        <v>0</v>
      </c>
      <c r="AR402" s="22" t="s">
        <v>151</v>
      </c>
      <c r="AT402" s="22" t="s">
        <v>134</v>
      </c>
      <c r="AU402" s="22" t="s">
        <v>24</v>
      </c>
      <c r="AY402" s="22" t="s">
        <v>128</v>
      </c>
      <c r="BE402" s="229">
        <f>IF(N402="základní",J402,0)</f>
        <v>0</v>
      </c>
      <c r="BF402" s="229">
        <f>IF(N402="snížená",J402,0)</f>
        <v>0</v>
      </c>
      <c r="BG402" s="229">
        <f>IF(N402="zákl. přenesená",J402,0)</f>
        <v>0</v>
      </c>
      <c r="BH402" s="229">
        <f>IF(N402="sníž. přenesená",J402,0)</f>
        <v>0</v>
      </c>
      <c r="BI402" s="229">
        <f>IF(N402="nulová",J402,0)</f>
        <v>0</v>
      </c>
      <c r="BJ402" s="22" t="s">
        <v>24</v>
      </c>
      <c r="BK402" s="229">
        <f>ROUND(I402*H402,2)</f>
        <v>0</v>
      </c>
      <c r="BL402" s="22" t="s">
        <v>151</v>
      </c>
      <c r="BM402" s="22" t="s">
        <v>712</v>
      </c>
    </row>
    <row r="403" spans="2:47" s="1" customFormat="1" ht="13.5">
      <c r="B403" s="44"/>
      <c r="C403" s="72"/>
      <c r="D403" s="230" t="s">
        <v>187</v>
      </c>
      <c r="E403" s="72"/>
      <c r="F403" s="231" t="s">
        <v>323</v>
      </c>
      <c r="G403" s="72"/>
      <c r="H403" s="72"/>
      <c r="I403" s="189"/>
      <c r="J403" s="72"/>
      <c r="K403" s="72"/>
      <c r="L403" s="70"/>
      <c r="M403" s="232"/>
      <c r="N403" s="45"/>
      <c r="O403" s="45"/>
      <c r="P403" s="45"/>
      <c r="Q403" s="45"/>
      <c r="R403" s="45"/>
      <c r="S403" s="45"/>
      <c r="T403" s="93"/>
      <c r="AT403" s="22" t="s">
        <v>187</v>
      </c>
      <c r="AU403" s="22" t="s">
        <v>24</v>
      </c>
    </row>
    <row r="404" spans="2:47" s="1" customFormat="1" ht="13.5">
      <c r="B404" s="44"/>
      <c r="C404" s="72"/>
      <c r="D404" s="230" t="s">
        <v>144</v>
      </c>
      <c r="E404" s="72"/>
      <c r="F404" s="231" t="s">
        <v>713</v>
      </c>
      <c r="G404" s="72"/>
      <c r="H404" s="72"/>
      <c r="I404" s="189"/>
      <c r="J404" s="72"/>
      <c r="K404" s="72"/>
      <c r="L404" s="70"/>
      <c r="M404" s="232"/>
      <c r="N404" s="45"/>
      <c r="O404" s="45"/>
      <c r="P404" s="45"/>
      <c r="Q404" s="45"/>
      <c r="R404" s="45"/>
      <c r="S404" s="45"/>
      <c r="T404" s="93"/>
      <c r="AT404" s="22" t="s">
        <v>144</v>
      </c>
      <c r="AU404" s="22" t="s">
        <v>24</v>
      </c>
    </row>
    <row r="405" spans="2:51" s="12" customFormat="1" ht="13.5">
      <c r="B405" s="246"/>
      <c r="C405" s="247"/>
      <c r="D405" s="230" t="s">
        <v>231</v>
      </c>
      <c r="E405" s="248" t="s">
        <v>23</v>
      </c>
      <c r="F405" s="249" t="s">
        <v>714</v>
      </c>
      <c r="G405" s="247"/>
      <c r="H405" s="250">
        <v>2589.85</v>
      </c>
      <c r="I405" s="251"/>
      <c r="J405" s="247"/>
      <c r="K405" s="247"/>
      <c r="L405" s="252"/>
      <c r="M405" s="253"/>
      <c r="N405" s="254"/>
      <c r="O405" s="254"/>
      <c r="P405" s="254"/>
      <c r="Q405" s="254"/>
      <c r="R405" s="254"/>
      <c r="S405" s="254"/>
      <c r="T405" s="255"/>
      <c r="AT405" s="256" t="s">
        <v>231</v>
      </c>
      <c r="AU405" s="256" t="s">
        <v>24</v>
      </c>
      <c r="AV405" s="12" t="s">
        <v>86</v>
      </c>
      <c r="AW405" s="12" t="s">
        <v>40</v>
      </c>
      <c r="AX405" s="12" t="s">
        <v>24</v>
      </c>
      <c r="AY405" s="256" t="s">
        <v>128</v>
      </c>
    </row>
    <row r="406" spans="2:65" s="1" customFormat="1" ht="25.5" customHeight="1">
      <c r="B406" s="44"/>
      <c r="C406" s="219" t="s">
        <v>715</v>
      </c>
      <c r="D406" s="219" t="s">
        <v>134</v>
      </c>
      <c r="E406" s="220" t="s">
        <v>716</v>
      </c>
      <c r="F406" s="221" t="s">
        <v>717</v>
      </c>
      <c r="G406" s="222" t="s">
        <v>185</v>
      </c>
      <c r="H406" s="223">
        <v>4543.6</v>
      </c>
      <c r="I406" s="224"/>
      <c r="J406" s="223">
        <f>ROUND(I406*H406,2)</f>
        <v>0</v>
      </c>
      <c r="K406" s="221" t="s">
        <v>23</v>
      </c>
      <c r="L406" s="70"/>
      <c r="M406" s="225" t="s">
        <v>23</v>
      </c>
      <c r="N406" s="226" t="s">
        <v>48</v>
      </c>
      <c r="O406" s="45"/>
      <c r="P406" s="227">
        <f>O406*H406</f>
        <v>0</v>
      </c>
      <c r="Q406" s="227">
        <v>0</v>
      </c>
      <c r="R406" s="227">
        <f>Q406*H406</f>
        <v>0</v>
      </c>
      <c r="S406" s="227">
        <v>0</v>
      </c>
      <c r="T406" s="228">
        <f>S406*H406</f>
        <v>0</v>
      </c>
      <c r="AR406" s="22" t="s">
        <v>151</v>
      </c>
      <c r="AT406" s="22" t="s">
        <v>134</v>
      </c>
      <c r="AU406" s="22" t="s">
        <v>24</v>
      </c>
      <c r="AY406" s="22" t="s">
        <v>128</v>
      </c>
      <c r="BE406" s="229">
        <f>IF(N406="základní",J406,0)</f>
        <v>0</v>
      </c>
      <c r="BF406" s="229">
        <f>IF(N406="snížená",J406,0)</f>
        <v>0</v>
      </c>
      <c r="BG406" s="229">
        <f>IF(N406="zákl. přenesená",J406,0)</f>
        <v>0</v>
      </c>
      <c r="BH406" s="229">
        <f>IF(N406="sníž. přenesená",J406,0)</f>
        <v>0</v>
      </c>
      <c r="BI406" s="229">
        <f>IF(N406="nulová",J406,0)</f>
        <v>0</v>
      </c>
      <c r="BJ406" s="22" t="s">
        <v>24</v>
      </c>
      <c r="BK406" s="229">
        <f>ROUND(I406*H406,2)</f>
        <v>0</v>
      </c>
      <c r="BL406" s="22" t="s">
        <v>151</v>
      </c>
      <c r="BM406" s="22" t="s">
        <v>718</v>
      </c>
    </row>
    <row r="407" spans="2:47" s="1" customFormat="1" ht="13.5">
      <c r="B407" s="44"/>
      <c r="C407" s="72"/>
      <c r="D407" s="230" t="s">
        <v>144</v>
      </c>
      <c r="E407" s="72"/>
      <c r="F407" s="231" t="s">
        <v>719</v>
      </c>
      <c r="G407" s="72"/>
      <c r="H407" s="72"/>
      <c r="I407" s="189"/>
      <c r="J407" s="72"/>
      <c r="K407" s="72"/>
      <c r="L407" s="70"/>
      <c r="M407" s="232"/>
      <c r="N407" s="45"/>
      <c r="O407" s="45"/>
      <c r="P407" s="45"/>
      <c r="Q407" s="45"/>
      <c r="R407" s="45"/>
      <c r="S407" s="45"/>
      <c r="T407" s="93"/>
      <c r="AT407" s="22" t="s">
        <v>144</v>
      </c>
      <c r="AU407" s="22" t="s">
        <v>24</v>
      </c>
    </row>
    <row r="408" spans="2:65" s="1" customFormat="1" ht="25.5" customHeight="1">
      <c r="B408" s="44"/>
      <c r="C408" s="219" t="s">
        <v>720</v>
      </c>
      <c r="D408" s="219" t="s">
        <v>134</v>
      </c>
      <c r="E408" s="220" t="s">
        <v>623</v>
      </c>
      <c r="F408" s="221" t="s">
        <v>624</v>
      </c>
      <c r="G408" s="222" t="s">
        <v>185</v>
      </c>
      <c r="H408" s="223">
        <v>4543.6</v>
      </c>
      <c r="I408" s="224"/>
      <c r="J408" s="223">
        <f>ROUND(I408*H408,2)</f>
        <v>0</v>
      </c>
      <c r="K408" s="221" t="s">
        <v>138</v>
      </c>
      <c r="L408" s="70"/>
      <c r="M408" s="225" t="s">
        <v>23</v>
      </c>
      <c r="N408" s="226" t="s">
        <v>48</v>
      </c>
      <c r="O408" s="45"/>
      <c r="P408" s="227">
        <f>O408*H408</f>
        <v>0</v>
      </c>
      <c r="Q408" s="227">
        <v>0.00036</v>
      </c>
      <c r="R408" s="227">
        <f>Q408*H408</f>
        <v>1.6356960000000003</v>
      </c>
      <c r="S408" s="227">
        <v>0</v>
      </c>
      <c r="T408" s="228">
        <f>S408*H408</f>
        <v>0</v>
      </c>
      <c r="AR408" s="22" t="s">
        <v>151</v>
      </c>
      <c r="AT408" s="22" t="s">
        <v>134</v>
      </c>
      <c r="AU408" s="22" t="s">
        <v>24</v>
      </c>
      <c r="AY408" s="22" t="s">
        <v>128</v>
      </c>
      <c r="BE408" s="229">
        <f>IF(N408="základní",J408,0)</f>
        <v>0</v>
      </c>
      <c r="BF408" s="229">
        <f>IF(N408="snížená",J408,0)</f>
        <v>0</v>
      </c>
      <c r="BG408" s="229">
        <f>IF(N408="zákl. přenesená",J408,0)</f>
        <v>0</v>
      </c>
      <c r="BH408" s="229">
        <f>IF(N408="sníž. přenesená",J408,0)</f>
        <v>0</v>
      </c>
      <c r="BI408" s="229">
        <f>IF(N408="nulová",J408,0)</f>
        <v>0</v>
      </c>
      <c r="BJ408" s="22" t="s">
        <v>24</v>
      </c>
      <c r="BK408" s="229">
        <f>ROUND(I408*H408,2)</f>
        <v>0</v>
      </c>
      <c r="BL408" s="22" t="s">
        <v>151</v>
      </c>
      <c r="BM408" s="22" t="s">
        <v>721</v>
      </c>
    </row>
    <row r="409" spans="2:47" s="1" customFormat="1" ht="13.5">
      <c r="B409" s="44"/>
      <c r="C409" s="72"/>
      <c r="D409" s="230" t="s">
        <v>187</v>
      </c>
      <c r="E409" s="72"/>
      <c r="F409" s="231" t="s">
        <v>626</v>
      </c>
      <c r="G409" s="72"/>
      <c r="H409" s="72"/>
      <c r="I409" s="189"/>
      <c r="J409" s="72"/>
      <c r="K409" s="72"/>
      <c r="L409" s="70"/>
      <c r="M409" s="232"/>
      <c r="N409" s="45"/>
      <c r="O409" s="45"/>
      <c r="P409" s="45"/>
      <c r="Q409" s="45"/>
      <c r="R409" s="45"/>
      <c r="S409" s="45"/>
      <c r="T409" s="93"/>
      <c r="AT409" s="22" t="s">
        <v>187</v>
      </c>
      <c r="AU409" s="22" t="s">
        <v>24</v>
      </c>
    </row>
    <row r="410" spans="2:47" s="1" customFormat="1" ht="13.5">
      <c r="B410" s="44"/>
      <c r="C410" s="72"/>
      <c r="D410" s="230" t="s">
        <v>144</v>
      </c>
      <c r="E410" s="72"/>
      <c r="F410" s="231" t="s">
        <v>722</v>
      </c>
      <c r="G410" s="72"/>
      <c r="H410" s="72"/>
      <c r="I410" s="189"/>
      <c r="J410" s="72"/>
      <c r="K410" s="72"/>
      <c r="L410" s="70"/>
      <c r="M410" s="232"/>
      <c r="N410" s="45"/>
      <c r="O410" s="45"/>
      <c r="P410" s="45"/>
      <c r="Q410" s="45"/>
      <c r="R410" s="45"/>
      <c r="S410" s="45"/>
      <c r="T410" s="93"/>
      <c r="AT410" s="22" t="s">
        <v>144</v>
      </c>
      <c r="AU410" s="22" t="s">
        <v>24</v>
      </c>
    </row>
    <row r="411" spans="2:63" s="10" customFormat="1" ht="37.4" customHeight="1">
      <c r="B411" s="203"/>
      <c r="C411" s="204"/>
      <c r="D411" s="205" t="s">
        <v>76</v>
      </c>
      <c r="E411" s="206" t="s">
        <v>723</v>
      </c>
      <c r="F411" s="206" t="s">
        <v>724</v>
      </c>
      <c r="G411" s="204"/>
      <c r="H411" s="204"/>
      <c r="I411" s="207"/>
      <c r="J411" s="208">
        <f>BK411</f>
        <v>0</v>
      </c>
      <c r="K411" s="204"/>
      <c r="L411" s="209"/>
      <c r="M411" s="210"/>
      <c r="N411" s="211"/>
      <c r="O411" s="211"/>
      <c r="P411" s="212">
        <f>P412</f>
        <v>0</v>
      </c>
      <c r="Q411" s="211"/>
      <c r="R411" s="212">
        <f>R412</f>
        <v>0.01851</v>
      </c>
      <c r="S411" s="211"/>
      <c r="T411" s="213">
        <f>T412</f>
        <v>0</v>
      </c>
      <c r="AR411" s="214" t="s">
        <v>146</v>
      </c>
      <c r="AT411" s="215" t="s">
        <v>76</v>
      </c>
      <c r="AU411" s="215" t="s">
        <v>77</v>
      </c>
      <c r="AY411" s="214" t="s">
        <v>128</v>
      </c>
      <c r="BK411" s="216">
        <f>BK412</f>
        <v>0</v>
      </c>
    </row>
    <row r="412" spans="2:63" s="10" customFormat="1" ht="19.9" customHeight="1">
      <c r="B412" s="203"/>
      <c r="C412" s="204"/>
      <c r="D412" s="205" t="s">
        <v>76</v>
      </c>
      <c r="E412" s="217" t="s">
        <v>725</v>
      </c>
      <c r="F412" s="217" t="s">
        <v>726</v>
      </c>
      <c r="G412" s="204"/>
      <c r="H412" s="204"/>
      <c r="I412" s="207"/>
      <c r="J412" s="218">
        <f>BK412</f>
        <v>0</v>
      </c>
      <c r="K412" s="204"/>
      <c r="L412" s="209"/>
      <c r="M412" s="210"/>
      <c r="N412" s="211"/>
      <c r="O412" s="211"/>
      <c r="P412" s="212">
        <f>SUM(P413:P414)</f>
        <v>0</v>
      </c>
      <c r="Q412" s="211"/>
      <c r="R412" s="212">
        <f>SUM(R413:R414)</f>
        <v>0.01851</v>
      </c>
      <c r="S412" s="211"/>
      <c r="T412" s="213">
        <f>SUM(T413:T414)</f>
        <v>0</v>
      </c>
      <c r="AR412" s="214" t="s">
        <v>146</v>
      </c>
      <c r="AT412" s="215" t="s">
        <v>76</v>
      </c>
      <c r="AU412" s="215" t="s">
        <v>24</v>
      </c>
      <c r="AY412" s="214" t="s">
        <v>128</v>
      </c>
      <c r="BK412" s="216">
        <f>SUM(BK413:BK414)</f>
        <v>0</v>
      </c>
    </row>
    <row r="413" spans="2:65" s="1" customFormat="1" ht="16.5" customHeight="1">
      <c r="B413" s="44"/>
      <c r="C413" s="219" t="s">
        <v>727</v>
      </c>
      <c r="D413" s="219" t="s">
        <v>134</v>
      </c>
      <c r="E413" s="220" t="s">
        <v>728</v>
      </c>
      <c r="F413" s="221" t="s">
        <v>729</v>
      </c>
      <c r="G413" s="222" t="s">
        <v>192</v>
      </c>
      <c r="H413" s="223">
        <v>3</v>
      </c>
      <c r="I413" s="224"/>
      <c r="J413" s="223">
        <f>ROUND(I413*H413,2)</f>
        <v>0</v>
      </c>
      <c r="K413" s="221" t="s">
        <v>23</v>
      </c>
      <c r="L413" s="70"/>
      <c r="M413" s="225" t="s">
        <v>23</v>
      </c>
      <c r="N413" s="226" t="s">
        <v>48</v>
      </c>
      <c r="O413" s="45"/>
      <c r="P413" s="227">
        <f>O413*H413</f>
        <v>0</v>
      </c>
      <c r="Q413" s="227">
        <v>0.00617</v>
      </c>
      <c r="R413" s="227">
        <f>Q413*H413</f>
        <v>0.01851</v>
      </c>
      <c r="S413" s="227">
        <v>0</v>
      </c>
      <c r="T413" s="228">
        <f>S413*H413</f>
        <v>0</v>
      </c>
      <c r="AR413" s="22" t="s">
        <v>551</v>
      </c>
      <c r="AT413" s="22" t="s">
        <v>134</v>
      </c>
      <c r="AU413" s="22" t="s">
        <v>86</v>
      </c>
      <c r="AY413" s="22" t="s">
        <v>128</v>
      </c>
      <c r="BE413" s="229">
        <f>IF(N413="základní",J413,0)</f>
        <v>0</v>
      </c>
      <c r="BF413" s="229">
        <f>IF(N413="snížená",J413,0)</f>
        <v>0</v>
      </c>
      <c r="BG413" s="229">
        <f>IF(N413="zákl. přenesená",J413,0)</f>
        <v>0</v>
      </c>
      <c r="BH413" s="229">
        <f>IF(N413="sníž. přenesená",J413,0)</f>
        <v>0</v>
      </c>
      <c r="BI413" s="229">
        <f>IF(N413="nulová",J413,0)</f>
        <v>0</v>
      </c>
      <c r="BJ413" s="22" t="s">
        <v>24</v>
      </c>
      <c r="BK413" s="229">
        <f>ROUND(I413*H413,2)</f>
        <v>0</v>
      </c>
      <c r="BL413" s="22" t="s">
        <v>551</v>
      </c>
      <c r="BM413" s="22" t="s">
        <v>730</v>
      </c>
    </row>
    <row r="414" spans="2:47" s="1" customFormat="1" ht="13.5">
      <c r="B414" s="44"/>
      <c r="C414" s="72"/>
      <c r="D414" s="230" t="s">
        <v>144</v>
      </c>
      <c r="E414" s="72"/>
      <c r="F414" s="231" t="s">
        <v>255</v>
      </c>
      <c r="G414" s="72"/>
      <c r="H414" s="72"/>
      <c r="I414" s="189"/>
      <c r="J414" s="72"/>
      <c r="K414" s="72"/>
      <c r="L414" s="70"/>
      <c r="M414" s="232"/>
      <c r="N414" s="45"/>
      <c r="O414" s="45"/>
      <c r="P414" s="45"/>
      <c r="Q414" s="45"/>
      <c r="R414" s="45"/>
      <c r="S414" s="45"/>
      <c r="T414" s="93"/>
      <c r="AT414" s="22" t="s">
        <v>144</v>
      </c>
      <c r="AU414" s="22" t="s">
        <v>86</v>
      </c>
    </row>
    <row r="415" spans="2:63" s="10" customFormat="1" ht="37.4" customHeight="1">
      <c r="B415" s="203"/>
      <c r="C415" s="204"/>
      <c r="D415" s="205" t="s">
        <v>76</v>
      </c>
      <c r="E415" s="206" t="s">
        <v>731</v>
      </c>
      <c r="F415" s="206" t="s">
        <v>732</v>
      </c>
      <c r="G415" s="204"/>
      <c r="H415" s="204"/>
      <c r="I415" s="207"/>
      <c r="J415" s="208">
        <f>BK415</f>
        <v>0</v>
      </c>
      <c r="K415" s="204"/>
      <c r="L415" s="209"/>
      <c r="M415" s="210"/>
      <c r="N415" s="211"/>
      <c r="O415" s="211"/>
      <c r="P415" s="212">
        <f>SUM(P416:P449)</f>
        <v>0</v>
      </c>
      <c r="Q415" s="211"/>
      <c r="R415" s="212">
        <f>SUM(R416:R449)</f>
        <v>81.76603000000001</v>
      </c>
      <c r="S415" s="211"/>
      <c r="T415" s="213">
        <f>SUM(T416:T449)</f>
        <v>0</v>
      </c>
      <c r="AR415" s="214" t="s">
        <v>146</v>
      </c>
      <c r="AT415" s="215" t="s">
        <v>76</v>
      </c>
      <c r="AU415" s="215" t="s">
        <v>77</v>
      </c>
      <c r="AY415" s="214" t="s">
        <v>128</v>
      </c>
      <c r="BK415" s="216">
        <f>SUM(BK416:BK449)</f>
        <v>0</v>
      </c>
    </row>
    <row r="416" spans="2:65" s="1" customFormat="1" ht="16.5" customHeight="1">
      <c r="B416" s="44"/>
      <c r="C416" s="257" t="s">
        <v>733</v>
      </c>
      <c r="D416" s="257" t="s">
        <v>723</v>
      </c>
      <c r="E416" s="258" t="s">
        <v>734</v>
      </c>
      <c r="F416" s="259" t="s">
        <v>735</v>
      </c>
      <c r="G416" s="260" t="s">
        <v>736</v>
      </c>
      <c r="H416" s="261">
        <v>125.53</v>
      </c>
      <c r="I416" s="262"/>
      <c r="J416" s="261">
        <f>ROUND(I416*H416,2)</f>
        <v>0</v>
      </c>
      <c r="K416" s="259" t="s">
        <v>138</v>
      </c>
      <c r="L416" s="263"/>
      <c r="M416" s="264" t="s">
        <v>23</v>
      </c>
      <c r="N416" s="265" t="s">
        <v>48</v>
      </c>
      <c r="O416" s="45"/>
      <c r="P416" s="227">
        <f>O416*H416</f>
        <v>0</v>
      </c>
      <c r="Q416" s="227">
        <v>0.001</v>
      </c>
      <c r="R416" s="227">
        <f>Q416*H416</f>
        <v>0.12553</v>
      </c>
      <c r="S416" s="227">
        <v>0</v>
      </c>
      <c r="T416" s="228">
        <f>S416*H416</f>
        <v>0</v>
      </c>
      <c r="AR416" s="22" t="s">
        <v>737</v>
      </c>
      <c r="AT416" s="22" t="s">
        <v>723</v>
      </c>
      <c r="AU416" s="22" t="s">
        <v>24</v>
      </c>
      <c r="AY416" s="22" t="s">
        <v>128</v>
      </c>
      <c r="BE416" s="229">
        <f>IF(N416="základní",J416,0)</f>
        <v>0</v>
      </c>
      <c r="BF416" s="229">
        <f>IF(N416="snížená",J416,0)</f>
        <v>0</v>
      </c>
      <c r="BG416" s="229">
        <f>IF(N416="zákl. přenesená",J416,0)</f>
        <v>0</v>
      </c>
      <c r="BH416" s="229">
        <f>IF(N416="sníž. přenesená",J416,0)</f>
        <v>0</v>
      </c>
      <c r="BI416" s="229">
        <f>IF(N416="nulová",J416,0)</f>
        <v>0</v>
      </c>
      <c r="BJ416" s="22" t="s">
        <v>24</v>
      </c>
      <c r="BK416" s="229">
        <f>ROUND(I416*H416,2)</f>
        <v>0</v>
      </c>
      <c r="BL416" s="22" t="s">
        <v>551</v>
      </c>
      <c r="BM416" s="22" t="s">
        <v>738</v>
      </c>
    </row>
    <row r="417" spans="2:47" s="1" customFormat="1" ht="13.5">
      <c r="B417" s="44"/>
      <c r="C417" s="72"/>
      <c r="D417" s="230" t="s">
        <v>144</v>
      </c>
      <c r="E417" s="72"/>
      <c r="F417" s="231" t="s">
        <v>739</v>
      </c>
      <c r="G417" s="72"/>
      <c r="H417" s="72"/>
      <c r="I417" s="189"/>
      <c r="J417" s="72"/>
      <c r="K417" s="72"/>
      <c r="L417" s="70"/>
      <c r="M417" s="232"/>
      <c r="N417" s="45"/>
      <c r="O417" s="45"/>
      <c r="P417" s="45"/>
      <c r="Q417" s="45"/>
      <c r="R417" s="45"/>
      <c r="S417" s="45"/>
      <c r="T417" s="93"/>
      <c r="AT417" s="22" t="s">
        <v>144</v>
      </c>
      <c r="AU417" s="22" t="s">
        <v>24</v>
      </c>
    </row>
    <row r="418" spans="2:51" s="12" customFormat="1" ht="13.5">
      <c r="B418" s="246"/>
      <c r="C418" s="247"/>
      <c r="D418" s="230" t="s">
        <v>231</v>
      </c>
      <c r="E418" s="248" t="s">
        <v>23</v>
      </c>
      <c r="F418" s="249" t="s">
        <v>740</v>
      </c>
      <c r="G418" s="247"/>
      <c r="H418" s="250">
        <v>125.53</v>
      </c>
      <c r="I418" s="251"/>
      <c r="J418" s="247"/>
      <c r="K418" s="247"/>
      <c r="L418" s="252"/>
      <c r="M418" s="253"/>
      <c r="N418" s="254"/>
      <c r="O418" s="254"/>
      <c r="P418" s="254"/>
      <c r="Q418" s="254"/>
      <c r="R418" s="254"/>
      <c r="S418" s="254"/>
      <c r="T418" s="255"/>
      <c r="AT418" s="256" t="s">
        <v>231</v>
      </c>
      <c r="AU418" s="256" t="s">
        <v>24</v>
      </c>
      <c r="AV418" s="12" t="s">
        <v>86</v>
      </c>
      <c r="AW418" s="12" t="s">
        <v>40</v>
      </c>
      <c r="AX418" s="12" t="s">
        <v>24</v>
      </c>
      <c r="AY418" s="256" t="s">
        <v>128</v>
      </c>
    </row>
    <row r="419" spans="2:65" s="1" customFormat="1" ht="16.5" customHeight="1">
      <c r="B419" s="44"/>
      <c r="C419" s="257" t="s">
        <v>741</v>
      </c>
      <c r="D419" s="257" t="s">
        <v>723</v>
      </c>
      <c r="E419" s="258" t="s">
        <v>742</v>
      </c>
      <c r="F419" s="259" t="s">
        <v>743</v>
      </c>
      <c r="G419" s="260" t="s">
        <v>217</v>
      </c>
      <c r="H419" s="261">
        <v>418.4</v>
      </c>
      <c r="I419" s="262"/>
      <c r="J419" s="261">
        <f>ROUND(I419*H419,2)</f>
        <v>0</v>
      </c>
      <c r="K419" s="259" t="s">
        <v>23</v>
      </c>
      <c r="L419" s="263"/>
      <c r="M419" s="264" t="s">
        <v>23</v>
      </c>
      <c r="N419" s="265" t="s">
        <v>48</v>
      </c>
      <c r="O419" s="45"/>
      <c r="P419" s="227">
        <f>O419*H419</f>
        <v>0</v>
      </c>
      <c r="Q419" s="227">
        <v>0</v>
      </c>
      <c r="R419" s="227">
        <f>Q419*H419</f>
        <v>0</v>
      </c>
      <c r="S419" s="227">
        <v>0</v>
      </c>
      <c r="T419" s="228">
        <f>S419*H419</f>
        <v>0</v>
      </c>
      <c r="AR419" s="22" t="s">
        <v>214</v>
      </c>
      <c r="AT419" s="22" t="s">
        <v>723</v>
      </c>
      <c r="AU419" s="22" t="s">
        <v>24</v>
      </c>
      <c r="AY419" s="22" t="s">
        <v>128</v>
      </c>
      <c r="BE419" s="229">
        <f>IF(N419="základní",J419,0)</f>
        <v>0</v>
      </c>
      <c r="BF419" s="229">
        <f>IF(N419="snížená",J419,0)</f>
        <v>0</v>
      </c>
      <c r="BG419" s="229">
        <f>IF(N419="zákl. přenesená",J419,0)</f>
        <v>0</v>
      </c>
      <c r="BH419" s="229">
        <f>IF(N419="sníž. přenesená",J419,0)</f>
        <v>0</v>
      </c>
      <c r="BI419" s="229">
        <f>IF(N419="nulová",J419,0)</f>
        <v>0</v>
      </c>
      <c r="BJ419" s="22" t="s">
        <v>24</v>
      </c>
      <c r="BK419" s="229">
        <f>ROUND(I419*H419,2)</f>
        <v>0</v>
      </c>
      <c r="BL419" s="22" t="s">
        <v>151</v>
      </c>
      <c r="BM419" s="22" t="s">
        <v>744</v>
      </c>
    </row>
    <row r="420" spans="2:65" s="1" customFormat="1" ht="16.5" customHeight="1">
      <c r="B420" s="44"/>
      <c r="C420" s="257" t="s">
        <v>745</v>
      </c>
      <c r="D420" s="257" t="s">
        <v>723</v>
      </c>
      <c r="E420" s="258" t="s">
        <v>746</v>
      </c>
      <c r="F420" s="259" t="s">
        <v>747</v>
      </c>
      <c r="G420" s="260" t="s">
        <v>328</v>
      </c>
      <c r="H420" s="261">
        <v>62.7</v>
      </c>
      <c r="I420" s="262"/>
      <c r="J420" s="261">
        <f>ROUND(I420*H420,2)</f>
        <v>0</v>
      </c>
      <c r="K420" s="259" t="s">
        <v>23</v>
      </c>
      <c r="L420" s="263"/>
      <c r="M420" s="264" t="s">
        <v>23</v>
      </c>
      <c r="N420" s="265" t="s">
        <v>48</v>
      </c>
      <c r="O420" s="45"/>
      <c r="P420" s="227">
        <f>O420*H420</f>
        <v>0</v>
      </c>
      <c r="Q420" s="227">
        <v>0</v>
      </c>
      <c r="R420" s="227">
        <f>Q420*H420</f>
        <v>0</v>
      </c>
      <c r="S420" s="227">
        <v>0</v>
      </c>
      <c r="T420" s="228">
        <f>S420*H420</f>
        <v>0</v>
      </c>
      <c r="AR420" s="22" t="s">
        <v>737</v>
      </c>
      <c r="AT420" s="22" t="s">
        <v>723</v>
      </c>
      <c r="AU420" s="22" t="s">
        <v>24</v>
      </c>
      <c r="AY420" s="22" t="s">
        <v>128</v>
      </c>
      <c r="BE420" s="229">
        <f>IF(N420="základní",J420,0)</f>
        <v>0</v>
      </c>
      <c r="BF420" s="229">
        <f>IF(N420="snížená",J420,0)</f>
        <v>0</v>
      </c>
      <c r="BG420" s="229">
        <f>IF(N420="zákl. přenesená",J420,0)</f>
        <v>0</v>
      </c>
      <c r="BH420" s="229">
        <f>IF(N420="sníž. přenesená",J420,0)</f>
        <v>0</v>
      </c>
      <c r="BI420" s="229">
        <f>IF(N420="nulová",J420,0)</f>
        <v>0</v>
      </c>
      <c r="BJ420" s="22" t="s">
        <v>24</v>
      </c>
      <c r="BK420" s="229">
        <f>ROUND(I420*H420,2)</f>
        <v>0</v>
      </c>
      <c r="BL420" s="22" t="s">
        <v>551</v>
      </c>
      <c r="BM420" s="22" t="s">
        <v>748</v>
      </c>
    </row>
    <row r="421" spans="2:47" s="1" customFormat="1" ht="13.5">
      <c r="B421" s="44"/>
      <c r="C421" s="72"/>
      <c r="D421" s="230" t="s">
        <v>144</v>
      </c>
      <c r="E421" s="72"/>
      <c r="F421" s="231" t="s">
        <v>220</v>
      </c>
      <c r="G421" s="72"/>
      <c r="H421" s="72"/>
      <c r="I421" s="189"/>
      <c r="J421" s="72"/>
      <c r="K421" s="72"/>
      <c r="L421" s="70"/>
      <c r="M421" s="232"/>
      <c r="N421" s="45"/>
      <c r="O421" s="45"/>
      <c r="P421" s="45"/>
      <c r="Q421" s="45"/>
      <c r="R421" s="45"/>
      <c r="S421" s="45"/>
      <c r="T421" s="93"/>
      <c r="AT421" s="22" t="s">
        <v>144</v>
      </c>
      <c r="AU421" s="22" t="s">
        <v>24</v>
      </c>
    </row>
    <row r="422" spans="2:51" s="12" customFormat="1" ht="13.5">
      <c r="B422" s="246"/>
      <c r="C422" s="247"/>
      <c r="D422" s="230" t="s">
        <v>231</v>
      </c>
      <c r="E422" s="248" t="s">
        <v>23</v>
      </c>
      <c r="F422" s="249" t="s">
        <v>749</v>
      </c>
      <c r="G422" s="247"/>
      <c r="H422" s="250">
        <v>62.7</v>
      </c>
      <c r="I422" s="251"/>
      <c r="J422" s="247"/>
      <c r="K422" s="247"/>
      <c r="L422" s="252"/>
      <c r="M422" s="253"/>
      <c r="N422" s="254"/>
      <c r="O422" s="254"/>
      <c r="P422" s="254"/>
      <c r="Q422" s="254"/>
      <c r="R422" s="254"/>
      <c r="S422" s="254"/>
      <c r="T422" s="255"/>
      <c r="AT422" s="256" t="s">
        <v>231</v>
      </c>
      <c r="AU422" s="256" t="s">
        <v>24</v>
      </c>
      <c r="AV422" s="12" t="s">
        <v>86</v>
      </c>
      <c r="AW422" s="12" t="s">
        <v>40</v>
      </c>
      <c r="AX422" s="12" t="s">
        <v>24</v>
      </c>
      <c r="AY422" s="256" t="s">
        <v>128</v>
      </c>
    </row>
    <row r="423" spans="2:65" s="1" customFormat="1" ht="38.25" customHeight="1">
      <c r="B423" s="44"/>
      <c r="C423" s="257" t="s">
        <v>750</v>
      </c>
      <c r="D423" s="257" t="s">
        <v>723</v>
      </c>
      <c r="E423" s="258" t="s">
        <v>751</v>
      </c>
      <c r="F423" s="259" t="s">
        <v>752</v>
      </c>
      <c r="G423" s="260" t="s">
        <v>192</v>
      </c>
      <c r="H423" s="261">
        <v>13</v>
      </c>
      <c r="I423" s="262"/>
      <c r="J423" s="261">
        <f>ROUND(I423*H423,2)</f>
        <v>0</v>
      </c>
      <c r="K423" s="259" t="s">
        <v>138</v>
      </c>
      <c r="L423" s="263"/>
      <c r="M423" s="264" t="s">
        <v>23</v>
      </c>
      <c r="N423" s="265" t="s">
        <v>48</v>
      </c>
      <c r="O423" s="45"/>
      <c r="P423" s="227">
        <f>O423*H423</f>
        <v>0</v>
      </c>
      <c r="Q423" s="227">
        <v>0.002</v>
      </c>
      <c r="R423" s="227">
        <f>Q423*H423</f>
        <v>0.026000000000000002</v>
      </c>
      <c r="S423" s="227">
        <v>0</v>
      </c>
      <c r="T423" s="228">
        <f>S423*H423</f>
        <v>0</v>
      </c>
      <c r="AR423" s="22" t="s">
        <v>737</v>
      </c>
      <c r="AT423" s="22" t="s">
        <v>723</v>
      </c>
      <c r="AU423" s="22" t="s">
        <v>24</v>
      </c>
      <c r="AY423" s="22" t="s">
        <v>128</v>
      </c>
      <c r="BE423" s="229">
        <f>IF(N423="základní",J423,0)</f>
        <v>0</v>
      </c>
      <c r="BF423" s="229">
        <f>IF(N423="snížená",J423,0)</f>
        <v>0</v>
      </c>
      <c r="BG423" s="229">
        <f>IF(N423="zákl. přenesená",J423,0)</f>
        <v>0</v>
      </c>
      <c r="BH423" s="229">
        <f>IF(N423="sníž. přenesená",J423,0)</f>
        <v>0</v>
      </c>
      <c r="BI423" s="229">
        <f>IF(N423="nulová",J423,0)</f>
        <v>0</v>
      </c>
      <c r="BJ423" s="22" t="s">
        <v>24</v>
      </c>
      <c r="BK423" s="229">
        <f>ROUND(I423*H423,2)</f>
        <v>0</v>
      </c>
      <c r="BL423" s="22" t="s">
        <v>551</v>
      </c>
      <c r="BM423" s="22" t="s">
        <v>753</v>
      </c>
    </row>
    <row r="424" spans="2:47" s="1" customFormat="1" ht="13.5">
      <c r="B424" s="44"/>
      <c r="C424" s="72"/>
      <c r="D424" s="230" t="s">
        <v>144</v>
      </c>
      <c r="E424" s="72"/>
      <c r="F424" s="231" t="s">
        <v>754</v>
      </c>
      <c r="G424" s="72"/>
      <c r="H424" s="72"/>
      <c r="I424" s="189"/>
      <c r="J424" s="72"/>
      <c r="K424" s="72"/>
      <c r="L424" s="70"/>
      <c r="M424" s="232"/>
      <c r="N424" s="45"/>
      <c r="O424" s="45"/>
      <c r="P424" s="45"/>
      <c r="Q424" s="45"/>
      <c r="R424" s="45"/>
      <c r="S424" s="45"/>
      <c r="T424" s="93"/>
      <c r="AT424" s="22" t="s">
        <v>144</v>
      </c>
      <c r="AU424" s="22" t="s">
        <v>24</v>
      </c>
    </row>
    <row r="425" spans="2:51" s="12" customFormat="1" ht="13.5">
      <c r="B425" s="246"/>
      <c r="C425" s="247"/>
      <c r="D425" s="230" t="s">
        <v>231</v>
      </c>
      <c r="E425" s="248" t="s">
        <v>23</v>
      </c>
      <c r="F425" s="249" t="s">
        <v>755</v>
      </c>
      <c r="G425" s="247"/>
      <c r="H425" s="250">
        <v>13</v>
      </c>
      <c r="I425" s="251"/>
      <c r="J425" s="247"/>
      <c r="K425" s="247"/>
      <c r="L425" s="252"/>
      <c r="M425" s="253"/>
      <c r="N425" s="254"/>
      <c r="O425" s="254"/>
      <c r="P425" s="254"/>
      <c r="Q425" s="254"/>
      <c r="R425" s="254"/>
      <c r="S425" s="254"/>
      <c r="T425" s="255"/>
      <c r="AT425" s="256" t="s">
        <v>231</v>
      </c>
      <c r="AU425" s="256" t="s">
        <v>24</v>
      </c>
      <c r="AV425" s="12" t="s">
        <v>86</v>
      </c>
      <c r="AW425" s="12" t="s">
        <v>40</v>
      </c>
      <c r="AX425" s="12" t="s">
        <v>24</v>
      </c>
      <c r="AY425" s="256" t="s">
        <v>128</v>
      </c>
    </row>
    <row r="426" spans="2:65" s="1" customFormat="1" ht="25.5" customHeight="1">
      <c r="B426" s="44"/>
      <c r="C426" s="257" t="s">
        <v>756</v>
      </c>
      <c r="D426" s="257" t="s">
        <v>723</v>
      </c>
      <c r="E426" s="258" t="s">
        <v>757</v>
      </c>
      <c r="F426" s="259" t="s">
        <v>758</v>
      </c>
      <c r="G426" s="260" t="s">
        <v>192</v>
      </c>
      <c r="H426" s="261">
        <v>10</v>
      </c>
      <c r="I426" s="262"/>
      <c r="J426" s="261">
        <f>ROUND(I426*H426,2)</f>
        <v>0</v>
      </c>
      <c r="K426" s="259" t="s">
        <v>138</v>
      </c>
      <c r="L426" s="263"/>
      <c r="M426" s="264" t="s">
        <v>23</v>
      </c>
      <c r="N426" s="265" t="s">
        <v>48</v>
      </c>
      <c r="O426" s="45"/>
      <c r="P426" s="227">
        <f>O426*H426</f>
        <v>0</v>
      </c>
      <c r="Q426" s="227">
        <v>0.0061</v>
      </c>
      <c r="R426" s="227">
        <f>Q426*H426</f>
        <v>0.061000000000000006</v>
      </c>
      <c r="S426" s="227">
        <v>0</v>
      </c>
      <c r="T426" s="228">
        <f>S426*H426</f>
        <v>0</v>
      </c>
      <c r="AR426" s="22" t="s">
        <v>737</v>
      </c>
      <c r="AT426" s="22" t="s">
        <v>723</v>
      </c>
      <c r="AU426" s="22" t="s">
        <v>24</v>
      </c>
      <c r="AY426" s="22" t="s">
        <v>128</v>
      </c>
      <c r="BE426" s="229">
        <f>IF(N426="základní",J426,0)</f>
        <v>0</v>
      </c>
      <c r="BF426" s="229">
        <f>IF(N426="snížená",J426,0)</f>
        <v>0</v>
      </c>
      <c r="BG426" s="229">
        <f>IF(N426="zákl. přenesená",J426,0)</f>
        <v>0</v>
      </c>
      <c r="BH426" s="229">
        <f>IF(N426="sníž. přenesená",J426,0)</f>
        <v>0</v>
      </c>
      <c r="BI426" s="229">
        <f>IF(N426="nulová",J426,0)</f>
        <v>0</v>
      </c>
      <c r="BJ426" s="22" t="s">
        <v>24</v>
      </c>
      <c r="BK426" s="229">
        <f>ROUND(I426*H426,2)</f>
        <v>0</v>
      </c>
      <c r="BL426" s="22" t="s">
        <v>551</v>
      </c>
      <c r="BM426" s="22" t="s">
        <v>759</v>
      </c>
    </row>
    <row r="427" spans="2:47" s="1" customFormat="1" ht="13.5">
      <c r="B427" s="44"/>
      <c r="C427" s="72"/>
      <c r="D427" s="230" t="s">
        <v>144</v>
      </c>
      <c r="E427" s="72"/>
      <c r="F427" s="231" t="s">
        <v>760</v>
      </c>
      <c r="G427" s="72"/>
      <c r="H427" s="72"/>
      <c r="I427" s="189"/>
      <c r="J427" s="72"/>
      <c r="K427" s="72"/>
      <c r="L427" s="70"/>
      <c r="M427" s="232"/>
      <c r="N427" s="45"/>
      <c r="O427" s="45"/>
      <c r="P427" s="45"/>
      <c r="Q427" s="45"/>
      <c r="R427" s="45"/>
      <c r="S427" s="45"/>
      <c r="T427" s="93"/>
      <c r="AT427" s="22" t="s">
        <v>144</v>
      </c>
      <c r="AU427" s="22" t="s">
        <v>24</v>
      </c>
    </row>
    <row r="428" spans="2:65" s="1" customFormat="1" ht="16.5" customHeight="1">
      <c r="B428" s="44"/>
      <c r="C428" s="257" t="s">
        <v>30</v>
      </c>
      <c r="D428" s="257" t="s">
        <v>723</v>
      </c>
      <c r="E428" s="258" t="s">
        <v>761</v>
      </c>
      <c r="F428" s="259" t="s">
        <v>762</v>
      </c>
      <c r="G428" s="260" t="s">
        <v>407</v>
      </c>
      <c r="H428" s="261">
        <v>22.5</v>
      </c>
      <c r="I428" s="262"/>
      <c r="J428" s="261">
        <f>ROUND(I428*H428,2)</f>
        <v>0</v>
      </c>
      <c r="K428" s="259" t="s">
        <v>23</v>
      </c>
      <c r="L428" s="263"/>
      <c r="M428" s="264" t="s">
        <v>23</v>
      </c>
      <c r="N428" s="265" t="s">
        <v>48</v>
      </c>
      <c r="O428" s="45"/>
      <c r="P428" s="227">
        <f>O428*H428</f>
        <v>0</v>
      </c>
      <c r="Q428" s="227">
        <v>0.17</v>
      </c>
      <c r="R428" s="227">
        <f>Q428*H428</f>
        <v>3.825</v>
      </c>
      <c r="S428" s="227">
        <v>0</v>
      </c>
      <c r="T428" s="228">
        <f>S428*H428</f>
        <v>0</v>
      </c>
      <c r="AR428" s="22" t="s">
        <v>214</v>
      </c>
      <c r="AT428" s="22" t="s">
        <v>723</v>
      </c>
      <c r="AU428" s="22" t="s">
        <v>24</v>
      </c>
      <c r="AY428" s="22" t="s">
        <v>128</v>
      </c>
      <c r="BE428" s="229">
        <f>IF(N428="základní",J428,0)</f>
        <v>0</v>
      </c>
      <c r="BF428" s="229">
        <f>IF(N428="snížená",J428,0)</f>
        <v>0</v>
      </c>
      <c r="BG428" s="229">
        <f>IF(N428="zákl. přenesená",J428,0)</f>
        <v>0</v>
      </c>
      <c r="BH428" s="229">
        <f>IF(N428="sníž. přenesená",J428,0)</f>
        <v>0</v>
      </c>
      <c r="BI428" s="229">
        <f>IF(N428="nulová",J428,0)</f>
        <v>0</v>
      </c>
      <c r="BJ428" s="22" t="s">
        <v>24</v>
      </c>
      <c r="BK428" s="229">
        <f>ROUND(I428*H428,2)</f>
        <v>0</v>
      </c>
      <c r="BL428" s="22" t="s">
        <v>151</v>
      </c>
      <c r="BM428" s="22" t="s">
        <v>763</v>
      </c>
    </row>
    <row r="429" spans="2:47" s="1" customFormat="1" ht="13.5">
      <c r="B429" s="44"/>
      <c r="C429" s="72"/>
      <c r="D429" s="230" t="s">
        <v>144</v>
      </c>
      <c r="E429" s="72"/>
      <c r="F429" s="231" t="s">
        <v>764</v>
      </c>
      <c r="G429" s="72"/>
      <c r="H429" s="72"/>
      <c r="I429" s="189"/>
      <c r="J429" s="72"/>
      <c r="K429" s="72"/>
      <c r="L429" s="70"/>
      <c r="M429" s="232"/>
      <c r="N429" s="45"/>
      <c r="O429" s="45"/>
      <c r="P429" s="45"/>
      <c r="Q429" s="45"/>
      <c r="R429" s="45"/>
      <c r="S429" s="45"/>
      <c r="T429" s="93"/>
      <c r="AT429" s="22" t="s">
        <v>144</v>
      </c>
      <c r="AU429" s="22" t="s">
        <v>24</v>
      </c>
    </row>
    <row r="430" spans="2:65" s="1" customFormat="1" ht="51" customHeight="1">
      <c r="B430" s="44"/>
      <c r="C430" s="257" t="s">
        <v>765</v>
      </c>
      <c r="D430" s="257" t="s">
        <v>723</v>
      </c>
      <c r="E430" s="258" t="s">
        <v>766</v>
      </c>
      <c r="F430" s="259" t="s">
        <v>767</v>
      </c>
      <c r="G430" s="260" t="s">
        <v>328</v>
      </c>
      <c r="H430" s="261">
        <v>49.25</v>
      </c>
      <c r="I430" s="262"/>
      <c r="J430" s="261">
        <f>ROUND(I430*H430,2)</f>
        <v>0</v>
      </c>
      <c r="K430" s="259" t="s">
        <v>138</v>
      </c>
      <c r="L430" s="263"/>
      <c r="M430" s="264" t="s">
        <v>23</v>
      </c>
      <c r="N430" s="265" t="s">
        <v>48</v>
      </c>
      <c r="O430" s="45"/>
      <c r="P430" s="227">
        <f>O430*H430</f>
        <v>0</v>
      </c>
      <c r="Q430" s="227">
        <v>1</v>
      </c>
      <c r="R430" s="227">
        <f>Q430*H430</f>
        <v>49.25</v>
      </c>
      <c r="S430" s="227">
        <v>0</v>
      </c>
      <c r="T430" s="228">
        <f>S430*H430</f>
        <v>0</v>
      </c>
      <c r="AR430" s="22" t="s">
        <v>737</v>
      </c>
      <c r="AT430" s="22" t="s">
        <v>723</v>
      </c>
      <c r="AU430" s="22" t="s">
        <v>24</v>
      </c>
      <c r="AY430" s="22" t="s">
        <v>128</v>
      </c>
      <c r="BE430" s="229">
        <f>IF(N430="základní",J430,0)</f>
        <v>0</v>
      </c>
      <c r="BF430" s="229">
        <f>IF(N430="snížená",J430,0)</f>
        <v>0</v>
      </c>
      <c r="BG430" s="229">
        <f>IF(N430="zákl. přenesená",J430,0)</f>
        <v>0</v>
      </c>
      <c r="BH430" s="229">
        <f>IF(N430="sníž. přenesená",J430,0)</f>
        <v>0</v>
      </c>
      <c r="BI430" s="229">
        <f>IF(N430="nulová",J430,0)</f>
        <v>0</v>
      </c>
      <c r="BJ430" s="22" t="s">
        <v>24</v>
      </c>
      <c r="BK430" s="229">
        <f>ROUND(I430*H430,2)</f>
        <v>0</v>
      </c>
      <c r="BL430" s="22" t="s">
        <v>551</v>
      </c>
      <c r="BM430" s="22" t="s">
        <v>768</v>
      </c>
    </row>
    <row r="431" spans="2:47" s="1" customFormat="1" ht="13.5">
      <c r="B431" s="44"/>
      <c r="C431" s="72"/>
      <c r="D431" s="230" t="s">
        <v>144</v>
      </c>
      <c r="E431" s="72"/>
      <c r="F431" s="231" t="s">
        <v>769</v>
      </c>
      <c r="G431" s="72"/>
      <c r="H431" s="72"/>
      <c r="I431" s="189"/>
      <c r="J431" s="72"/>
      <c r="K431" s="72"/>
      <c r="L431" s="70"/>
      <c r="M431" s="232"/>
      <c r="N431" s="45"/>
      <c r="O431" s="45"/>
      <c r="P431" s="45"/>
      <c r="Q431" s="45"/>
      <c r="R431" s="45"/>
      <c r="S431" s="45"/>
      <c r="T431" s="93"/>
      <c r="AT431" s="22" t="s">
        <v>144</v>
      </c>
      <c r="AU431" s="22" t="s">
        <v>24</v>
      </c>
    </row>
    <row r="432" spans="2:51" s="12" customFormat="1" ht="13.5">
      <c r="B432" s="246"/>
      <c r="C432" s="247"/>
      <c r="D432" s="230" t="s">
        <v>231</v>
      </c>
      <c r="E432" s="248" t="s">
        <v>23</v>
      </c>
      <c r="F432" s="249" t="s">
        <v>770</v>
      </c>
      <c r="G432" s="247"/>
      <c r="H432" s="250">
        <v>49.25</v>
      </c>
      <c r="I432" s="251"/>
      <c r="J432" s="247"/>
      <c r="K432" s="247"/>
      <c r="L432" s="252"/>
      <c r="M432" s="253"/>
      <c r="N432" s="254"/>
      <c r="O432" s="254"/>
      <c r="P432" s="254"/>
      <c r="Q432" s="254"/>
      <c r="R432" s="254"/>
      <c r="S432" s="254"/>
      <c r="T432" s="255"/>
      <c r="AT432" s="256" t="s">
        <v>231</v>
      </c>
      <c r="AU432" s="256" t="s">
        <v>24</v>
      </c>
      <c r="AV432" s="12" t="s">
        <v>86</v>
      </c>
      <c r="AW432" s="12" t="s">
        <v>40</v>
      </c>
      <c r="AX432" s="12" t="s">
        <v>24</v>
      </c>
      <c r="AY432" s="256" t="s">
        <v>128</v>
      </c>
    </row>
    <row r="433" spans="2:65" s="1" customFormat="1" ht="51" customHeight="1">
      <c r="B433" s="44"/>
      <c r="C433" s="257" t="s">
        <v>771</v>
      </c>
      <c r="D433" s="257" t="s">
        <v>723</v>
      </c>
      <c r="E433" s="258" t="s">
        <v>772</v>
      </c>
      <c r="F433" s="259" t="s">
        <v>773</v>
      </c>
      <c r="G433" s="260" t="s">
        <v>328</v>
      </c>
      <c r="H433" s="261">
        <v>20.71</v>
      </c>
      <c r="I433" s="262"/>
      <c r="J433" s="261">
        <f>ROUND(I433*H433,2)</f>
        <v>0</v>
      </c>
      <c r="K433" s="259" t="s">
        <v>138</v>
      </c>
      <c r="L433" s="263"/>
      <c r="M433" s="264" t="s">
        <v>23</v>
      </c>
      <c r="N433" s="265" t="s">
        <v>48</v>
      </c>
      <c r="O433" s="45"/>
      <c r="P433" s="227">
        <f>O433*H433</f>
        <v>0</v>
      </c>
      <c r="Q433" s="227">
        <v>1</v>
      </c>
      <c r="R433" s="227">
        <f>Q433*H433</f>
        <v>20.71</v>
      </c>
      <c r="S433" s="227">
        <v>0</v>
      </c>
      <c r="T433" s="228">
        <f>S433*H433</f>
        <v>0</v>
      </c>
      <c r="AR433" s="22" t="s">
        <v>737</v>
      </c>
      <c r="AT433" s="22" t="s">
        <v>723</v>
      </c>
      <c r="AU433" s="22" t="s">
        <v>24</v>
      </c>
      <c r="AY433" s="22" t="s">
        <v>128</v>
      </c>
      <c r="BE433" s="229">
        <f>IF(N433="základní",J433,0)</f>
        <v>0</v>
      </c>
      <c r="BF433" s="229">
        <f>IF(N433="snížená",J433,0)</f>
        <v>0</v>
      </c>
      <c r="BG433" s="229">
        <f>IF(N433="zákl. přenesená",J433,0)</f>
        <v>0</v>
      </c>
      <c r="BH433" s="229">
        <f>IF(N433="sníž. přenesená",J433,0)</f>
        <v>0</v>
      </c>
      <c r="BI433" s="229">
        <f>IF(N433="nulová",J433,0)</f>
        <v>0</v>
      </c>
      <c r="BJ433" s="22" t="s">
        <v>24</v>
      </c>
      <c r="BK433" s="229">
        <f>ROUND(I433*H433,2)</f>
        <v>0</v>
      </c>
      <c r="BL433" s="22" t="s">
        <v>551</v>
      </c>
      <c r="BM433" s="22" t="s">
        <v>774</v>
      </c>
    </row>
    <row r="434" spans="2:47" s="1" customFormat="1" ht="13.5">
      <c r="B434" s="44"/>
      <c r="C434" s="72"/>
      <c r="D434" s="230" t="s">
        <v>144</v>
      </c>
      <c r="E434" s="72"/>
      <c r="F434" s="231" t="s">
        <v>769</v>
      </c>
      <c r="G434" s="72"/>
      <c r="H434" s="72"/>
      <c r="I434" s="189"/>
      <c r="J434" s="72"/>
      <c r="K434" s="72"/>
      <c r="L434" s="70"/>
      <c r="M434" s="232"/>
      <c r="N434" s="45"/>
      <c r="O434" s="45"/>
      <c r="P434" s="45"/>
      <c r="Q434" s="45"/>
      <c r="R434" s="45"/>
      <c r="S434" s="45"/>
      <c r="T434" s="93"/>
      <c r="AT434" s="22" t="s">
        <v>144</v>
      </c>
      <c r="AU434" s="22" t="s">
        <v>24</v>
      </c>
    </row>
    <row r="435" spans="2:51" s="11" customFormat="1" ht="13.5">
      <c r="B435" s="236"/>
      <c r="C435" s="237"/>
      <c r="D435" s="230" t="s">
        <v>231</v>
      </c>
      <c r="E435" s="238" t="s">
        <v>23</v>
      </c>
      <c r="F435" s="239" t="s">
        <v>775</v>
      </c>
      <c r="G435" s="237"/>
      <c r="H435" s="238" t="s">
        <v>23</v>
      </c>
      <c r="I435" s="240"/>
      <c r="J435" s="237"/>
      <c r="K435" s="237"/>
      <c r="L435" s="241"/>
      <c r="M435" s="242"/>
      <c r="N435" s="243"/>
      <c r="O435" s="243"/>
      <c r="P435" s="243"/>
      <c r="Q435" s="243"/>
      <c r="R435" s="243"/>
      <c r="S435" s="243"/>
      <c r="T435" s="244"/>
      <c r="AT435" s="245" t="s">
        <v>231</v>
      </c>
      <c r="AU435" s="245" t="s">
        <v>24</v>
      </c>
      <c r="AV435" s="11" t="s">
        <v>24</v>
      </c>
      <c r="AW435" s="11" t="s">
        <v>40</v>
      </c>
      <c r="AX435" s="11" t="s">
        <v>77</v>
      </c>
      <c r="AY435" s="245" t="s">
        <v>128</v>
      </c>
    </row>
    <row r="436" spans="2:51" s="12" customFormat="1" ht="13.5">
      <c r="B436" s="246"/>
      <c r="C436" s="247"/>
      <c r="D436" s="230" t="s">
        <v>231</v>
      </c>
      <c r="E436" s="248" t="s">
        <v>23</v>
      </c>
      <c r="F436" s="249" t="s">
        <v>776</v>
      </c>
      <c r="G436" s="247"/>
      <c r="H436" s="250">
        <v>20.71</v>
      </c>
      <c r="I436" s="251"/>
      <c r="J436" s="247"/>
      <c r="K436" s="247"/>
      <c r="L436" s="252"/>
      <c r="M436" s="253"/>
      <c r="N436" s="254"/>
      <c r="O436" s="254"/>
      <c r="P436" s="254"/>
      <c r="Q436" s="254"/>
      <c r="R436" s="254"/>
      <c r="S436" s="254"/>
      <c r="T436" s="255"/>
      <c r="AT436" s="256" t="s">
        <v>231</v>
      </c>
      <c r="AU436" s="256" t="s">
        <v>24</v>
      </c>
      <c r="AV436" s="12" t="s">
        <v>86</v>
      </c>
      <c r="AW436" s="12" t="s">
        <v>40</v>
      </c>
      <c r="AX436" s="12" t="s">
        <v>24</v>
      </c>
      <c r="AY436" s="256" t="s">
        <v>128</v>
      </c>
    </row>
    <row r="437" spans="2:65" s="1" customFormat="1" ht="38.25" customHeight="1">
      <c r="B437" s="44"/>
      <c r="C437" s="257" t="s">
        <v>777</v>
      </c>
      <c r="D437" s="257" t="s">
        <v>723</v>
      </c>
      <c r="E437" s="258" t="s">
        <v>778</v>
      </c>
      <c r="F437" s="259" t="s">
        <v>779</v>
      </c>
      <c r="G437" s="260" t="s">
        <v>192</v>
      </c>
      <c r="H437" s="261">
        <v>4</v>
      </c>
      <c r="I437" s="262"/>
      <c r="J437" s="261">
        <f>ROUND(I437*H437,2)</f>
        <v>0</v>
      </c>
      <c r="K437" s="259" t="s">
        <v>138</v>
      </c>
      <c r="L437" s="263"/>
      <c r="M437" s="264" t="s">
        <v>23</v>
      </c>
      <c r="N437" s="265" t="s">
        <v>48</v>
      </c>
      <c r="O437" s="45"/>
      <c r="P437" s="227">
        <f>O437*H437</f>
        <v>0</v>
      </c>
      <c r="Q437" s="227">
        <v>0.162</v>
      </c>
      <c r="R437" s="227">
        <f>Q437*H437</f>
        <v>0.648</v>
      </c>
      <c r="S437" s="227">
        <v>0</v>
      </c>
      <c r="T437" s="228">
        <f>S437*H437</f>
        <v>0</v>
      </c>
      <c r="AR437" s="22" t="s">
        <v>214</v>
      </c>
      <c r="AT437" s="22" t="s">
        <v>723</v>
      </c>
      <c r="AU437" s="22" t="s">
        <v>24</v>
      </c>
      <c r="AY437" s="22" t="s">
        <v>128</v>
      </c>
      <c r="BE437" s="229">
        <f>IF(N437="základní",J437,0)</f>
        <v>0</v>
      </c>
      <c r="BF437" s="229">
        <f>IF(N437="snížená",J437,0)</f>
        <v>0</v>
      </c>
      <c r="BG437" s="229">
        <f>IF(N437="zákl. přenesená",J437,0)</f>
        <v>0</v>
      </c>
      <c r="BH437" s="229">
        <f>IF(N437="sníž. přenesená",J437,0)</f>
        <v>0</v>
      </c>
      <c r="BI437" s="229">
        <f>IF(N437="nulová",J437,0)</f>
        <v>0</v>
      </c>
      <c r="BJ437" s="22" t="s">
        <v>24</v>
      </c>
      <c r="BK437" s="229">
        <f>ROUND(I437*H437,2)</f>
        <v>0</v>
      </c>
      <c r="BL437" s="22" t="s">
        <v>151</v>
      </c>
      <c r="BM437" s="22" t="s">
        <v>780</v>
      </c>
    </row>
    <row r="438" spans="2:47" s="1" customFormat="1" ht="13.5">
      <c r="B438" s="44"/>
      <c r="C438" s="72"/>
      <c r="D438" s="230" t="s">
        <v>144</v>
      </c>
      <c r="E438" s="72"/>
      <c r="F438" s="231" t="s">
        <v>579</v>
      </c>
      <c r="G438" s="72"/>
      <c r="H438" s="72"/>
      <c r="I438" s="189"/>
      <c r="J438" s="72"/>
      <c r="K438" s="72"/>
      <c r="L438" s="70"/>
      <c r="M438" s="232"/>
      <c r="N438" s="45"/>
      <c r="O438" s="45"/>
      <c r="P438" s="45"/>
      <c r="Q438" s="45"/>
      <c r="R438" s="45"/>
      <c r="S438" s="45"/>
      <c r="T438" s="93"/>
      <c r="AT438" s="22" t="s">
        <v>144</v>
      </c>
      <c r="AU438" s="22" t="s">
        <v>24</v>
      </c>
    </row>
    <row r="439" spans="2:65" s="1" customFormat="1" ht="25.5" customHeight="1">
      <c r="B439" s="44"/>
      <c r="C439" s="257" t="s">
        <v>781</v>
      </c>
      <c r="D439" s="257" t="s">
        <v>723</v>
      </c>
      <c r="E439" s="258" t="s">
        <v>782</v>
      </c>
      <c r="F439" s="259" t="s">
        <v>783</v>
      </c>
      <c r="G439" s="260" t="s">
        <v>192</v>
      </c>
      <c r="H439" s="261">
        <v>1</v>
      </c>
      <c r="I439" s="262"/>
      <c r="J439" s="261">
        <f>ROUND(I439*H439,2)</f>
        <v>0</v>
      </c>
      <c r="K439" s="259" t="s">
        <v>138</v>
      </c>
      <c r="L439" s="263"/>
      <c r="M439" s="264" t="s">
        <v>23</v>
      </c>
      <c r="N439" s="265" t="s">
        <v>48</v>
      </c>
      <c r="O439" s="45"/>
      <c r="P439" s="227">
        <f>O439*H439</f>
        <v>0</v>
      </c>
      <c r="Q439" s="227">
        <v>0.162</v>
      </c>
      <c r="R439" s="227">
        <f>Q439*H439</f>
        <v>0.162</v>
      </c>
      <c r="S439" s="227">
        <v>0</v>
      </c>
      <c r="T439" s="228">
        <f>S439*H439</f>
        <v>0</v>
      </c>
      <c r="AR439" s="22" t="s">
        <v>214</v>
      </c>
      <c r="AT439" s="22" t="s">
        <v>723</v>
      </c>
      <c r="AU439" s="22" t="s">
        <v>24</v>
      </c>
      <c r="AY439" s="22" t="s">
        <v>128</v>
      </c>
      <c r="BE439" s="229">
        <f>IF(N439="základní",J439,0)</f>
        <v>0</v>
      </c>
      <c r="BF439" s="229">
        <f>IF(N439="snížená",J439,0)</f>
        <v>0</v>
      </c>
      <c r="BG439" s="229">
        <f>IF(N439="zákl. přenesená",J439,0)</f>
        <v>0</v>
      </c>
      <c r="BH439" s="229">
        <f>IF(N439="sníž. přenesená",J439,0)</f>
        <v>0</v>
      </c>
      <c r="BI439" s="229">
        <f>IF(N439="nulová",J439,0)</f>
        <v>0</v>
      </c>
      <c r="BJ439" s="22" t="s">
        <v>24</v>
      </c>
      <c r="BK439" s="229">
        <f>ROUND(I439*H439,2)</f>
        <v>0</v>
      </c>
      <c r="BL439" s="22" t="s">
        <v>151</v>
      </c>
      <c r="BM439" s="22" t="s">
        <v>784</v>
      </c>
    </row>
    <row r="440" spans="2:47" s="1" customFormat="1" ht="13.5">
      <c r="B440" s="44"/>
      <c r="C440" s="72"/>
      <c r="D440" s="230" t="s">
        <v>144</v>
      </c>
      <c r="E440" s="72"/>
      <c r="F440" s="231" t="s">
        <v>785</v>
      </c>
      <c r="G440" s="72"/>
      <c r="H440" s="72"/>
      <c r="I440" s="189"/>
      <c r="J440" s="72"/>
      <c r="K440" s="72"/>
      <c r="L440" s="70"/>
      <c r="M440" s="232"/>
      <c r="N440" s="45"/>
      <c r="O440" s="45"/>
      <c r="P440" s="45"/>
      <c r="Q440" s="45"/>
      <c r="R440" s="45"/>
      <c r="S440" s="45"/>
      <c r="T440" s="93"/>
      <c r="AT440" s="22" t="s">
        <v>144</v>
      </c>
      <c r="AU440" s="22" t="s">
        <v>24</v>
      </c>
    </row>
    <row r="441" spans="2:65" s="1" customFormat="1" ht="25.5" customHeight="1">
      <c r="B441" s="44"/>
      <c r="C441" s="257" t="s">
        <v>786</v>
      </c>
      <c r="D441" s="257" t="s">
        <v>723</v>
      </c>
      <c r="E441" s="258" t="s">
        <v>787</v>
      </c>
      <c r="F441" s="259" t="s">
        <v>788</v>
      </c>
      <c r="G441" s="260" t="s">
        <v>192</v>
      </c>
      <c r="H441" s="261">
        <v>4</v>
      </c>
      <c r="I441" s="262"/>
      <c r="J441" s="261">
        <f>ROUND(I441*H441,2)</f>
        <v>0</v>
      </c>
      <c r="K441" s="259" t="s">
        <v>23</v>
      </c>
      <c r="L441" s="263"/>
      <c r="M441" s="264" t="s">
        <v>23</v>
      </c>
      <c r="N441" s="265" t="s">
        <v>48</v>
      </c>
      <c r="O441" s="45"/>
      <c r="P441" s="227">
        <f>O441*H441</f>
        <v>0</v>
      </c>
      <c r="Q441" s="227">
        <v>0.236</v>
      </c>
      <c r="R441" s="227">
        <f>Q441*H441</f>
        <v>0.944</v>
      </c>
      <c r="S441" s="227">
        <v>0</v>
      </c>
      <c r="T441" s="228">
        <f>S441*H441</f>
        <v>0</v>
      </c>
      <c r="AR441" s="22" t="s">
        <v>214</v>
      </c>
      <c r="AT441" s="22" t="s">
        <v>723</v>
      </c>
      <c r="AU441" s="22" t="s">
        <v>24</v>
      </c>
      <c r="AY441" s="22" t="s">
        <v>128</v>
      </c>
      <c r="BE441" s="229">
        <f>IF(N441="základní",J441,0)</f>
        <v>0</v>
      </c>
      <c r="BF441" s="229">
        <f>IF(N441="snížená",J441,0)</f>
        <v>0</v>
      </c>
      <c r="BG441" s="229">
        <f>IF(N441="zákl. přenesená",J441,0)</f>
        <v>0</v>
      </c>
      <c r="BH441" s="229">
        <f>IF(N441="sníž. přenesená",J441,0)</f>
        <v>0</v>
      </c>
      <c r="BI441" s="229">
        <f>IF(N441="nulová",J441,0)</f>
        <v>0</v>
      </c>
      <c r="BJ441" s="22" t="s">
        <v>24</v>
      </c>
      <c r="BK441" s="229">
        <f>ROUND(I441*H441,2)</f>
        <v>0</v>
      </c>
      <c r="BL441" s="22" t="s">
        <v>151</v>
      </c>
      <c r="BM441" s="22" t="s">
        <v>789</v>
      </c>
    </row>
    <row r="442" spans="2:65" s="1" customFormat="1" ht="38.25" customHeight="1">
      <c r="B442" s="44"/>
      <c r="C442" s="257" t="s">
        <v>790</v>
      </c>
      <c r="D442" s="257" t="s">
        <v>723</v>
      </c>
      <c r="E442" s="258" t="s">
        <v>791</v>
      </c>
      <c r="F442" s="259" t="s">
        <v>792</v>
      </c>
      <c r="G442" s="260" t="s">
        <v>192</v>
      </c>
      <c r="H442" s="261">
        <v>4</v>
      </c>
      <c r="I442" s="262"/>
      <c r="J442" s="261">
        <f>ROUND(I442*H442,2)</f>
        <v>0</v>
      </c>
      <c r="K442" s="259" t="s">
        <v>23</v>
      </c>
      <c r="L442" s="263"/>
      <c r="M442" s="264" t="s">
        <v>23</v>
      </c>
      <c r="N442" s="265" t="s">
        <v>48</v>
      </c>
      <c r="O442" s="45"/>
      <c r="P442" s="227">
        <f>O442*H442</f>
        <v>0</v>
      </c>
      <c r="Q442" s="227">
        <v>0.345</v>
      </c>
      <c r="R442" s="227">
        <f>Q442*H442</f>
        <v>1.38</v>
      </c>
      <c r="S442" s="227">
        <v>0</v>
      </c>
      <c r="T442" s="228">
        <f>S442*H442</f>
        <v>0</v>
      </c>
      <c r="AR442" s="22" t="s">
        <v>214</v>
      </c>
      <c r="AT442" s="22" t="s">
        <v>723</v>
      </c>
      <c r="AU442" s="22" t="s">
        <v>24</v>
      </c>
      <c r="AY442" s="22" t="s">
        <v>128</v>
      </c>
      <c r="BE442" s="229">
        <f>IF(N442="základní",J442,0)</f>
        <v>0</v>
      </c>
      <c r="BF442" s="229">
        <f>IF(N442="snížená",J442,0)</f>
        <v>0</v>
      </c>
      <c r="BG442" s="229">
        <f>IF(N442="zákl. přenesená",J442,0)</f>
        <v>0</v>
      </c>
      <c r="BH442" s="229">
        <f>IF(N442="sníž. přenesená",J442,0)</f>
        <v>0</v>
      </c>
      <c r="BI442" s="229">
        <f>IF(N442="nulová",J442,0)</f>
        <v>0</v>
      </c>
      <c r="BJ442" s="22" t="s">
        <v>24</v>
      </c>
      <c r="BK442" s="229">
        <f>ROUND(I442*H442,2)</f>
        <v>0</v>
      </c>
      <c r="BL442" s="22" t="s">
        <v>151</v>
      </c>
      <c r="BM442" s="22" t="s">
        <v>793</v>
      </c>
    </row>
    <row r="443" spans="2:47" s="1" customFormat="1" ht="13.5">
      <c r="B443" s="44"/>
      <c r="C443" s="72"/>
      <c r="D443" s="230" t="s">
        <v>144</v>
      </c>
      <c r="E443" s="72"/>
      <c r="F443" s="231" t="s">
        <v>579</v>
      </c>
      <c r="G443" s="72"/>
      <c r="H443" s="72"/>
      <c r="I443" s="189"/>
      <c r="J443" s="72"/>
      <c r="K443" s="72"/>
      <c r="L443" s="70"/>
      <c r="M443" s="232"/>
      <c r="N443" s="45"/>
      <c r="O443" s="45"/>
      <c r="P443" s="45"/>
      <c r="Q443" s="45"/>
      <c r="R443" s="45"/>
      <c r="S443" s="45"/>
      <c r="T443" s="93"/>
      <c r="AT443" s="22" t="s">
        <v>144</v>
      </c>
      <c r="AU443" s="22" t="s">
        <v>24</v>
      </c>
    </row>
    <row r="444" spans="2:65" s="1" customFormat="1" ht="51" customHeight="1">
      <c r="B444" s="44"/>
      <c r="C444" s="257" t="s">
        <v>794</v>
      </c>
      <c r="D444" s="257" t="s">
        <v>723</v>
      </c>
      <c r="E444" s="258" t="s">
        <v>795</v>
      </c>
      <c r="F444" s="259" t="s">
        <v>796</v>
      </c>
      <c r="G444" s="260" t="s">
        <v>192</v>
      </c>
      <c r="H444" s="261">
        <v>5</v>
      </c>
      <c r="I444" s="262"/>
      <c r="J444" s="261">
        <f>ROUND(I444*H444,2)</f>
        <v>0</v>
      </c>
      <c r="K444" s="259" t="s">
        <v>23</v>
      </c>
      <c r="L444" s="263"/>
      <c r="M444" s="264" t="s">
        <v>23</v>
      </c>
      <c r="N444" s="265" t="s">
        <v>48</v>
      </c>
      <c r="O444" s="45"/>
      <c r="P444" s="227">
        <f>O444*H444</f>
        <v>0</v>
      </c>
      <c r="Q444" s="227">
        <v>0.504</v>
      </c>
      <c r="R444" s="227">
        <f>Q444*H444</f>
        <v>2.52</v>
      </c>
      <c r="S444" s="227">
        <v>0</v>
      </c>
      <c r="T444" s="228">
        <f>S444*H444</f>
        <v>0</v>
      </c>
      <c r="AR444" s="22" t="s">
        <v>214</v>
      </c>
      <c r="AT444" s="22" t="s">
        <v>723</v>
      </c>
      <c r="AU444" s="22" t="s">
        <v>24</v>
      </c>
      <c r="AY444" s="22" t="s">
        <v>128</v>
      </c>
      <c r="BE444" s="229">
        <f>IF(N444="základní",J444,0)</f>
        <v>0</v>
      </c>
      <c r="BF444" s="229">
        <f>IF(N444="snížená",J444,0)</f>
        <v>0</v>
      </c>
      <c r="BG444" s="229">
        <f>IF(N444="zákl. přenesená",J444,0)</f>
        <v>0</v>
      </c>
      <c r="BH444" s="229">
        <f>IF(N444="sníž. přenesená",J444,0)</f>
        <v>0</v>
      </c>
      <c r="BI444" s="229">
        <f>IF(N444="nulová",J444,0)</f>
        <v>0</v>
      </c>
      <c r="BJ444" s="22" t="s">
        <v>24</v>
      </c>
      <c r="BK444" s="229">
        <f>ROUND(I444*H444,2)</f>
        <v>0</v>
      </c>
      <c r="BL444" s="22" t="s">
        <v>151</v>
      </c>
      <c r="BM444" s="22" t="s">
        <v>797</v>
      </c>
    </row>
    <row r="445" spans="2:47" s="1" customFormat="1" ht="13.5">
      <c r="B445" s="44"/>
      <c r="C445" s="72"/>
      <c r="D445" s="230" t="s">
        <v>144</v>
      </c>
      <c r="E445" s="72"/>
      <c r="F445" s="231" t="s">
        <v>798</v>
      </c>
      <c r="G445" s="72"/>
      <c r="H445" s="72"/>
      <c r="I445" s="189"/>
      <c r="J445" s="72"/>
      <c r="K445" s="72"/>
      <c r="L445" s="70"/>
      <c r="M445" s="232"/>
      <c r="N445" s="45"/>
      <c r="O445" s="45"/>
      <c r="P445" s="45"/>
      <c r="Q445" s="45"/>
      <c r="R445" s="45"/>
      <c r="S445" s="45"/>
      <c r="T445" s="93"/>
      <c r="AT445" s="22" t="s">
        <v>144</v>
      </c>
      <c r="AU445" s="22" t="s">
        <v>24</v>
      </c>
    </row>
    <row r="446" spans="2:65" s="1" customFormat="1" ht="51" customHeight="1">
      <c r="B446" s="44"/>
      <c r="C446" s="257" t="s">
        <v>799</v>
      </c>
      <c r="D446" s="257" t="s">
        <v>723</v>
      </c>
      <c r="E446" s="258" t="s">
        <v>800</v>
      </c>
      <c r="F446" s="259" t="s">
        <v>801</v>
      </c>
      <c r="G446" s="260" t="s">
        <v>192</v>
      </c>
      <c r="H446" s="261">
        <v>3</v>
      </c>
      <c r="I446" s="262"/>
      <c r="J446" s="261">
        <f>ROUND(I446*H446,2)</f>
        <v>0</v>
      </c>
      <c r="K446" s="259" t="s">
        <v>23</v>
      </c>
      <c r="L446" s="263"/>
      <c r="M446" s="264" t="s">
        <v>23</v>
      </c>
      <c r="N446" s="265" t="s">
        <v>48</v>
      </c>
      <c r="O446" s="45"/>
      <c r="P446" s="227">
        <f>O446*H446</f>
        <v>0</v>
      </c>
      <c r="Q446" s="227">
        <v>0.252</v>
      </c>
      <c r="R446" s="227">
        <f>Q446*H446</f>
        <v>0.756</v>
      </c>
      <c r="S446" s="227">
        <v>0</v>
      </c>
      <c r="T446" s="228">
        <f>S446*H446</f>
        <v>0</v>
      </c>
      <c r="AR446" s="22" t="s">
        <v>214</v>
      </c>
      <c r="AT446" s="22" t="s">
        <v>723</v>
      </c>
      <c r="AU446" s="22" t="s">
        <v>24</v>
      </c>
      <c r="AY446" s="22" t="s">
        <v>128</v>
      </c>
      <c r="BE446" s="229">
        <f>IF(N446="základní",J446,0)</f>
        <v>0</v>
      </c>
      <c r="BF446" s="229">
        <f>IF(N446="snížená",J446,0)</f>
        <v>0</v>
      </c>
      <c r="BG446" s="229">
        <f>IF(N446="zákl. přenesená",J446,0)</f>
        <v>0</v>
      </c>
      <c r="BH446" s="229">
        <f>IF(N446="sníž. přenesená",J446,0)</f>
        <v>0</v>
      </c>
      <c r="BI446" s="229">
        <f>IF(N446="nulová",J446,0)</f>
        <v>0</v>
      </c>
      <c r="BJ446" s="22" t="s">
        <v>24</v>
      </c>
      <c r="BK446" s="229">
        <f>ROUND(I446*H446,2)</f>
        <v>0</v>
      </c>
      <c r="BL446" s="22" t="s">
        <v>151</v>
      </c>
      <c r="BM446" s="22" t="s">
        <v>802</v>
      </c>
    </row>
    <row r="447" spans="2:47" s="1" customFormat="1" ht="13.5">
      <c r="B447" s="44"/>
      <c r="C447" s="72"/>
      <c r="D447" s="230" t="s">
        <v>144</v>
      </c>
      <c r="E447" s="72"/>
      <c r="F447" s="231" t="s">
        <v>798</v>
      </c>
      <c r="G447" s="72"/>
      <c r="H447" s="72"/>
      <c r="I447" s="189"/>
      <c r="J447" s="72"/>
      <c r="K447" s="72"/>
      <c r="L447" s="70"/>
      <c r="M447" s="232"/>
      <c r="N447" s="45"/>
      <c r="O447" s="45"/>
      <c r="P447" s="45"/>
      <c r="Q447" s="45"/>
      <c r="R447" s="45"/>
      <c r="S447" s="45"/>
      <c r="T447" s="93"/>
      <c r="AT447" s="22" t="s">
        <v>144</v>
      </c>
      <c r="AU447" s="22" t="s">
        <v>24</v>
      </c>
    </row>
    <row r="448" spans="2:65" s="1" customFormat="1" ht="25.5" customHeight="1">
      <c r="B448" s="44"/>
      <c r="C448" s="257" t="s">
        <v>803</v>
      </c>
      <c r="D448" s="257" t="s">
        <v>723</v>
      </c>
      <c r="E448" s="258" t="s">
        <v>804</v>
      </c>
      <c r="F448" s="259" t="s">
        <v>805</v>
      </c>
      <c r="G448" s="260" t="s">
        <v>192</v>
      </c>
      <c r="H448" s="261">
        <v>143</v>
      </c>
      <c r="I448" s="262"/>
      <c r="J448" s="261">
        <f>ROUND(I448*H448,2)</f>
        <v>0</v>
      </c>
      <c r="K448" s="259" t="s">
        <v>138</v>
      </c>
      <c r="L448" s="263"/>
      <c r="M448" s="264" t="s">
        <v>23</v>
      </c>
      <c r="N448" s="265" t="s">
        <v>48</v>
      </c>
      <c r="O448" s="45"/>
      <c r="P448" s="227">
        <f>O448*H448</f>
        <v>0</v>
      </c>
      <c r="Q448" s="227">
        <v>0.0095</v>
      </c>
      <c r="R448" s="227">
        <f>Q448*H448</f>
        <v>1.3585</v>
      </c>
      <c r="S448" s="227">
        <v>0</v>
      </c>
      <c r="T448" s="228">
        <f>S448*H448</f>
        <v>0</v>
      </c>
      <c r="AR448" s="22" t="s">
        <v>214</v>
      </c>
      <c r="AT448" s="22" t="s">
        <v>723</v>
      </c>
      <c r="AU448" s="22" t="s">
        <v>24</v>
      </c>
      <c r="AY448" s="22" t="s">
        <v>128</v>
      </c>
      <c r="BE448" s="229">
        <f>IF(N448="základní",J448,0)</f>
        <v>0</v>
      </c>
      <c r="BF448" s="229">
        <f>IF(N448="snížená",J448,0)</f>
        <v>0</v>
      </c>
      <c r="BG448" s="229">
        <f>IF(N448="zákl. přenesená",J448,0)</f>
        <v>0</v>
      </c>
      <c r="BH448" s="229">
        <f>IF(N448="sníž. přenesená",J448,0)</f>
        <v>0</v>
      </c>
      <c r="BI448" s="229">
        <f>IF(N448="nulová",J448,0)</f>
        <v>0</v>
      </c>
      <c r="BJ448" s="22" t="s">
        <v>24</v>
      </c>
      <c r="BK448" s="229">
        <f>ROUND(I448*H448,2)</f>
        <v>0</v>
      </c>
      <c r="BL448" s="22" t="s">
        <v>151</v>
      </c>
      <c r="BM448" s="22" t="s">
        <v>806</v>
      </c>
    </row>
    <row r="449" spans="2:47" s="1" customFormat="1" ht="13.5">
      <c r="B449" s="44"/>
      <c r="C449" s="72"/>
      <c r="D449" s="230" t="s">
        <v>144</v>
      </c>
      <c r="E449" s="72"/>
      <c r="F449" s="231" t="s">
        <v>807</v>
      </c>
      <c r="G449" s="72"/>
      <c r="H449" s="72"/>
      <c r="I449" s="189"/>
      <c r="J449" s="72"/>
      <c r="K449" s="72"/>
      <c r="L449" s="70"/>
      <c r="M449" s="233"/>
      <c r="N449" s="234"/>
      <c r="O449" s="234"/>
      <c r="P449" s="234"/>
      <c r="Q449" s="234"/>
      <c r="R449" s="234"/>
      <c r="S449" s="234"/>
      <c r="T449" s="235"/>
      <c r="AT449" s="22" t="s">
        <v>144</v>
      </c>
      <c r="AU449" s="22" t="s">
        <v>24</v>
      </c>
    </row>
    <row r="450" spans="2:12" s="1" customFormat="1" ht="6.95" customHeight="1">
      <c r="B450" s="65"/>
      <c r="C450" s="66"/>
      <c r="D450" s="66"/>
      <c r="E450" s="66"/>
      <c r="F450" s="66"/>
      <c r="G450" s="66"/>
      <c r="H450" s="66"/>
      <c r="I450" s="164"/>
      <c r="J450" s="66"/>
      <c r="K450" s="66"/>
      <c r="L450" s="70"/>
    </row>
  </sheetData>
  <sheetProtection password="CC35" sheet="1" objects="1" scenarios="1" formatColumns="0" formatRows="0" autoFilter="0"/>
  <autoFilter ref="C88:K449"/>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2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93</v>
      </c>
      <c r="G1" s="137" t="s">
        <v>94</v>
      </c>
      <c r="H1" s="137"/>
      <c r="I1" s="138"/>
      <c r="J1" s="137" t="s">
        <v>95</v>
      </c>
      <c r="K1" s="136" t="s">
        <v>96</v>
      </c>
      <c r="L1" s="137" t="s">
        <v>97</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92</v>
      </c>
    </row>
    <row r="3" spans="2:46" ht="6.95" customHeight="1">
      <c r="B3" s="23"/>
      <c r="C3" s="24"/>
      <c r="D3" s="24"/>
      <c r="E3" s="24"/>
      <c r="F3" s="24"/>
      <c r="G3" s="24"/>
      <c r="H3" s="24"/>
      <c r="I3" s="139"/>
      <c r="J3" s="24"/>
      <c r="K3" s="25"/>
      <c r="AT3" s="22" t="s">
        <v>86</v>
      </c>
    </row>
    <row r="4" spans="2:46" ht="36.95" customHeight="1">
      <c r="B4" s="26"/>
      <c r="C4" s="27"/>
      <c r="D4" s="28" t="s">
        <v>98</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17</v>
      </c>
      <c r="E6" s="27"/>
      <c r="F6" s="27"/>
      <c r="G6" s="27"/>
      <c r="H6" s="27"/>
      <c r="I6" s="140"/>
      <c r="J6" s="27"/>
      <c r="K6" s="29"/>
    </row>
    <row r="7" spans="2:11" ht="16.5" customHeight="1">
      <c r="B7" s="26"/>
      <c r="C7" s="27"/>
      <c r="D7" s="27"/>
      <c r="E7" s="141" t="str">
        <f>'Rekapitulace stavby'!K6</f>
        <v>Stavba polní cesty HPC 1R v k.ú. Nečtiny</v>
      </c>
      <c r="F7" s="38"/>
      <c r="G7" s="38"/>
      <c r="H7" s="38"/>
      <c r="I7" s="140"/>
      <c r="J7" s="27"/>
      <c r="K7" s="29"/>
    </row>
    <row r="8" spans="2:11" s="1" customFormat="1" ht="13.5">
      <c r="B8" s="44"/>
      <c r="C8" s="45"/>
      <c r="D8" s="38" t="s">
        <v>99</v>
      </c>
      <c r="E8" s="45"/>
      <c r="F8" s="45"/>
      <c r="G8" s="45"/>
      <c r="H8" s="45"/>
      <c r="I8" s="142"/>
      <c r="J8" s="45"/>
      <c r="K8" s="49"/>
    </row>
    <row r="9" spans="2:11" s="1" customFormat="1" ht="36.95" customHeight="1">
      <c r="B9" s="44"/>
      <c r="C9" s="45"/>
      <c r="D9" s="45"/>
      <c r="E9" s="143" t="s">
        <v>808</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20</v>
      </c>
      <c r="E11" s="45"/>
      <c r="F11" s="33" t="s">
        <v>21</v>
      </c>
      <c r="G11" s="45"/>
      <c r="H11" s="45"/>
      <c r="I11" s="144" t="s">
        <v>22</v>
      </c>
      <c r="J11" s="33" t="s">
        <v>23</v>
      </c>
      <c r="K11" s="49"/>
    </row>
    <row r="12" spans="2:11" s="1" customFormat="1" ht="14.4" customHeight="1">
      <c r="B12" s="44"/>
      <c r="C12" s="45"/>
      <c r="D12" s="38" t="s">
        <v>25</v>
      </c>
      <c r="E12" s="45"/>
      <c r="F12" s="33" t="s">
        <v>26</v>
      </c>
      <c r="G12" s="45"/>
      <c r="H12" s="45"/>
      <c r="I12" s="144" t="s">
        <v>27</v>
      </c>
      <c r="J12" s="145" t="str">
        <f>'Rekapitulace stavby'!AN8</f>
        <v>9.1.2017</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
        <v>101</v>
      </c>
      <c r="K14" s="49"/>
    </row>
    <row r="15" spans="2:11" s="1" customFormat="1" ht="18" customHeight="1">
      <c r="B15" s="44"/>
      <c r="C15" s="45"/>
      <c r="D15" s="45"/>
      <c r="E15" s="33" t="s">
        <v>168</v>
      </c>
      <c r="F15" s="45"/>
      <c r="G15" s="45"/>
      <c r="H15" s="45"/>
      <c r="I15" s="144" t="s">
        <v>34</v>
      </c>
      <c r="J15" s="33" t="s">
        <v>23</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35</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34</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37</v>
      </c>
      <c r="E20" s="45"/>
      <c r="F20" s="45"/>
      <c r="G20" s="45"/>
      <c r="H20" s="45"/>
      <c r="I20" s="144" t="s">
        <v>32</v>
      </c>
      <c r="J20" s="33" t="s">
        <v>38</v>
      </c>
      <c r="K20" s="49"/>
    </row>
    <row r="21" spans="2:11" s="1" customFormat="1" ht="18" customHeight="1">
      <c r="B21" s="44"/>
      <c r="C21" s="45"/>
      <c r="D21" s="45"/>
      <c r="E21" s="33" t="s">
        <v>39</v>
      </c>
      <c r="F21" s="45"/>
      <c r="G21" s="45"/>
      <c r="H21" s="45"/>
      <c r="I21" s="144" t="s">
        <v>34</v>
      </c>
      <c r="J21" s="33" t="s">
        <v>23</v>
      </c>
      <c r="K21" s="49"/>
    </row>
    <row r="22" spans="2:11" s="1" customFormat="1" ht="6.95" customHeight="1">
      <c r="B22" s="44"/>
      <c r="C22" s="45"/>
      <c r="D22" s="45"/>
      <c r="E22" s="45"/>
      <c r="F22" s="45"/>
      <c r="G22" s="45"/>
      <c r="H22" s="45"/>
      <c r="I22" s="142"/>
      <c r="J22" s="45"/>
      <c r="K22" s="49"/>
    </row>
    <row r="23" spans="2:11" s="1" customFormat="1" ht="14.4" customHeight="1">
      <c r="B23" s="44"/>
      <c r="C23" s="45"/>
      <c r="D23" s="38" t="s">
        <v>41</v>
      </c>
      <c r="E23" s="45"/>
      <c r="F23" s="45"/>
      <c r="G23" s="45"/>
      <c r="H23" s="45"/>
      <c r="I23" s="142"/>
      <c r="J23" s="45"/>
      <c r="K23" s="49"/>
    </row>
    <row r="24" spans="2:11" s="6" customFormat="1" ht="85.5" customHeight="1">
      <c r="B24" s="146"/>
      <c r="C24" s="147"/>
      <c r="D24" s="147"/>
      <c r="E24" s="42" t="s">
        <v>169</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43</v>
      </c>
      <c r="E27" s="45"/>
      <c r="F27" s="45"/>
      <c r="G27" s="45"/>
      <c r="H27" s="45"/>
      <c r="I27" s="142"/>
      <c r="J27" s="153">
        <f>ROUND(J78,2)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45</v>
      </c>
      <c r="G29" s="45"/>
      <c r="H29" s="45"/>
      <c r="I29" s="154" t="s">
        <v>44</v>
      </c>
      <c r="J29" s="50" t="s">
        <v>46</v>
      </c>
      <c r="K29" s="49"/>
    </row>
    <row r="30" spans="2:11" s="1" customFormat="1" ht="14.4" customHeight="1">
      <c r="B30" s="44"/>
      <c r="C30" s="45"/>
      <c r="D30" s="53" t="s">
        <v>47</v>
      </c>
      <c r="E30" s="53" t="s">
        <v>48</v>
      </c>
      <c r="F30" s="155">
        <f>ROUND(SUM(BE78:BE128),2)</f>
        <v>0</v>
      </c>
      <c r="G30" s="45"/>
      <c r="H30" s="45"/>
      <c r="I30" s="156">
        <v>0.21</v>
      </c>
      <c r="J30" s="155">
        <f>ROUND(ROUND((SUM(BE78:BE128)),2)*I30,2)</f>
        <v>0</v>
      </c>
      <c r="K30" s="49"/>
    </row>
    <row r="31" spans="2:11" s="1" customFormat="1" ht="14.4" customHeight="1">
      <c r="B31" s="44"/>
      <c r="C31" s="45"/>
      <c r="D31" s="45"/>
      <c r="E31" s="53" t="s">
        <v>49</v>
      </c>
      <c r="F31" s="155">
        <f>ROUND(SUM(BF78:BF128),2)</f>
        <v>0</v>
      </c>
      <c r="G31" s="45"/>
      <c r="H31" s="45"/>
      <c r="I31" s="156">
        <v>0.15</v>
      </c>
      <c r="J31" s="155">
        <f>ROUND(ROUND((SUM(BF78:BF128)),2)*I31,2)</f>
        <v>0</v>
      </c>
      <c r="K31" s="49"/>
    </row>
    <row r="32" spans="2:11" s="1" customFormat="1" ht="14.4" customHeight="1" hidden="1">
      <c r="B32" s="44"/>
      <c r="C32" s="45"/>
      <c r="D32" s="45"/>
      <c r="E32" s="53" t="s">
        <v>50</v>
      </c>
      <c r="F32" s="155">
        <f>ROUND(SUM(BG78:BG128),2)</f>
        <v>0</v>
      </c>
      <c r="G32" s="45"/>
      <c r="H32" s="45"/>
      <c r="I32" s="156">
        <v>0.21</v>
      </c>
      <c r="J32" s="155">
        <v>0</v>
      </c>
      <c r="K32" s="49"/>
    </row>
    <row r="33" spans="2:11" s="1" customFormat="1" ht="14.4" customHeight="1" hidden="1">
      <c r="B33" s="44"/>
      <c r="C33" s="45"/>
      <c r="D33" s="45"/>
      <c r="E33" s="53" t="s">
        <v>51</v>
      </c>
      <c r="F33" s="155">
        <f>ROUND(SUM(BH78:BH128),2)</f>
        <v>0</v>
      </c>
      <c r="G33" s="45"/>
      <c r="H33" s="45"/>
      <c r="I33" s="156">
        <v>0.15</v>
      </c>
      <c r="J33" s="155">
        <v>0</v>
      </c>
      <c r="K33" s="49"/>
    </row>
    <row r="34" spans="2:11" s="1" customFormat="1" ht="14.4" customHeight="1" hidden="1">
      <c r="B34" s="44"/>
      <c r="C34" s="45"/>
      <c r="D34" s="45"/>
      <c r="E34" s="53" t="s">
        <v>52</v>
      </c>
      <c r="F34" s="155">
        <f>ROUND(SUM(BI78:BI128),2)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53</v>
      </c>
      <c r="E36" s="96"/>
      <c r="F36" s="96"/>
      <c r="G36" s="159" t="s">
        <v>54</v>
      </c>
      <c r="H36" s="160" t="s">
        <v>55</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103</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17</v>
      </c>
      <c r="D44" s="45"/>
      <c r="E44" s="45"/>
      <c r="F44" s="45"/>
      <c r="G44" s="45"/>
      <c r="H44" s="45"/>
      <c r="I44" s="142"/>
      <c r="J44" s="45"/>
      <c r="K44" s="49"/>
    </row>
    <row r="45" spans="2:11" s="1" customFormat="1" ht="16.5" customHeight="1">
      <c r="B45" s="44"/>
      <c r="C45" s="45"/>
      <c r="D45" s="45"/>
      <c r="E45" s="141" t="str">
        <f>E7</f>
        <v>Stavba polní cesty HPC 1R v k.ú. Nečtiny</v>
      </c>
      <c r="F45" s="38"/>
      <c r="G45" s="38"/>
      <c r="H45" s="38"/>
      <c r="I45" s="142"/>
      <c r="J45" s="45"/>
      <c r="K45" s="49"/>
    </row>
    <row r="46" spans="2:11" s="1" customFormat="1" ht="14.4" customHeight="1">
      <c r="B46" s="44"/>
      <c r="C46" s="38" t="s">
        <v>99</v>
      </c>
      <c r="D46" s="45"/>
      <c r="E46" s="45"/>
      <c r="F46" s="45"/>
      <c r="G46" s="45"/>
      <c r="H46" s="45"/>
      <c r="I46" s="142"/>
      <c r="J46" s="45"/>
      <c r="K46" s="49"/>
    </row>
    <row r="47" spans="2:11" s="1" customFormat="1" ht="17.25" customHeight="1">
      <c r="B47" s="44"/>
      <c r="C47" s="45"/>
      <c r="D47" s="45"/>
      <c r="E47" s="143" t="str">
        <f>E9</f>
        <v>SO 155 - Dopravně inženýrská opatření</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Nečtiny</v>
      </c>
      <c r="G49" s="45"/>
      <c r="H49" s="45"/>
      <c r="I49" s="144" t="s">
        <v>27</v>
      </c>
      <c r="J49" s="145" t="str">
        <f>IF(J12="","",J12)</f>
        <v>9.1.2017</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ČR - Státní pozemkový úřad, Krajský pozemkový úřad</v>
      </c>
      <c r="G51" s="45"/>
      <c r="H51" s="45"/>
      <c r="I51" s="144" t="s">
        <v>37</v>
      </c>
      <c r="J51" s="42" t="str">
        <f>E21</f>
        <v>D PROJEKT PLZEŇ Nedvěd s.r.o.</v>
      </c>
      <c r="K51" s="49"/>
    </row>
    <row r="52" spans="2:11" s="1" customFormat="1" ht="14.4" customHeight="1">
      <c r="B52" s="44"/>
      <c r="C52" s="38" t="s">
        <v>35</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104</v>
      </c>
      <c r="D54" s="157"/>
      <c r="E54" s="157"/>
      <c r="F54" s="157"/>
      <c r="G54" s="157"/>
      <c r="H54" s="157"/>
      <c r="I54" s="171"/>
      <c r="J54" s="172" t="s">
        <v>105</v>
      </c>
      <c r="K54" s="173"/>
    </row>
    <row r="55" spans="2:11" s="1" customFormat="1" ht="10.3" customHeight="1">
      <c r="B55" s="44"/>
      <c r="C55" s="45"/>
      <c r="D55" s="45"/>
      <c r="E55" s="45"/>
      <c r="F55" s="45"/>
      <c r="G55" s="45"/>
      <c r="H55" s="45"/>
      <c r="I55" s="142"/>
      <c r="J55" s="45"/>
      <c r="K55" s="49"/>
    </row>
    <row r="56" spans="2:47" s="1" customFormat="1" ht="29.25" customHeight="1">
      <c r="B56" s="44"/>
      <c r="C56" s="174" t="s">
        <v>106</v>
      </c>
      <c r="D56" s="45"/>
      <c r="E56" s="45"/>
      <c r="F56" s="45"/>
      <c r="G56" s="45"/>
      <c r="H56" s="45"/>
      <c r="I56" s="142"/>
      <c r="J56" s="153">
        <f>J78</f>
        <v>0</v>
      </c>
      <c r="K56" s="49"/>
      <c r="AU56" s="22" t="s">
        <v>107</v>
      </c>
    </row>
    <row r="57" spans="2:11" s="7" customFormat="1" ht="24.95" customHeight="1">
      <c r="B57" s="175"/>
      <c r="C57" s="176"/>
      <c r="D57" s="177" t="s">
        <v>108</v>
      </c>
      <c r="E57" s="178"/>
      <c r="F57" s="178"/>
      <c r="G57" s="178"/>
      <c r="H57" s="178"/>
      <c r="I57" s="179"/>
      <c r="J57" s="180">
        <f>J79</f>
        <v>0</v>
      </c>
      <c r="K57" s="181"/>
    </row>
    <row r="58" spans="2:11" s="8" customFormat="1" ht="19.9" customHeight="1">
      <c r="B58" s="182"/>
      <c r="C58" s="183"/>
      <c r="D58" s="184" t="s">
        <v>175</v>
      </c>
      <c r="E58" s="185"/>
      <c r="F58" s="185"/>
      <c r="G58" s="185"/>
      <c r="H58" s="185"/>
      <c r="I58" s="186"/>
      <c r="J58" s="187">
        <f>J80</f>
        <v>0</v>
      </c>
      <c r="K58" s="188"/>
    </row>
    <row r="59" spans="2:11" s="1" customFormat="1" ht="21.8" customHeight="1">
      <c r="B59" s="44"/>
      <c r="C59" s="45"/>
      <c r="D59" s="45"/>
      <c r="E59" s="45"/>
      <c r="F59" s="45"/>
      <c r="G59" s="45"/>
      <c r="H59" s="45"/>
      <c r="I59" s="142"/>
      <c r="J59" s="45"/>
      <c r="K59" s="49"/>
    </row>
    <row r="60" spans="2:11" s="1" customFormat="1" ht="6.95" customHeight="1">
      <c r="B60" s="65"/>
      <c r="C60" s="66"/>
      <c r="D60" s="66"/>
      <c r="E60" s="66"/>
      <c r="F60" s="66"/>
      <c r="G60" s="66"/>
      <c r="H60" s="66"/>
      <c r="I60" s="164"/>
      <c r="J60" s="66"/>
      <c r="K60" s="67"/>
    </row>
    <row r="64" spans="2:12" s="1" customFormat="1" ht="6.95" customHeight="1">
      <c r="B64" s="68"/>
      <c r="C64" s="69"/>
      <c r="D64" s="69"/>
      <c r="E64" s="69"/>
      <c r="F64" s="69"/>
      <c r="G64" s="69"/>
      <c r="H64" s="69"/>
      <c r="I64" s="167"/>
      <c r="J64" s="69"/>
      <c r="K64" s="69"/>
      <c r="L64" s="70"/>
    </row>
    <row r="65" spans="2:12" s="1" customFormat="1" ht="36.95" customHeight="1">
      <c r="B65" s="44"/>
      <c r="C65" s="71" t="s">
        <v>112</v>
      </c>
      <c r="D65" s="72"/>
      <c r="E65" s="72"/>
      <c r="F65" s="72"/>
      <c r="G65" s="72"/>
      <c r="H65" s="72"/>
      <c r="I65" s="189"/>
      <c r="J65" s="72"/>
      <c r="K65" s="72"/>
      <c r="L65" s="70"/>
    </row>
    <row r="66" spans="2:12" s="1" customFormat="1" ht="6.95" customHeight="1">
      <c r="B66" s="44"/>
      <c r="C66" s="72"/>
      <c r="D66" s="72"/>
      <c r="E66" s="72"/>
      <c r="F66" s="72"/>
      <c r="G66" s="72"/>
      <c r="H66" s="72"/>
      <c r="I66" s="189"/>
      <c r="J66" s="72"/>
      <c r="K66" s="72"/>
      <c r="L66" s="70"/>
    </row>
    <row r="67" spans="2:12" s="1" customFormat="1" ht="14.4" customHeight="1">
      <c r="B67" s="44"/>
      <c r="C67" s="74" t="s">
        <v>17</v>
      </c>
      <c r="D67" s="72"/>
      <c r="E67" s="72"/>
      <c r="F67" s="72"/>
      <c r="G67" s="72"/>
      <c r="H67" s="72"/>
      <c r="I67" s="189"/>
      <c r="J67" s="72"/>
      <c r="K67" s="72"/>
      <c r="L67" s="70"/>
    </row>
    <row r="68" spans="2:12" s="1" customFormat="1" ht="16.5" customHeight="1">
      <c r="B68" s="44"/>
      <c r="C68" s="72"/>
      <c r="D68" s="72"/>
      <c r="E68" s="190" t="str">
        <f>E7</f>
        <v>Stavba polní cesty HPC 1R v k.ú. Nečtiny</v>
      </c>
      <c r="F68" s="74"/>
      <c r="G68" s="74"/>
      <c r="H68" s="74"/>
      <c r="I68" s="189"/>
      <c r="J68" s="72"/>
      <c r="K68" s="72"/>
      <c r="L68" s="70"/>
    </row>
    <row r="69" spans="2:12" s="1" customFormat="1" ht="14.4" customHeight="1">
      <c r="B69" s="44"/>
      <c r="C69" s="74" t="s">
        <v>99</v>
      </c>
      <c r="D69" s="72"/>
      <c r="E69" s="72"/>
      <c r="F69" s="72"/>
      <c r="G69" s="72"/>
      <c r="H69" s="72"/>
      <c r="I69" s="189"/>
      <c r="J69" s="72"/>
      <c r="K69" s="72"/>
      <c r="L69" s="70"/>
    </row>
    <row r="70" spans="2:12" s="1" customFormat="1" ht="17.25" customHeight="1">
      <c r="B70" s="44"/>
      <c r="C70" s="72"/>
      <c r="D70" s="72"/>
      <c r="E70" s="80" t="str">
        <f>E9</f>
        <v>SO 155 - Dopravně inženýrská opatření</v>
      </c>
      <c r="F70" s="72"/>
      <c r="G70" s="72"/>
      <c r="H70" s="72"/>
      <c r="I70" s="189"/>
      <c r="J70" s="72"/>
      <c r="K70" s="72"/>
      <c r="L70" s="70"/>
    </row>
    <row r="71" spans="2:12" s="1" customFormat="1" ht="6.95" customHeight="1">
      <c r="B71" s="44"/>
      <c r="C71" s="72"/>
      <c r="D71" s="72"/>
      <c r="E71" s="72"/>
      <c r="F71" s="72"/>
      <c r="G71" s="72"/>
      <c r="H71" s="72"/>
      <c r="I71" s="189"/>
      <c r="J71" s="72"/>
      <c r="K71" s="72"/>
      <c r="L71" s="70"/>
    </row>
    <row r="72" spans="2:12" s="1" customFormat="1" ht="18" customHeight="1">
      <c r="B72" s="44"/>
      <c r="C72" s="74" t="s">
        <v>25</v>
      </c>
      <c r="D72" s="72"/>
      <c r="E72" s="72"/>
      <c r="F72" s="191" t="str">
        <f>F12</f>
        <v>Nečtiny</v>
      </c>
      <c r="G72" s="72"/>
      <c r="H72" s="72"/>
      <c r="I72" s="192" t="s">
        <v>27</v>
      </c>
      <c r="J72" s="83" t="str">
        <f>IF(J12="","",J12)</f>
        <v>9.1.2017</v>
      </c>
      <c r="K72" s="72"/>
      <c r="L72" s="70"/>
    </row>
    <row r="73" spans="2:12" s="1" customFormat="1" ht="6.95" customHeight="1">
      <c r="B73" s="44"/>
      <c r="C73" s="72"/>
      <c r="D73" s="72"/>
      <c r="E73" s="72"/>
      <c r="F73" s="72"/>
      <c r="G73" s="72"/>
      <c r="H73" s="72"/>
      <c r="I73" s="189"/>
      <c r="J73" s="72"/>
      <c r="K73" s="72"/>
      <c r="L73" s="70"/>
    </row>
    <row r="74" spans="2:12" s="1" customFormat="1" ht="13.5">
      <c r="B74" s="44"/>
      <c r="C74" s="74" t="s">
        <v>31</v>
      </c>
      <c r="D74" s="72"/>
      <c r="E74" s="72"/>
      <c r="F74" s="191" t="str">
        <f>E15</f>
        <v>ČR - Státní pozemkový úřad, Krajský pozemkový úřad</v>
      </c>
      <c r="G74" s="72"/>
      <c r="H74" s="72"/>
      <c r="I74" s="192" t="s">
        <v>37</v>
      </c>
      <c r="J74" s="191" t="str">
        <f>E21</f>
        <v>D PROJEKT PLZEŇ Nedvěd s.r.o.</v>
      </c>
      <c r="K74" s="72"/>
      <c r="L74" s="70"/>
    </row>
    <row r="75" spans="2:12" s="1" customFormat="1" ht="14.4" customHeight="1">
      <c r="B75" s="44"/>
      <c r="C75" s="74" t="s">
        <v>35</v>
      </c>
      <c r="D75" s="72"/>
      <c r="E75" s="72"/>
      <c r="F75" s="191" t="str">
        <f>IF(E18="","",E18)</f>
        <v/>
      </c>
      <c r="G75" s="72"/>
      <c r="H75" s="72"/>
      <c r="I75" s="189"/>
      <c r="J75" s="72"/>
      <c r="K75" s="72"/>
      <c r="L75" s="70"/>
    </row>
    <row r="76" spans="2:12" s="1" customFormat="1" ht="10.3" customHeight="1">
      <c r="B76" s="44"/>
      <c r="C76" s="72"/>
      <c r="D76" s="72"/>
      <c r="E76" s="72"/>
      <c r="F76" s="72"/>
      <c r="G76" s="72"/>
      <c r="H76" s="72"/>
      <c r="I76" s="189"/>
      <c r="J76" s="72"/>
      <c r="K76" s="72"/>
      <c r="L76" s="70"/>
    </row>
    <row r="77" spans="2:20" s="9" customFormat="1" ht="29.25" customHeight="1">
      <c r="B77" s="193"/>
      <c r="C77" s="194" t="s">
        <v>113</v>
      </c>
      <c r="D77" s="195" t="s">
        <v>62</v>
      </c>
      <c r="E77" s="195" t="s">
        <v>58</v>
      </c>
      <c r="F77" s="195" t="s">
        <v>114</v>
      </c>
      <c r="G77" s="195" t="s">
        <v>115</v>
      </c>
      <c r="H77" s="195" t="s">
        <v>116</v>
      </c>
      <c r="I77" s="196" t="s">
        <v>117</v>
      </c>
      <c r="J77" s="195" t="s">
        <v>105</v>
      </c>
      <c r="K77" s="197" t="s">
        <v>118</v>
      </c>
      <c r="L77" s="198"/>
      <c r="M77" s="100" t="s">
        <v>119</v>
      </c>
      <c r="N77" s="101" t="s">
        <v>47</v>
      </c>
      <c r="O77" s="101" t="s">
        <v>120</v>
      </c>
      <c r="P77" s="101" t="s">
        <v>121</v>
      </c>
      <c r="Q77" s="101" t="s">
        <v>122</v>
      </c>
      <c r="R77" s="101" t="s">
        <v>123</v>
      </c>
      <c r="S77" s="101" t="s">
        <v>124</v>
      </c>
      <c r="T77" s="102" t="s">
        <v>125</v>
      </c>
    </row>
    <row r="78" spans="2:63" s="1" customFormat="1" ht="29.25" customHeight="1">
      <c r="B78" s="44"/>
      <c r="C78" s="106" t="s">
        <v>106</v>
      </c>
      <c r="D78" s="72"/>
      <c r="E78" s="72"/>
      <c r="F78" s="72"/>
      <c r="G78" s="72"/>
      <c r="H78" s="72"/>
      <c r="I78" s="189"/>
      <c r="J78" s="199">
        <f>BK78</f>
        <v>0</v>
      </c>
      <c r="K78" s="72"/>
      <c r="L78" s="70"/>
      <c r="M78" s="103"/>
      <c r="N78" s="104"/>
      <c r="O78" s="104"/>
      <c r="P78" s="200">
        <f>P79</f>
        <v>0</v>
      </c>
      <c r="Q78" s="104"/>
      <c r="R78" s="200">
        <f>R79</f>
        <v>0</v>
      </c>
      <c r="S78" s="104"/>
      <c r="T78" s="201">
        <f>T79</f>
        <v>0</v>
      </c>
      <c r="AT78" s="22" t="s">
        <v>76</v>
      </c>
      <c r="AU78" s="22" t="s">
        <v>107</v>
      </c>
      <c r="BK78" s="202">
        <f>BK79</f>
        <v>0</v>
      </c>
    </row>
    <row r="79" spans="2:63" s="10" customFormat="1" ht="37.4" customHeight="1">
      <c r="B79" s="203"/>
      <c r="C79" s="204"/>
      <c r="D79" s="205" t="s">
        <v>76</v>
      </c>
      <c r="E79" s="206" t="s">
        <v>126</v>
      </c>
      <c r="F79" s="206" t="s">
        <v>127</v>
      </c>
      <c r="G79" s="204"/>
      <c r="H79" s="204"/>
      <c r="I79" s="207"/>
      <c r="J79" s="208">
        <f>BK79</f>
        <v>0</v>
      </c>
      <c r="K79" s="204"/>
      <c r="L79" s="209"/>
      <c r="M79" s="210"/>
      <c r="N79" s="211"/>
      <c r="O79" s="211"/>
      <c r="P79" s="212">
        <f>P80</f>
        <v>0</v>
      </c>
      <c r="Q79" s="211"/>
      <c r="R79" s="212">
        <f>R80</f>
        <v>0</v>
      </c>
      <c r="S79" s="211"/>
      <c r="T79" s="213">
        <f>T80</f>
        <v>0</v>
      </c>
      <c r="AR79" s="214" t="s">
        <v>24</v>
      </c>
      <c r="AT79" s="215" t="s">
        <v>76</v>
      </c>
      <c r="AU79" s="215" t="s">
        <v>77</v>
      </c>
      <c r="AY79" s="214" t="s">
        <v>128</v>
      </c>
      <c r="BK79" s="216">
        <f>BK80</f>
        <v>0</v>
      </c>
    </row>
    <row r="80" spans="2:63" s="10" customFormat="1" ht="19.9" customHeight="1">
      <c r="B80" s="203"/>
      <c r="C80" s="204"/>
      <c r="D80" s="205" t="s">
        <v>76</v>
      </c>
      <c r="E80" s="217" t="s">
        <v>221</v>
      </c>
      <c r="F80" s="217" t="s">
        <v>592</v>
      </c>
      <c r="G80" s="204"/>
      <c r="H80" s="204"/>
      <c r="I80" s="207"/>
      <c r="J80" s="218">
        <f>BK80</f>
        <v>0</v>
      </c>
      <c r="K80" s="204"/>
      <c r="L80" s="209"/>
      <c r="M80" s="210"/>
      <c r="N80" s="211"/>
      <c r="O80" s="211"/>
      <c r="P80" s="212">
        <f>SUM(P81:P128)</f>
        <v>0</v>
      </c>
      <c r="Q80" s="211"/>
      <c r="R80" s="212">
        <f>SUM(R81:R128)</f>
        <v>0</v>
      </c>
      <c r="S80" s="211"/>
      <c r="T80" s="213">
        <f>SUM(T81:T128)</f>
        <v>0</v>
      </c>
      <c r="AR80" s="214" t="s">
        <v>24</v>
      </c>
      <c r="AT80" s="215" t="s">
        <v>76</v>
      </c>
      <c r="AU80" s="215" t="s">
        <v>24</v>
      </c>
      <c r="AY80" s="214" t="s">
        <v>128</v>
      </c>
      <c r="BK80" s="216">
        <f>SUM(BK81:BK128)</f>
        <v>0</v>
      </c>
    </row>
    <row r="81" spans="2:65" s="1" customFormat="1" ht="25.5" customHeight="1">
      <c r="B81" s="44"/>
      <c r="C81" s="219" t="s">
        <v>24</v>
      </c>
      <c r="D81" s="219" t="s">
        <v>134</v>
      </c>
      <c r="E81" s="220" t="s">
        <v>809</v>
      </c>
      <c r="F81" s="221" t="s">
        <v>810</v>
      </c>
      <c r="G81" s="222" t="s">
        <v>192</v>
      </c>
      <c r="H81" s="223">
        <v>16</v>
      </c>
      <c r="I81" s="224"/>
      <c r="J81" s="223">
        <f>ROUND(I81*H81,2)</f>
        <v>0</v>
      </c>
      <c r="K81" s="221" t="s">
        <v>138</v>
      </c>
      <c r="L81" s="70"/>
      <c r="M81" s="225" t="s">
        <v>23</v>
      </c>
      <c r="N81" s="226" t="s">
        <v>48</v>
      </c>
      <c r="O81" s="45"/>
      <c r="P81" s="227">
        <f>O81*H81</f>
        <v>0</v>
      </c>
      <c r="Q81" s="227">
        <v>0</v>
      </c>
      <c r="R81" s="227">
        <f>Q81*H81</f>
        <v>0</v>
      </c>
      <c r="S81" s="227">
        <v>0</v>
      </c>
      <c r="T81" s="228">
        <f>S81*H81</f>
        <v>0</v>
      </c>
      <c r="AR81" s="22" t="s">
        <v>151</v>
      </c>
      <c r="AT81" s="22" t="s">
        <v>134</v>
      </c>
      <c r="AU81" s="22" t="s">
        <v>86</v>
      </c>
      <c r="AY81" s="22" t="s">
        <v>128</v>
      </c>
      <c r="BE81" s="229">
        <f>IF(N81="základní",J81,0)</f>
        <v>0</v>
      </c>
      <c r="BF81" s="229">
        <f>IF(N81="snížená",J81,0)</f>
        <v>0</v>
      </c>
      <c r="BG81" s="229">
        <f>IF(N81="zákl. přenesená",J81,0)</f>
        <v>0</v>
      </c>
      <c r="BH81" s="229">
        <f>IF(N81="sníž. přenesená",J81,0)</f>
        <v>0</v>
      </c>
      <c r="BI81" s="229">
        <f>IF(N81="nulová",J81,0)</f>
        <v>0</v>
      </c>
      <c r="BJ81" s="22" t="s">
        <v>24</v>
      </c>
      <c r="BK81" s="229">
        <f>ROUND(I81*H81,2)</f>
        <v>0</v>
      </c>
      <c r="BL81" s="22" t="s">
        <v>151</v>
      </c>
      <c r="BM81" s="22" t="s">
        <v>811</v>
      </c>
    </row>
    <row r="82" spans="2:47" s="1" customFormat="1" ht="13.5">
      <c r="B82" s="44"/>
      <c r="C82" s="72"/>
      <c r="D82" s="230" t="s">
        <v>187</v>
      </c>
      <c r="E82" s="72"/>
      <c r="F82" s="231" t="s">
        <v>812</v>
      </c>
      <c r="G82" s="72"/>
      <c r="H82" s="72"/>
      <c r="I82" s="189"/>
      <c r="J82" s="72"/>
      <c r="K82" s="72"/>
      <c r="L82" s="70"/>
      <c r="M82" s="232"/>
      <c r="N82" s="45"/>
      <c r="O82" s="45"/>
      <c r="P82" s="45"/>
      <c r="Q82" s="45"/>
      <c r="R82" s="45"/>
      <c r="S82" s="45"/>
      <c r="T82" s="93"/>
      <c r="AT82" s="22" t="s">
        <v>187</v>
      </c>
      <c r="AU82" s="22" t="s">
        <v>86</v>
      </c>
    </row>
    <row r="83" spans="2:47" s="1" customFormat="1" ht="13.5">
      <c r="B83" s="44"/>
      <c r="C83" s="72"/>
      <c r="D83" s="230" t="s">
        <v>144</v>
      </c>
      <c r="E83" s="72"/>
      <c r="F83" s="231" t="s">
        <v>813</v>
      </c>
      <c r="G83" s="72"/>
      <c r="H83" s="72"/>
      <c r="I83" s="189"/>
      <c r="J83" s="72"/>
      <c r="K83" s="72"/>
      <c r="L83" s="70"/>
      <c r="M83" s="232"/>
      <c r="N83" s="45"/>
      <c r="O83" s="45"/>
      <c r="P83" s="45"/>
      <c r="Q83" s="45"/>
      <c r="R83" s="45"/>
      <c r="S83" s="45"/>
      <c r="T83" s="93"/>
      <c r="AT83" s="22" t="s">
        <v>144</v>
      </c>
      <c r="AU83" s="22" t="s">
        <v>86</v>
      </c>
    </row>
    <row r="84" spans="2:51" s="11" customFormat="1" ht="13.5">
      <c r="B84" s="236"/>
      <c r="C84" s="237"/>
      <c r="D84" s="230" t="s">
        <v>231</v>
      </c>
      <c r="E84" s="238" t="s">
        <v>23</v>
      </c>
      <c r="F84" s="239" t="s">
        <v>814</v>
      </c>
      <c r="G84" s="237"/>
      <c r="H84" s="238" t="s">
        <v>23</v>
      </c>
      <c r="I84" s="240"/>
      <c r="J84" s="237"/>
      <c r="K84" s="237"/>
      <c r="L84" s="241"/>
      <c r="M84" s="242"/>
      <c r="N84" s="243"/>
      <c r="O84" s="243"/>
      <c r="P84" s="243"/>
      <c r="Q84" s="243"/>
      <c r="R84" s="243"/>
      <c r="S84" s="243"/>
      <c r="T84" s="244"/>
      <c r="AT84" s="245" t="s">
        <v>231</v>
      </c>
      <c r="AU84" s="245" t="s">
        <v>86</v>
      </c>
      <c r="AV84" s="11" t="s">
        <v>24</v>
      </c>
      <c r="AW84" s="11" t="s">
        <v>40</v>
      </c>
      <c r="AX84" s="11" t="s">
        <v>77</v>
      </c>
      <c r="AY84" s="245" t="s">
        <v>128</v>
      </c>
    </row>
    <row r="85" spans="2:51" s="12" customFormat="1" ht="13.5">
      <c r="B85" s="246"/>
      <c r="C85" s="247"/>
      <c r="D85" s="230" t="s">
        <v>231</v>
      </c>
      <c r="E85" s="248" t="s">
        <v>23</v>
      </c>
      <c r="F85" s="249" t="s">
        <v>815</v>
      </c>
      <c r="G85" s="247"/>
      <c r="H85" s="250">
        <v>16</v>
      </c>
      <c r="I85" s="251"/>
      <c r="J85" s="247"/>
      <c r="K85" s="247"/>
      <c r="L85" s="252"/>
      <c r="M85" s="253"/>
      <c r="N85" s="254"/>
      <c r="O85" s="254"/>
      <c r="P85" s="254"/>
      <c r="Q85" s="254"/>
      <c r="R85" s="254"/>
      <c r="S85" s="254"/>
      <c r="T85" s="255"/>
      <c r="AT85" s="256" t="s">
        <v>231</v>
      </c>
      <c r="AU85" s="256" t="s">
        <v>86</v>
      </c>
      <c r="AV85" s="12" t="s">
        <v>86</v>
      </c>
      <c r="AW85" s="12" t="s">
        <v>40</v>
      </c>
      <c r="AX85" s="12" t="s">
        <v>24</v>
      </c>
      <c r="AY85" s="256" t="s">
        <v>128</v>
      </c>
    </row>
    <row r="86" spans="2:65" s="1" customFormat="1" ht="25.5" customHeight="1">
      <c r="B86" s="44"/>
      <c r="C86" s="219" t="s">
        <v>86</v>
      </c>
      <c r="D86" s="219" t="s">
        <v>134</v>
      </c>
      <c r="E86" s="220" t="s">
        <v>816</v>
      </c>
      <c r="F86" s="221" t="s">
        <v>817</v>
      </c>
      <c r="G86" s="222" t="s">
        <v>192</v>
      </c>
      <c r="H86" s="223">
        <v>1080</v>
      </c>
      <c r="I86" s="224"/>
      <c r="J86" s="223">
        <f>ROUND(I86*H86,2)</f>
        <v>0</v>
      </c>
      <c r="K86" s="221" t="s">
        <v>138</v>
      </c>
      <c r="L86" s="70"/>
      <c r="M86" s="225" t="s">
        <v>23</v>
      </c>
      <c r="N86" s="226" t="s">
        <v>48</v>
      </c>
      <c r="O86" s="45"/>
      <c r="P86" s="227">
        <f>O86*H86</f>
        <v>0</v>
      </c>
      <c r="Q86" s="227">
        <v>0</v>
      </c>
      <c r="R86" s="227">
        <f>Q86*H86</f>
        <v>0</v>
      </c>
      <c r="S86" s="227">
        <v>0</v>
      </c>
      <c r="T86" s="228">
        <f>S86*H86</f>
        <v>0</v>
      </c>
      <c r="AR86" s="22" t="s">
        <v>151</v>
      </c>
      <c r="AT86" s="22" t="s">
        <v>134</v>
      </c>
      <c r="AU86" s="22" t="s">
        <v>86</v>
      </c>
      <c r="AY86" s="22" t="s">
        <v>128</v>
      </c>
      <c r="BE86" s="229">
        <f>IF(N86="základní",J86,0)</f>
        <v>0</v>
      </c>
      <c r="BF86" s="229">
        <f>IF(N86="snížená",J86,0)</f>
        <v>0</v>
      </c>
      <c r="BG86" s="229">
        <f>IF(N86="zákl. přenesená",J86,0)</f>
        <v>0</v>
      </c>
      <c r="BH86" s="229">
        <f>IF(N86="sníž. přenesená",J86,0)</f>
        <v>0</v>
      </c>
      <c r="BI86" s="229">
        <f>IF(N86="nulová",J86,0)</f>
        <v>0</v>
      </c>
      <c r="BJ86" s="22" t="s">
        <v>24</v>
      </c>
      <c r="BK86" s="229">
        <f>ROUND(I86*H86,2)</f>
        <v>0</v>
      </c>
      <c r="BL86" s="22" t="s">
        <v>151</v>
      </c>
      <c r="BM86" s="22" t="s">
        <v>818</v>
      </c>
    </row>
    <row r="87" spans="2:47" s="1" customFormat="1" ht="13.5">
      <c r="B87" s="44"/>
      <c r="C87" s="72"/>
      <c r="D87" s="230" t="s">
        <v>187</v>
      </c>
      <c r="E87" s="72"/>
      <c r="F87" s="231" t="s">
        <v>812</v>
      </c>
      <c r="G87" s="72"/>
      <c r="H87" s="72"/>
      <c r="I87" s="189"/>
      <c r="J87" s="72"/>
      <c r="K87" s="72"/>
      <c r="L87" s="70"/>
      <c r="M87" s="232"/>
      <c r="N87" s="45"/>
      <c r="O87" s="45"/>
      <c r="P87" s="45"/>
      <c r="Q87" s="45"/>
      <c r="R87" s="45"/>
      <c r="S87" s="45"/>
      <c r="T87" s="93"/>
      <c r="AT87" s="22" t="s">
        <v>187</v>
      </c>
      <c r="AU87" s="22" t="s">
        <v>86</v>
      </c>
    </row>
    <row r="88" spans="2:47" s="1" customFormat="1" ht="13.5">
      <c r="B88" s="44"/>
      <c r="C88" s="72"/>
      <c r="D88" s="230" t="s">
        <v>144</v>
      </c>
      <c r="E88" s="72"/>
      <c r="F88" s="231" t="s">
        <v>819</v>
      </c>
      <c r="G88" s="72"/>
      <c r="H88" s="72"/>
      <c r="I88" s="189"/>
      <c r="J88" s="72"/>
      <c r="K88" s="72"/>
      <c r="L88" s="70"/>
      <c r="M88" s="232"/>
      <c r="N88" s="45"/>
      <c r="O88" s="45"/>
      <c r="P88" s="45"/>
      <c r="Q88" s="45"/>
      <c r="R88" s="45"/>
      <c r="S88" s="45"/>
      <c r="T88" s="93"/>
      <c r="AT88" s="22" t="s">
        <v>144</v>
      </c>
      <c r="AU88" s="22" t="s">
        <v>86</v>
      </c>
    </row>
    <row r="89" spans="2:51" s="11" customFormat="1" ht="13.5">
      <c r="B89" s="236"/>
      <c r="C89" s="237"/>
      <c r="D89" s="230" t="s">
        <v>231</v>
      </c>
      <c r="E89" s="238" t="s">
        <v>23</v>
      </c>
      <c r="F89" s="239" t="s">
        <v>820</v>
      </c>
      <c r="G89" s="237"/>
      <c r="H89" s="238" t="s">
        <v>23</v>
      </c>
      <c r="I89" s="240"/>
      <c r="J89" s="237"/>
      <c r="K89" s="237"/>
      <c r="L89" s="241"/>
      <c r="M89" s="242"/>
      <c r="N89" s="243"/>
      <c r="O89" s="243"/>
      <c r="P89" s="243"/>
      <c r="Q89" s="243"/>
      <c r="R89" s="243"/>
      <c r="S89" s="243"/>
      <c r="T89" s="244"/>
      <c r="AT89" s="245" t="s">
        <v>231</v>
      </c>
      <c r="AU89" s="245" t="s">
        <v>86</v>
      </c>
      <c r="AV89" s="11" t="s">
        <v>24</v>
      </c>
      <c r="AW89" s="11" t="s">
        <v>40</v>
      </c>
      <c r="AX89" s="11" t="s">
        <v>77</v>
      </c>
      <c r="AY89" s="245" t="s">
        <v>128</v>
      </c>
    </row>
    <row r="90" spans="2:51" s="12" customFormat="1" ht="13.5">
      <c r="B90" s="246"/>
      <c r="C90" s="247"/>
      <c r="D90" s="230" t="s">
        <v>231</v>
      </c>
      <c r="E90" s="248" t="s">
        <v>23</v>
      </c>
      <c r="F90" s="249" t="s">
        <v>821</v>
      </c>
      <c r="G90" s="247"/>
      <c r="H90" s="250">
        <v>1080</v>
      </c>
      <c r="I90" s="251"/>
      <c r="J90" s="247"/>
      <c r="K90" s="247"/>
      <c r="L90" s="252"/>
      <c r="M90" s="253"/>
      <c r="N90" s="254"/>
      <c r="O90" s="254"/>
      <c r="P90" s="254"/>
      <c r="Q90" s="254"/>
      <c r="R90" s="254"/>
      <c r="S90" s="254"/>
      <c r="T90" s="255"/>
      <c r="AT90" s="256" t="s">
        <v>231</v>
      </c>
      <c r="AU90" s="256" t="s">
        <v>86</v>
      </c>
      <c r="AV90" s="12" t="s">
        <v>86</v>
      </c>
      <c r="AW90" s="12" t="s">
        <v>40</v>
      </c>
      <c r="AX90" s="12" t="s">
        <v>24</v>
      </c>
      <c r="AY90" s="256" t="s">
        <v>128</v>
      </c>
    </row>
    <row r="91" spans="2:65" s="1" customFormat="1" ht="25.5" customHeight="1">
      <c r="B91" s="44"/>
      <c r="C91" s="219" t="s">
        <v>146</v>
      </c>
      <c r="D91" s="219" t="s">
        <v>134</v>
      </c>
      <c r="E91" s="220" t="s">
        <v>822</v>
      </c>
      <c r="F91" s="221" t="s">
        <v>823</v>
      </c>
      <c r="G91" s="222" t="s">
        <v>192</v>
      </c>
      <c r="H91" s="223">
        <v>12</v>
      </c>
      <c r="I91" s="224"/>
      <c r="J91" s="223">
        <f>ROUND(I91*H91,2)</f>
        <v>0</v>
      </c>
      <c r="K91" s="221" t="s">
        <v>138</v>
      </c>
      <c r="L91" s="70"/>
      <c r="M91" s="225" t="s">
        <v>23</v>
      </c>
      <c r="N91" s="226" t="s">
        <v>48</v>
      </c>
      <c r="O91" s="45"/>
      <c r="P91" s="227">
        <f>O91*H91</f>
        <v>0</v>
      </c>
      <c r="Q91" s="227">
        <v>0</v>
      </c>
      <c r="R91" s="227">
        <f>Q91*H91</f>
        <v>0</v>
      </c>
      <c r="S91" s="227">
        <v>0</v>
      </c>
      <c r="T91" s="228">
        <f>S91*H91</f>
        <v>0</v>
      </c>
      <c r="AR91" s="22" t="s">
        <v>151</v>
      </c>
      <c r="AT91" s="22" t="s">
        <v>134</v>
      </c>
      <c r="AU91" s="22" t="s">
        <v>86</v>
      </c>
      <c r="AY91" s="22" t="s">
        <v>128</v>
      </c>
      <c r="BE91" s="229">
        <f>IF(N91="základní",J91,0)</f>
        <v>0</v>
      </c>
      <c r="BF91" s="229">
        <f>IF(N91="snížená",J91,0)</f>
        <v>0</v>
      </c>
      <c r="BG91" s="229">
        <f>IF(N91="zákl. přenesená",J91,0)</f>
        <v>0</v>
      </c>
      <c r="BH91" s="229">
        <f>IF(N91="sníž. přenesená",J91,0)</f>
        <v>0</v>
      </c>
      <c r="BI91" s="229">
        <f>IF(N91="nulová",J91,0)</f>
        <v>0</v>
      </c>
      <c r="BJ91" s="22" t="s">
        <v>24</v>
      </c>
      <c r="BK91" s="229">
        <f>ROUND(I91*H91,2)</f>
        <v>0</v>
      </c>
      <c r="BL91" s="22" t="s">
        <v>151</v>
      </c>
      <c r="BM91" s="22" t="s">
        <v>824</v>
      </c>
    </row>
    <row r="92" spans="2:47" s="1" customFormat="1" ht="13.5">
      <c r="B92" s="44"/>
      <c r="C92" s="72"/>
      <c r="D92" s="230" t="s">
        <v>187</v>
      </c>
      <c r="E92" s="72"/>
      <c r="F92" s="231" t="s">
        <v>812</v>
      </c>
      <c r="G92" s="72"/>
      <c r="H92" s="72"/>
      <c r="I92" s="189"/>
      <c r="J92" s="72"/>
      <c r="K92" s="72"/>
      <c r="L92" s="70"/>
      <c r="M92" s="232"/>
      <c r="N92" s="45"/>
      <c r="O92" s="45"/>
      <c r="P92" s="45"/>
      <c r="Q92" s="45"/>
      <c r="R92" s="45"/>
      <c r="S92" s="45"/>
      <c r="T92" s="93"/>
      <c r="AT92" s="22" t="s">
        <v>187</v>
      </c>
      <c r="AU92" s="22" t="s">
        <v>86</v>
      </c>
    </row>
    <row r="93" spans="2:47" s="1" customFormat="1" ht="13.5">
      <c r="B93" s="44"/>
      <c r="C93" s="72"/>
      <c r="D93" s="230" t="s">
        <v>144</v>
      </c>
      <c r="E93" s="72"/>
      <c r="F93" s="231" t="s">
        <v>825</v>
      </c>
      <c r="G93" s="72"/>
      <c r="H93" s="72"/>
      <c r="I93" s="189"/>
      <c r="J93" s="72"/>
      <c r="K93" s="72"/>
      <c r="L93" s="70"/>
      <c r="M93" s="232"/>
      <c r="N93" s="45"/>
      <c r="O93" s="45"/>
      <c r="P93" s="45"/>
      <c r="Q93" s="45"/>
      <c r="R93" s="45"/>
      <c r="S93" s="45"/>
      <c r="T93" s="93"/>
      <c r="AT93" s="22" t="s">
        <v>144</v>
      </c>
      <c r="AU93" s="22" t="s">
        <v>86</v>
      </c>
    </row>
    <row r="94" spans="2:65" s="1" customFormat="1" ht="25.5" customHeight="1">
      <c r="B94" s="44"/>
      <c r="C94" s="219" t="s">
        <v>151</v>
      </c>
      <c r="D94" s="219" t="s">
        <v>134</v>
      </c>
      <c r="E94" s="220" t="s">
        <v>826</v>
      </c>
      <c r="F94" s="221" t="s">
        <v>827</v>
      </c>
      <c r="G94" s="222" t="s">
        <v>192</v>
      </c>
      <c r="H94" s="223">
        <v>720</v>
      </c>
      <c r="I94" s="224"/>
      <c r="J94" s="223">
        <f>ROUND(I94*H94,2)</f>
        <v>0</v>
      </c>
      <c r="K94" s="221" t="s">
        <v>138</v>
      </c>
      <c r="L94" s="70"/>
      <c r="M94" s="225" t="s">
        <v>23</v>
      </c>
      <c r="N94" s="226" t="s">
        <v>48</v>
      </c>
      <c r="O94" s="45"/>
      <c r="P94" s="227">
        <f>O94*H94</f>
        <v>0</v>
      </c>
      <c r="Q94" s="227">
        <v>0</v>
      </c>
      <c r="R94" s="227">
        <f>Q94*H94</f>
        <v>0</v>
      </c>
      <c r="S94" s="227">
        <v>0</v>
      </c>
      <c r="T94" s="228">
        <f>S94*H94</f>
        <v>0</v>
      </c>
      <c r="AR94" s="22" t="s">
        <v>151</v>
      </c>
      <c r="AT94" s="22" t="s">
        <v>134</v>
      </c>
      <c r="AU94" s="22" t="s">
        <v>86</v>
      </c>
      <c r="AY94" s="22" t="s">
        <v>128</v>
      </c>
      <c r="BE94" s="229">
        <f>IF(N94="základní",J94,0)</f>
        <v>0</v>
      </c>
      <c r="BF94" s="229">
        <f>IF(N94="snížená",J94,0)</f>
        <v>0</v>
      </c>
      <c r="BG94" s="229">
        <f>IF(N94="zákl. přenesená",J94,0)</f>
        <v>0</v>
      </c>
      <c r="BH94" s="229">
        <f>IF(N94="sníž. přenesená",J94,0)</f>
        <v>0</v>
      </c>
      <c r="BI94" s="229">
        <f>IF(N94="nulová",J94,0)</f>
        <v>0</v>
      </c>
      <c r="BJ94" s="22" t="s">
        <v>24</v>
      </c>
      <c r="BK94" s="229">
        <f>ROUND(I94*H94,2)</f>
        <v>0</v>
      </c>
      <c r="BL94" s="22" t="s">
        <v>151</v>
      </c>
      <c r="BM94" s="22" t="s">
        <v>828</v>
      </c>
    </row>
    <row r="95" spans="2:47" s="1" customFormat="1" ht="13.5">
      <c r="B95" s="44"/>
      <c r="C95" s="72"/>
      <c r="D95" s="230" t="s">
        <v>187</v>
      </c>
      <c r="E95" s="72"/>
      <c r="F95" s="231" t="s">
        <v>812</v>
      </c>
      <c r="G95" s="72"/>
      <c r="H95" s="72"/>
      <c r="I95" s="189"/>
      <c r="J95" s="72"/>
      <c r="K95" s="72"/>
      <c r="L95" s="70"/>
      <c r="M95" s="232"/>
      <c r="N95" s="45"/>
      <c r="O95" s="45"/>
      <c r="P95" s="45"/>
      <c r="Q95" s="45"/>
      <c r="R95" s="45"/>
      <c r="S95" s="45"/>
      <c r="T95" s="93"/>
      <c r="AT95" s="22" t="s">
        <v>187</v>
      </c>
      <c r="AU95" s="22" t="s">
        <v>86</v>
      </c>
    </row>
    <row r="96" spans="2:47" s="1" customFormat="1" ht="13.5">
      <c r="B96" s="44"/>
      <c r="C96" s="72"/>
      <c r="D96" s="230" t="s">
        <v>144</v>
      </c>
      <c r="E96" s="72"/>
      <c r="F96" s="231" t="s">
        <v>829</v>
      </c>
      <c r="G96" s="72"/>
      <c r="H96" s="72"/>
      <c r="I96" s="189"/>
      <c r="J96" s="72"/>
      <c r="K96" s="72"/>
      <c r="L96" s="70"/>
      <c r="M96" s="232"/>
      <c r="N96" s="45"/>
      <c r="O96" s="45"/>
      <c r="P96" s="45"/>
      <c r="Q96" s="45"/>
      <c r="R96" s="45"/>
      <c r="S96" s="45"/>
      <c r="T96" s="93"/>
      <c r="AT96" s="22" t="s">
        <v>144</v>
      </c>
      <c r="AU96" s="22" t="s">
        <v>86</v>
      </c>
    </row>
    <row r="97" spans="2:51" s="12" customFormat="1" ht="13.5">
      <c r="B97" s="246"/>
      <c r="C97" s="247"/>
      <c r="D97" s="230" t="s">
        <v>231</v>
      </c>
      <c r="E97" s="248" t="s">
        <v>23</v>
      </c>
      <c r="F97" s="249" t="s">
        <v>830</v>
      </c>
      <c r="G97" s="247"/>
      <c r="H97" s="250">
        <v>720</v>
      </c>
      <c r="I97" s="251"/>
      <c r="J97" s="247"/>
      <c r="K97" s="247"/>
      <c r="L97" s="252"/>
      <c r="M97" s="253"/>
      <c r="N97" s="254"/>
      <c r="O97" s="254"/>
      <c r="P97" s="254"/>
      <c r="Q97" s="254"/>
      <c r="R97" s="254"/>
      <c r="S97" s="254"/>
      <c r="T97" s="255"/>
      <c r="AT97" s="256" t="s">
        <v>231</v>
      </c>
      <c r="AU97" s="256" t="s">
        <v>86</v>
      </c>
      <c r="AV97" s="12" t="s">
        <v>86</v>
      </c>
      <c r="AW97" s="12" t="s">
        <v>40</v>
      </c>
      <c r="AX97" s="12" t="s">
        <v>24</v>
      </c>
      <c r="AY97" s="256" t="s">
        <v>128</v>
      </c>
    </row>
    <row r="98" spans="2:65" s="1" customFormat="1" ht="16.5" customHeight="1">
      <c r="B98" s="44"/>
      <c r="C98" s="219" t="s">
        <v>131</v>
      </c>
      <c r="D98" s="219" t="s">
        <v>134</v>
      </c>
      <c r="E98" s="220" t="s">
        <v>831</v>
      </c>
      <c r="F98" s="221" t="s">
        <v>832</v>
      </c>
      <c r="G98" s="222" t="s">
        <v>192</v>
      </c>
      <c r="H98" s="223">
        <v>7</v>
      </c>
      <c r="I98" s="224"/>
      <c r="J98" s="223">
        <f>ROUND(I98*H98,2)</f>
        <v>0</v>
      </c>
      <c r="K98" s="221" t="s">
        <v>138</v>
      </c>
      <c r="L98" s="70"/>
      <c r="M98" s="225" t="s">
        <v>23</v>
      </c>
      <c r="N98" s="226" t="s">
        <v>48</v>
      </c>
      <c r="O98" s="45"/>
      <c r="P98" s="227">
        <f>O98*H98</f>
        <v>0</v>
      </c>
      <c r="Q98" s="227">
        <v>0</v>
      </c>
      <c r="R98" s="227">
        <f>Q98*H98</f>
        <v>0</v>
      </c>
      <c r="S98" s="227">
        <v>0</v>
      </c>
      <c r="T98" s="228">
        <f>S98*H98</f>
        <v>0</v>
      </c>
      <c r="AR98" s="22" t="s">
        <v>151</v>
      </c>
      <c r="AT98" s="22" t="s">
        <v>134</v>
      </c>
      <c r="AU98" s="22" t="s">
        <v>86</v>
      </c>
      <c r="AY98" s="22" t="s">
        <v>128</v>
      </c>
      <c r="BE98" s="229">
        <f>IF(N98="základní",J98,0)</f>
        <v>0</v>
      </c>
      <c r="BF98" s="229">
        <f>IF(N98="snížená",J98,0)</f>
        <v>0</v>
      </c>
      <c r="BG98" s="229">
        <f>IF(N98="zákl. přenesená",J98,0)</f>
        <v>0</v>
      </c>
      <c r="BH98" s="229">
        <f>IF(N98="sníž. přenesená",J98,0)</f>
        <v>0</v>
      </c>
      <c r="BI98" s="229">
        <f>IF(N98="nulová",J98,0)</f>
        <v>0</v>
      </c>
      <c r="BJ98" s="22" t="s">
        <v>24</v>
      </c>
      <c r="BK98" s="229">
        <f>ROUND(I98*H98,2)</f>
        <v>0</v>
      </c>
      <c r="BL98" s="22" t="s">
        <v>151</v>
      </c>
      <c r="BM98" s="22" t="s">
        <v>833</v>
      </c>
    </row>
    <row r="99" spans="2:47" s="1" customFormat="1" ht="13.5">
      <c r="B99" s="44"/>
      <c r="C99" s="72"/>
      <c r="D99" s="230" t="s">
        <v>187</v>
      </c>
      <c r="E99" s="72"/>
      <c r="F99" s="231" t="s">
        <v>834</v>
      </c>
      <c r="G99" s="72"/>
      <c r="H99" s="72"/>
      <c r="I99" s="189"/>
      <c r="J99" s="72"/>
      <c r="K99" s="72"/>
      <c r="L99" s="70"/>
      <c r="M99" s="232"/>
      <c r="N99" s="45"/>
      <c r="O99" s="45"/>
      <c r="P99" s="45"/>
      <c r="Q99" s="45"/>
      <c r="R99" s="45"/>
      <c r="S99" s="45"/>
      <c r="T99" s="93"/>
      <c r="AT99" s="22" t="s">
        <v>187</v>
      </c>
      <c r="AU99" s="22" t="s">
        <v>86</v>
      </c>
    </row>
    <row r="100" spans="2:47" s="1" customFormat="1" ht="13.5">
      <c r="B100" s="44"/>
      <c r="C100" s="72"/>
      <c r="D100" s="230" t="s">
        <v>144</v>
      </c>
      <c r="E100" s="72"/>
      <c r="F100" s="231" t="s">
        <v>813</v>
      </c>
      <c r="G100" s="72"/>
      <c r="H100" s="72"/>
      <c r="I100" s="189"/>
      <c r="J100" s="72"/>
      <c r="K100" s="72"/>
      <c r="L100" s="70"/>
      <c r="M100" s="232"/>
      <c r="N100" s="45"/>
      <c r="O100" s="45"/>
      <c r="P100" s="45"/>
      <c r="Q100" s="45"/>
      <c r="R100" s="45"/>
      <c r="S100" s="45"/>
      <c r="T100" s="93"/>
      <c r="AT100" s="22" t="s">
        <v>144</v>
      </c>
      <c r="AU100" s="22" t="s">
        <v>86</v>
      </c>
    </row>
    <row r="101" spans="2:51" s="11" customFormat="1" ht="13.5">
      <c r="B101" s="236"/>
      <c r="C101" s="237"/>
      <c r="D101" s="230" t="s">
        <v>231</v>
      </c>
      <c r="E101" s="238" t="s">
        <v>23</v>
      </c>
      <c r="F101" s="239" t="s">
        <v>835</v>
      </c>
      <c r="G101" s="237"/>
      <c r="H101" s="238" t="s">
        <v>23</v>
      </c>
      <c r="I101" s="240"/>
      <c r="J101" s="237"/>
      <c r="K101" s="237"/>
      <c r="L101" s="241"/>
      <c r="M101" s="242"/>
      <c r="N101" s="243"/>
      <c r="O101" s="243"/>
      <c r="P101" s="243"/>
      <c r="Q101" s="243"/>
      <c r="R101" s="243"/>
      <c r="S101" s="243"/>
      <c r="T101" s="244"/>
      <c r="AT101" s="245" t="s">
        <v>231</v>
      </c>
      <c r="AU101" s="245" t="s">
        <v>86</v>
      </c>
      <c r="AV101" s="11" t="s">
        <v>24</v>
      </c>
      <c r="AW101" s="11" t="s">
        <v>40</v>
      </c>
      <c r="AX101" s="11" t="s">
        <v>77</v>
      </c>
      <c r="AY101" s="245" t="s">
        <v>128</v>
      </c>
    </row>
    <row r="102" spans="2:51" s="12" customFormat="1" ht="13.5">
      <c r="B102" s="246"/>
      <c r="C102" s="247"/>
      <c r="D102" s="230" t="s">
        <v>231</v>
      </c>
      <c r="E102" s="248" t="s">
        <v>23</v>
      </c>
      <c r="F102" s="249" t="s">
        <v>836</v>
      </c>
      <c r="G102" s="247"/>
      <c r="H102" s="250">
        <v>7</v>
      </c>
      <c r="I102" s="251"/>
      <c r="J102" s="247"/>
      <c r="K102" s="247"/>
      <c r="L102" s="252"/>
      <c r="M102" s="253"/>
      <c r="N102" s="254"/>
      <c r="O102" s="254"/>
      <c r="P102" s="254"/>
      <c r="Q102" s="254"/>
      <c r="R102" s="254"/>
      <c r="S102" s="254"/>
      <c r="T102" s="255"/>
      <c r="AT102" s="256" t="s">
        <v>231</v>
      </c>
      <c r="AU102" s="256" t="s">
        <v>86</v>
      </c>
      <c r="AV102" s="12" t="s">
        <v>86</v>
      </c>
      <c r="AW102" s="12" t="s">
        <v>40</v>
      </c>
      <c r="AX102" s="12" t="s">
        <v>24</v>
      </c>
      <c r="AY102" s="256" t="s">
        <v>128</v>
      </c>
    </row>
    <row r="103" spans="2:65" s="1" customFormat="1" ht="25.5" customHeight="1">
      <c r="B103" s="44"/>
      <c r="C103" s="219" t="s">
        <v>162</v>
      </c>
      <c r="D103" s="219" t="s">
        <v>134</v>
      </c>
      <c r="E103" s="220" t="s">
        <v>837</v>
      </c>
      <c r="F103" s="221" t="s">
        <v>838</v>
      </c>
      <c r="G103" s="222" t="s">
        <v>192</v>
      </c>
      <c r="H103" s="223">
        <v>480</v>
      </c>
      <c r="I103" s="224"/>
      <c r="J103" s="223">
        <f>ROUND(I103*H103,2)</f>
        <v>0</v>
      </c>
      <c r="K103" s="221" t="s">
        <v>138</v>
      </c>
      <c r="L103" s="70"/>
      <c r="M103" s="225" t="s">
        <v>23</v>
      </c>
      <c r="N103" s="226" t="s">
        <v>48</v>
      </c>
      <c r="O103" s="45"/>
      <c r="P103" s="227">
        <f>O103*H103</f>
        <v>0</v>
      </c>
      <c r="Q103" s="227">
        <v>0</v>
      </c>
      <c r="R103" s="227">
        <f>Q103*H103</f>
        <v>0</v>
      </c>
      <c r="S103" s="227">
        <v>0</v>
      </c>
      <c r="T103" s="228">
        <f>S103*H103</f>
        <v>0</v>
      </c>
      <c r="AR103" s="22" t="s">
        <v>151</v>
      </c>
      <c r="AT103" s="22" t="s">
        <v>134</v>
      </c>
      <c r="AU103" s="22" t="s">
        <v>86</v>
      </c>
      <c r="AY103" s="22" t="s">
        <v>128</v>
      </c>
      <c r="BE103" s="229">
        <f>IF(N103="základní",J103,0)</f>
        <v>0</v>
      </c>
      <c r="BF103" s="229">
        <f>IF(N103="snížená",J103,0)</f>
        <v>0</v>
      </c>
      <c r="BG103" s="229">
        <f>IF(N103="zákl. přenesená",J103,0)</f>
        <v>0</v>
      </c>
      <c r="BH103" s="229">
        <f>IF(N103="sníž. přenesená",J103,0)</f>
        <v>0</v>
      </c>
      <c r="BI103" s="229">
        <f>IF(N103="nulová",J103,0)</f>
        <v>0</v>
      </c>
      <c r="BJ103" s="22" t="s">
        <v>24</v>
      </c>
      <c r="BK103" s="229">
        <f>ROUND(I103*H103,2)</f>
        <v>0</v>
      </c>
      <c r="BL103" s="22" t="s">
        <v>151</v>
      </c>
      <c r="BM103" s="22" t="s">
        <v>839</v>
      </c>
    </row>
    <row r="104" spans="2:47" s="1" customFormat="1" ht="13.5">
      <c r="B104" s="44"/>
      <c r="C104" s="72"/>
      <c r="D104" s="230" t="s">
        <v>187</v>
      </c>
      <c r="E104" s="72"/>
      <c r="F104" s="231" t="s">
        <v>834</v>
      </c>
      <c r="G104" s="72"/>
      <c r="H104" s="72"/>
      <c r="I104" s="189"/>
      <c r="J104" s="72"/>
      <c r="K104" s="72"/>
      <c r="L104" s="70"/>
      <c r="M104" s="232"/>
      <c r="N104" s="45"/>
      <c r="O104" s="45"/>
      <c r="P104" s="45"/>
      <c r="Q104" s="45"/>
      <c r="R104" s="45"/>
      <c r="S104" s="45"/>
      <c r="T104" s="93"/>
      <c r="AT104" s="22" t="s">
        <v>187</v>
      </c>
      <c r="AU104" s="22" t="s">
        <v>86</v>
      </c>
    </row>
    <row r="105" spans="2:47" s="1" customFormat="1" ht="13.5">
      <c r="B105" s="44"/>
      <c r="C105" s="72"/>
      <c r="D105" s="230" t="s">
        <v>144</v>
      </c>
      <c r="E105" s="72"/>
      <c r="F105" s="231" t="s">
        <v>840</v>
      </c>
      <c r="G105" s="72"/>
      <c r="H105" s="72"/>
      <c r="I105" s="189"/>
      <c r="J105" s="72"/>
      <c r="K105" s="72"/>
      <c r="L105" s="70"/>
      <c r="M105" s="232"/>
      <c r="N105" s="45"/>
      <c r="O105" s="45"/>
      <c r="P105" s="45"/>
      <c r="Q105" s="45"/>
      <c r="R105" s="45"/>
      <c r="S105" s="45"/>
      <c r="T105" s="93"/>
      <c r="AT105" s="22" t="s">
        <v>144</v>
      </c>
      <c r="AU105" s="22" t="s">
        <v>86</v>
      </c>
    </row>
    <row r="106" spans="2:51" s="11" customFormat="1" ht="13.5">
      <c r="B106" s="236"/>
      <c r="C106" s="237"/>
      <c r="D106" s="230" t="s">
        <v>231</v>
      </c>
      <c r="E106" s="238" t="s">
        <v>23</v>
      </c>
      <c r="F106" s="239" t="s">
        <v>841</v>
      </c>
      <c r="G106" s="237"/>
      <c r="H106" s="238" t="s">
        <v>23</v>
      </c>
      <c r="I106" s="240"/>
      <c r="J106" s="237"/>
      <c r="K106" s="237"/>
      <c r="L106" s="241"/>
      <c r="M106" s="242"/>
      <c r="N106" s="243"/>
      <c r="O106" s="243"/>
      <c r="P106" s="243"/>
      <c r="Q106" s="243"/>
      <c r="R106" s="243"/>
      <c r="S106" s="243"/>
      <c r="T106" s="244"/>
      <c r="AT106" s="245" t="s">
        <v>231</v>
      </c>
      <c r="AU106" s="245" t="s">
        <v>86</v>
      </c>
      <c r="AV106" s="11" t="s">
        <v>24</v>
      </c>
      <c r="AW106" s="11" t="s">
        <v>40</v>
      </c>
      <c r="AX106" s="11" t="s">
        <v>77</v>
      </c>
      <c r="AY106" s="245" t="s">
        <v>128</v>
      </c>
    </row>
    <row r="107" spans="2:51" s="12" customFormat="1" ht="13.5">
      <c r="B107" s="246"/>
      <c r="C107" s="247"/>
      <c r="D107" s="230" t="s">
        <v>231</v>
      </c>
      <c r="E107" s="248" t="s">
        <v>23</v>
      </c>
      <c r="F107" s="249" t="s">
        <v>842</v>
      </c>
      <c r="G107" s="247"/>
      <c r="H107" s="250">
        <v>480</v>
      </c>
      <c r="I107" s="251"/>
      <c r="J107" s="247"/>
      <c r="K107" s="247"/>
      <c r="L107" s="252"/>
      <c r="M107" s="253"/>
      <c r="N107" s="254"/>
      <c r="O107" s="254"/>
      <c r="P107" s="254"/>
      <c r="Q107" s="254"/>
      <c r="R107" s="254"/>
      <c r="S107" s="254"/>
      <c r="T107" s="255"/>
      <c r="AT107" s="256" t="s">
        <v>231</v>
      </c>
      <c r="AU107" s="256" t="s">
        <v>86</v>
      </c>
      <c r="AV107" s="12" t="s">
        <v>86</v>
      </c>
      <c r="AW107" s="12" t="s">
        <v>40</v>
      </c>
      <c r="AX107" s="12" t="s">
        <v>24</v>
      </c>
      <c r="AY107" s="256" t="s">
        <v>128</v>
      </c>
    </row>
    <row r="108" spans="2:65" s="1" customFormat="1" ht="25.5" customHeight="1">
      <c r="B108" s="44"/>
      <c r="C108" s="219" t="s">
        <v>208</v>
      </c>
      <c r="D108" s="219" t="s">
        <v>134</v>
      </c>
      <c r="E108" s="220" t="s">
        <v>843</v>
      </c>
      <c r="F108" s="221" t="s">
        <v>844</v>
      </c>
      <c r="G108" s="222" t="s">
        <v>192</v>
      </c>
      <c r="H108" s="223">
        <v>4</v>
      </c>
      <c r="I108" s="224"/>
      <c r="J108" s="223">
        <f>ROUND(I108*H108,2)</f>
        <v>0</v>
      </c>
      <c r="K108" s="221" t="s">
        <v>138</v>
      </c>
      <c r="L108" s="70"/>
      <c r="M108" s="225" t="s">
        <v>23</v>
      </c>
      <c r="N108" s="226" t="s">
        <v>48</v>
      </c>
      <c r="O108" s="45"/>
      <c r="P108" s="227">
        <f>O108*H108</f>
        <v>0</v>
      </c>
      <c r="Q108" s="227">
        <v>0</v>
      </c>
      <c r="R108" s="227">
        <f>Q108*H108</f>
        <v>0</v>
      </c>
      <c r="S108" s="227">
        <v>0</v>
      </c>
      <c r="T108" s="228">
        <f>S108*H108</f>
        <v>0</v>
      </c>
      <c r="AR108" s="22" t="s">
        <v>151</v>
      </c>
      <c r="AT108" s="22" t="s">
        <v>134</v>
      </c>
      <c r="AU108" s="22" t="s">
        <v>86</v>
      </c>
      <c r="AY108" s="22" t="s">
        <v>128</v>
      </c>
      <c r="BE108" s="229">
        <f>IF(N108="základní",J108,0)</f>
        <v>0</v>
      </c>
      <c r="BF108" s="229">
        <f>IF(N108="snížená",J108,0)</f>
        <v>0</v>
      </c>
      <c r="BG108" s="229">
        <f>IF(N108="zákl. přenesená",J108,0)</f>
        <v>0</v>
      </c>
      <c r="BH108" s="229">
        <f>IF(N108="sníž. přenesená",J108,0)</f>
        <v>0</v>
      </c>
      <c r="BI108" s="229">
        <f>IF(N108="nulová",J108,0)</f>
        <v>0</v>
      </c>
      <c r="BJ108" s="22" t="s">
        <v>24</v>
      </c>
      <c r="BK108" s="229">
        <f>ROUND(I108*H108,2)</f>
        <v>0</v>
      </c>
      <c r="BL108" s="22" t="s">
        <v>151</v>
      </c>
      <c r="BM108" s="22" t="s">
        <v>845</v>
      </c>
    </row>
    <row r="109" spans="2:47" s="1" customFormat="1" ht="13.5">
      <c r="B109" s="44"/>
      <c r="C109" s="72"/>
      <c r="D109" s="230" t="s">
        <v>187</v>
      </c>
      <c r="E109" s="72"/>
      <c r="F109" s="231" t="s">
        <v>846</v>
      </c>
      <c r="G109" s="72"/>
      <c r="H109" s="72"/>
      <c r="I109" s="189"/>
      <c r="J109" s="72"/>
      <c r="K109" s="72"/>
      <c r="L109" s="70"/>
      <c r="M109" s="232"/>
      <c r="N109" s="45"/>
      <c r="O109" s="45"/>
      <c r="P109" s="45"/>
      <c r="Q109" s="45"/>
      <c r="R109" s="45"/>
      <c r="S109" s="45"/>
      <c r="T109" s="93"/>
      <c r="AT109" s="22" t="s">
        <v>187</v>
      </c>
      <c r="AU109" s="22" t="s">
        <v>86</v>
      </c>
    </row>
    <row r="110" spans="2:47" s="1" customFormat="1" ht="13.5">
      <c r="B110" s="44"/>
      <c r="C110" s="72"/>
      <c r="D110" s="230" t="s">
        <v>144</v>
      </c>
      <c r="E110" s="72"/>
      <c r="F110" s="231" t="s">
        <v>847</v>
      </c>
      <c r="G110" s="72"/>
      <c r="H110" s="72"/>
      <c r="I110" s="189"/>
      <c r="J110" s="72"/>
      <c r="K110" s="72"/>
      <c r="L110" s="70"/>
      <c r="M110" s="232"/>
      <c r="N110" s="45"/>
      <c r="O110" s="45"/>
      <c r="P110" s="45"/>
      <c r="Q110" s="45"/>
      <c r="R110" s="45"/>
      <c r="S110" s="45"/>
      <c r="T110" s="93"/>
      <c r="AT110" s="22" t="s">
        <v>144</v>
      </c>
      <c r="AU110" s="22" t="s">
        <v>86</v>
      </c>
    </row>
    <row r="111" spans="2:65" s="1" customFormat="1" ht="25.5" customHeight="1">
      <c r="B111" s="44"/>
      <c r="C111" s="219" t="s">
        <v>214</v>
      </c>
      <c r="D111" s="219" t="s">
        <v>134</v>
      </c>
      <c r="E111" s="220" t="s">
        <v>848</v>
      </c>
      <c r="F111" s="221" t="s">
        <v>849</v>
      </c>
      <c r="G111" s="222" t="s">
        <v>192</v>
      </c>
      <c r="H111" s="223">
        <v>1</v>
      </c>
      <c r="I111" s="224"/>
      <c r="J111" s="223">
        <f>ROUND(I111*H111,2)</f>
        <v>0</v>
      </c>
      <c r="K111" s="221" t="s">
        <v>138</v>
      </c>
      <c r="L111" s="70"/>
      <c r="M111" s="225" t="s">
        <v>23</v>
      </c>
      <c r="N111" s="226" t="s">
        <v>48</v>
      </c>
      <c r="O111" s="45"/>
      <c r="P111" s="227">
        <f>O111*H111</f>
        <v>0</v>
      </c>
      <c r="Q111" s="227">
        <v>0</v>
      </c>
      <c r="R111" s="227">
        <f>Q111*H111</f>
        <v>0</v>
      </c>
      <c r="S111" s="227">
        <v>0</v>
      </c>
      <c r="T111" s="228">
        <f>S111*H111</f>
        <v>0</v>
      </c>
      <c r="AR111" s="22" t="s">
        <v>151</v>
      </c>
      <c r="AT111" s="22" t="s">
        <v>134</v>
      </c>
      <c r="AU111" s="22" t="s">
        <v>86</v>
      </c>
      <c r="AY111" s="22" t="s">
        <v>128</v>
      </c>
      <c r="BE111" s="229">
        <f>IF(N111="základní",J111,0)</f>
        <v>0</v>
      </c>
      <c r="BF111" s="229">
        <f>IF(N111="snížená",J111,0)</f>
        <v>0</v>
      </c>
      <c r="BG111" s="229">
        <f>IF(N111="zákl. přenesená",J111,0)</f>
        <v>0</v>
      </c>
      <c r="BH111" s="229">
        <f>IF(N111="sníž. přenesená",J111,0)</f>
        <v>0</v>
      </c>
      <c r="BI111" s="229">
        <f>IF(N111="nulová",J111,0)</f>
        <v>0</v>
      </c>
      <c r="BJ111" s="22" t="s">
        <v>24</v>
      </c>
      <c r="BK111" s="229">
        <f>ROUND(I111*H111,2)</f>
        <v>0</v>
      </c>
      <c r="BL111" s="22" t="s">
        <v>151</v>
      </c>
      <c r="BM111" s="22" t="s">
        <v>850</v>
      </c>
    </row>
    <row r="112" spans="2:47" s="1" customFormat="1" ht="13.5">
      <c r="B112" s="44"/>
      <c r="C112" s="72"/>
      <c r="D112" s="230" t="s">
        <v>187</v>
      </c>
      <c r="E112" s="72"/>
      <c r="F112" s="231" t="s">
        <v>846</v>
      </c>
      <c r="G112" s="72"/>
      <c r="H112" s="72"/>
      <c r="I112" s="189"/>
      <c r="J112" s="72"/>
      <c r="K112" s="72"/>
      <c r="L112" s="70"/>
      <c r="M112" s="232"/>
      <c r="N112" s="45"/>
      <c r="O112" s="45"/>
      <c r="P112" s="45"/>
      <c r="Q112" s="45"/>
      <c r="R112" s="45"/>
      <c r="S112" s="45"/>
      <c r="T112" s="93"/>
      <c r="AT112" s="22" t="s">
        <v>187</v>
      </c>
      <c r="AU112" s="22" t="s">
        <v>86</v>
      </c>
    </row>
    <row r="113" spans="2:47" s="1" customFormat="1" ht="13.5">
      <c r="B113" s="44"/>
      <c r="C113" s="72"/>
      <c r="D113" s="230" t="s">
        <v>144</v>
      </c>
      <c r="E113" s="72"/>
      <c r="F113" s="231" t="s">
        <v>851</v>
      </c>
      <c r="G113" s="72"/>
      <c r="H113" s="72"/>
      <c r="I113" s="189"/>
      <c r="J113" s="72"/>
      <c r="K113" s="72"/>
      <c r="L113" s="70"/>
      <c r="M113" s="232"/>
      <c r="N113" s="45"/>
      <c r="O113" s="45"/>
      <c r="P113" s="45"/>
      <c r="Q113" s="45"/>
      <c r="R113" s="45"/>
      <c r="S113" s="45"/>
      <c r="T113" s="93"/>
      <c r="AT113" s="22" t="s">
        <v>144</v>
      </c>
      <c r="AU113" s="22" t="s">
        <v>86</v>
      </c>
    </row>
    <row r="114" spans="2:65" s="1" customFormat="1" ht="38.25" customHeight="1">
      <c r="B114" s="44"/>
      <c r="C114" s="219" t="s">
        <v>221</v>
      </c>
      <c r="D114" s="219" t="s">
        <v>134</v>
      </c>
      <c r="E114" s="220" t="s">
        <v>852</v>
      </c>
      <c r="F114" s="221" t="s">
        <v>853</v>
      </c>
      <c r="G114" s="222" t="s">
        <v>192</v>
      </c>
      <c r="H114" s="223">
        <v>240</v>
      </c>
      <c r="I114" s="224"/>
      <c r="J114" s="223">
        <f>ROUND(I114*H114,2)</f>
        <v>0</v>
      </c>
      <c r="K114" s="221" t="s">
        <v>138</v>
      </c>
      <c r="L114" s="70"/>
      <c r="M114" s="225" t="s">
        <v>23</v>
      </c>
      <c r="N114" s="226" t="s">
        <v>48</v>
      </c>
      <c r="O114" s="45"/>
      <c r="P114" s="227">
        <f>O114*H114</f>
        <v>0</v>
      </c>
      <c r="Q114" s="227">
        <v>0</v>
      </c>
      <c r="R114" s="227">
        <f>Q114*H114</f>
        <v>0</v>
      </c>
      <c r="S114" s="227">
        <v>0</v>
      </c>
      <c r="T114" s="228">
        <f>S114*H114</f>
        <v>0</v>
      </c>
      <c r="AR114" s="22" t="s">
        <v>151</v>
      </c>
      <c r="AT114" s="22" t="s">
        <v>134</v>
      </c>
      <c r="AU114" s="22" t="s">
        <v>86</v>
      </c>
      <c r="AY114" s="22" t="s">
        <v>128</v>
      </c>
      <c r="BE114" s="229">
        <f>IF(N114="základní",J114,0)</f>
        <v>0</v>
      </c>
      <c r="BF114" s="229">
        <f>IF(N114="snížená",J114,0)</f>
        <v>0</v>
      </c>
      <c r="BG114" s="229">
        <f>IF(N114="zákl. přenesená",J114,0)</f>
        <v>0</v>
      </c>
      <c r="BH114" s="229">
        <f>IF(N114="sníž. přenesená",J114,0)</f>
        <v>0</v>
      </c>
      <c r="BI114" s="229">
        <f>IF(N114="nulová",J114,0)</f>
        <v>0</v>
      </c>
      <c r="BJ114" s="22" t="s">
        <v>24</v>
      </c>
      <c r="BK114" s="229">
        <f>ROUND(I114*H114,2)</f>
        <v>0</v>
      </c>
      <c r="BL114" s="22" t="s">
        <v>151</v>
      </c>
      <c r="BM114" s="22" t="s">
        <v>854</v>
      </c>
    </row>
    <row r="115" spans="2:47" s="1" customFormat="1" ht="13.5">
      <c r="B115" s="44"/>
      <c r="C115" s="72"/>
      <c r="D115" s="230" t="s">
        <v>187</v>
      </c>
      <c r="E115" s="72"/>
      <c r="F115" s="231" t="s">
        <v>846</v>
      </c>
      <c r="G115" s="72"/>
      <c r="H115" s="72"/>
      <c r="I115" s="189"/>
      <c r="J115" s="72"/>
      <c r="K115" s="72"/>
      <c r="L115" s="70"/>
      <c r="M115" s="232"/>
      <c r="N115" s="45"/>
      <c r="O115" s="45"/>
      <c r="P115" s="45"/>
      <c r="Q115" s="45"/>
      <c r="R115" s="45"/>
      <c r="S115" s="45"/>
      <c r="T115" s="93"/>
      <c r="AT115" s="22" t="s">
        <v>187</v>
      </c>
      <c r="AU115" s="22" t="s">
        <v>86</v>
      </c>
    </row>
    <row r="116" spans="2:47" s="1" customFormat="1" ht="13.5">
      <c r="B116" s="44"/>
      <c r="C116" s="72"/>
      <c r="D116" s="230" t="s">
        <v>144</v>
      </c>
      <c r="E116" s="72"/>
      <c r="F116" s="231" t="s">
        <v>855</v>
      </c>
      <c r="G116" s="72"/>
      <c r="H116" s="72"/>
      <c r="I116" s="189"/>
      <c r="J116" s="72"/>
      <c r="K116" s="72"/>
      <c r="L116" s="70"/>
      <c r="M116" s="232"/>
      <c r="N116" s="45"/>
      <c r="O116" s="45"/>
      <c r="P116" s="45"/>
      <c r="Q116" s="45"/>
      <c r="R116" s="45"/>
      <c r="S116" s="45"/>
      <c r="T116" s="93"/>
      <c r="AT116" s="22" t="s">
        <v>144</v>
      </c>
      <c r="AU116" s="22" t="s">
        <v>86</v>
      </c>
    </row>
    <row r="117" spans="2:51" s="12" customFormat="1" ht="13.5">
      <c r="B117" s="246"/>
      <c r="C117" s="247"/>
      <c r="D117" s="230" t="s">
        <v>231</v>
      </c>
      <c r="E117" s="248" t="s">
        <v>23</v>
      </c>
      <c r="F117" s="249" t="s">
        <v>856</v>
      </c>
      <c r="G117" s="247"/>
      <c r="H117" s="250">
        <v>240</v>
      </c>
      <c r="I117" s="251"/>
      <c r="J117" s="247"/>
      <c r="K117" s="247"/>
      <c r="L117" s="252"/>
      <c r="M117" s="253"/>
      <c r="N117" s="254"/>
      <c r="O117" s="254"/>
      <c r="P117" s="254"/>
      <c r="Q117" s="254"/>
      <c r="R117" s="254"/>
      <c r="S117" s="254"/>
      <c r="T117" s="255"/>
      <c r="AT117" s="256" t="s">
        <v>231</v>
      </c>
      <c r="AU117" s="256" t="s">
        <v>86</v>
      </c>
      <c r="AV117" s="12" t="s">
        <v>86</v>
      </c>
      <c r="AW117" s="12" t="s">
        <v>40</v>
      </c>
      <c r="AX117" s="12" t="s">
        <v>24</v>
      </c>
      <c r="AY117" s="256" t="s">
        <v>128</v>
      </c>
    </row>
    <row r="118" spans="2:65" s="1" customFormat="1" ht="38.25" customHeight="1">
      <c r="B118" s="44"/>
      <c r="C118" s="219" t="s">
        <v>29</v>
      </c>
      <c r="D118" s="219" t="s">
        <v>134</v>
      </c>
      <c r="E118" s="220" t="s">
        <v>857</v>
      </c>
      <c r="F118" s="221" t="s">
        <v>858</v>
      </c>
      <c r="G118" s="222" t="s">
        <v>192</v>
      </c>
      <c r="H118" s="223">
        <v>60</v>
      </c>
      <c r="I118" s="224"/>
      <c r="J118" s="223">
        <f>ROUND(I118*H118,2)</f>
        <v>0</v>
      </c>
      <c r="K118" s="221" t="s">
        <v>138</v>
      </c>
      <c r="L118" s="70"/>
      <c r="M118" s="225" t="s">
        <v>23</v>
      </c>
      <c r="N118" s="226" t="s">
        <v>48</v>
      </c>
      <c r="O118" s="45"/>
      <c r="P118" s="227">
        <f>O118*H118</f>
        <v>0</v>
      </c>
      <c r="Q118" s="227">
        <v>0</v>
      </c>
      <c r="R118" s="227">
        <f>Q118*H118</f>
        <v>0</v>
      </c>
      <c r="S118" s="227">
        <v>0</v>
      </c>
      <c r="T118" s="228">
        <f>S118*H118</f>
        <v>0</v>
      </c>
      <c r="AR118" s="22" t="s">
        <v>151</v>
      </c>
      <c r="AT118" s="22" t="s">
        <v>134</v>
      </c>
      <c r="AU118" s="22" t="s">
        <v>86</v>
      </c>
      <c r="AY118" s="22" t="s">
        <v>128</v>
      </c>
      <c r="BE118" s="229">
        <f>IF(N118="základní",J118,0)</f>
        <v>0</v>
      </c>
      <c r="BF118" s="229">
        <f>IF(N118="snížená",J118,0)</f>
        <v>0</v>
      </c>
      <c r="BG118" s="229">
        <f>IF(N118="zákl. přenesená",J118,0)</f>
        <v>0</v>
      </c>
      <c r="BH118" s="229">
        <f>IF(N118="sníž. přenesená",J118,0)</f>
        <v>0</v>
      </c>
      <c r="BI118" s="229">
        <f>IF(N118="nulová",J118,0)</f>
        <v>0</v>
      </c>
      <c r="BJ118" s="22" t="s">
        <v>24</v>
      </c>
      <c r="BK118" s="229">
        <f>ROUND(I118*H118,2)</f>
        <v>0</v>
      </c>
      <c r="BL118" s="22" t="s">
        <v>151</v>
      </c>
      <c r="BM118" s="22" t="s">
        <v>859</v>
      </c>
    </row>
    <row r="119" spans="2:47" s="1" customFormat="1" ht="13.5">
      <c r="B119" s="44"/>
      <c r="C119" s="72"/>
      <c r="D119" s="230" t="s">
        <v>187</v>
      </c>
      <c r="E119" s="72"/>
      <c r="F119" s="231" t="s">
        <v>846</v>
      </c>
      <c r="G119" s="72"/>
      <c r="H119" s="72"/>
      <c r="I119" s="189"/>
      <c r="J119" s="72"/>
      <c r="K119" s="72"/>
      <c r="L119" s="70"/>
      <c r="M119" s="232"/>
      <c r="N119" s="45"/>
      <c r="O119" s="45"/>
      <c r="P119" s="45"/>
      <c r="Q119" s="45"/>
      <c r="R119" s="45"/>
      <c r="S119" s="45"/>
      <c r="T119" s="93"/>
      <c r="AT119" s="22" t="s">
        <v>187</v>
      </c>
      <c r="AU119" s="22" t="s">
        <v>86</v>
      </c>
    </row>
    <row r="120" spans="2:47" s="1" customFormat="1" ht="13.5">
      <c r="B120" s="44"/>
      <c r="C120" s="72"/>
      <c r="D120" s="230" t="s">
        <v>144</v>
      </c>
      <c r="E120" s="72"/>
      <c r="F120" s="231" t="s">
        <v>860</v>
      </c>
      <c r="G120" s="72"/>
      <c r="H120" s="72"/>
      <c r="I120" s="189"/>
      <c r="J120" s="72"/>
      <c r="K120" s="72"/>
      <c r="L120" s="70"/>
      <c r="M120" s="232"/>
      <c r="N120" s="45"/>
      <c r="O120" s="45"/>
      <c r="P120" s="45"/>
      <c r="Q120" s="45"/>
      <c r="R120" s="45"/>
      <c r="S120" s="45"/>
      <c r="T120" s="93"/>
      <c r="AT120" s="22" t="s">
        <v>144</v>
      </c>
      <c r="AU120" s="22" t="s">
        <v>86</v>
      </c>
    </row>
    <row r="121" spans="2:51" s="12" customFormat="1" ht="13.5">
      <c r="B121" s="246"/>
      <c r="C121" s="247"/>
      <c r="D121" s="230" t="s">
        <v>231</v>
      </c>
      <c r="E121" s="248" t="s">
        <v>23</v>
      </c>
      <c r="F121" s="249" t="s">
        <v>861</v>
      </c>
      <c r="G121" s="247"/>
      <c r="H121" s="250">
        <v>60</v>
      </c>
      <c r="I121" s="251"/>
      <c r="J121" s="247"/>
      <c r="K121" s="247"/>
      <c r="L121" s="252"/>
      <c r="M121" s="253"/>
      <c r="N121" s="254"/>
      <c r="O121" s="254"/>
      <c r="P121" s="254"/>
      <c r="Q121" s="254"/>
      <c r="R121" s="254"/>
      <c r="S121" s="254"/>
      <c r="T121" s="255"/>
      <c r="AT121" s="256" t="s">
        <v>231</v>
      </c>
      <c r="AU121" s="256" t="s">
        <v>86</v>
      </c>
      <c r="AV121" s="12" t="s">
        <v>86</v>
      </c>
      <c r="AW121" s="12" t="s">
        <v>40</v>
      </c>
      <c r="AX121" s="12" t="s">
        <v>24</v>
      </c>
      <c r="AY121" s="256" t="s">
        <v>128</v>
      </c>
    </row>
    <row r="122" spans="2:65" s="1" customFormat="1" ht="25.5" customHeight="1">
      <c r="B122" s="44"/>
      <c r="C122" s="219" t="s">
        <v>234</v>
      </c>
      <c r="D122" s="219" t="s">
        <v>134</v>
      </c>
      <c r="E122" s="220" t="s">
        <v>862</v>
      </c>
      <c r="F122" s="221" t="s">
        <v>863</v>
      </c>
      <c r="G122" s="222" t="s">
        <v>192</v>
      </c>
      <c r="H122" s="223">
        <v>1</v>
      </c>
      <c r="I122" s="224"/>
      <c r="J122" s="223">
        <f>ROUND(I122*H122,2)</f>
        <v>0</v>
      </c>
      <c r="K122" s="221" t="s">
        <v>138</v>
      </c>
      <c r="L122" s="70"/>
      <c r="M122" s="225" t="s">
        <v>23</v>
      </c>
      <c r="N122" s="226" t="s">
        <v>48</v>
      </c>
      <c r="O122" s="45"/>
      <c r="P122" s="227">
        <f>O122*H122</f>
        <v>0</v>
      </c>
      <c r="Q122" s="227">
        <v>0</v>
      </c>
      <c r="R122" s="227">
        <f>Q122*H122</f>
        <v>0</v>
      </c>
      <c r="S122" s="227">
        <v>0</v>
      </c>
      <c r="T122" s="228">
        <f>S122*H122</f>
        <v>0</v>
      </c>
      <c r="AR122" s="22" t="s">
        <v>151</v>
      </c>
      <c r="AT122" s="22" t="s">
        <v>134</v>
      </c>
      <c r="AU122" s="22" t="s">
        <v>86</v>
      </c>
      <c r="AY122" s="22" t="s">
        <v>128</v>
      </c>
      <c r="BE122" s="229">
        <f>IF(N122="základní",J122,0)</f>
        <v>0</v>
      </c>
      <c r="BF122" s="229">
        <f>IF(N122="snížená",J122,0)</f>
        <v>0</v>
      </c>
      <c r="BG122" s="229">
        <f>IF(N122="zákl. přenesená",J122,0)</f>
        <v>0</v>
      </c>
      <c r="BH122" s="229">
        <f>IF(N122="sníž. přenesená",J122,0)</f>
        <v>0</v>
      </c>
      <c r="BI122" s="229">
        <f>IF(N122="nulová",J122,0)</f>
        <v>0</v>
      </c>
      <c r="BJ122" s="22" t="s">
        <v>24</v>
      </c>
      <c r="BK122" s="229">
        <f>ROUND(I122*H122,2)</f>
        <v>0</v>
      </c>
      <c r="BL122" s="22" t="s">
        <v>151</v>
      </c>
      <c r="BM122" s="22" t="s">
        <v>864</v>
      </c>
    </row>
    <row r="123" spans="2:47" s="1" customFormat="1" ht="13.5">
      <c r="B123" s="44"/>
      <c r="C123" s="72"/>
      <c r="D123" s="230" t="s">
        <v>187</v>
      </c>
      <c r="E123" s="72"/>
      <c r="F123" s="231" t="s">
        <v>865</v>
      </c>
      <c r="G123" s="72"/>
      <c r="H123" s="72"/>
      <c r="I123" s="189"/>
      <c r="J123" s="72"/>
      <c r="K123" s="72"/>
      <c r="L123" s="70"/>
      <c r="M123" s="232"/>
      <c r="N123" s="45"/>
      <c r="O123" s="45"/>
      <c r="P123" s="45"/>
      <c r="Q123" s="45"/>
      <c r="R123" s="45"/>
      <c r="S123" s="45"/>
      <c r="T123" s="93"/>
      <c r="AT123" s="22" t="s">
        <v>187</v>
      </c>
      <c r="AU123" s="22" t="s">
        <v>86</v>
      </c>
    </row>
    <row r="124" spans="2:47" s="1" customFormat="1" ht="13.5">
      <c r="B124" s="44"/>
      <c r="C124" s="72"/>
      <c r="D124" s="230" t="s">
        <v>144</v>
      </c>
      <c r="E124" s="72"/>
      <c r="F124" s="231" t="s">
        <v>866</v>
      </c>
      <c r="G124" s="72"/>
      <c r="H124" s="72"/>
      <c r="I124" s="189"/>
      <c r="J124" s="72"/>
      <c r="K124" s="72"/>
      <c r="L124" s="70"/>
      <c r="M124" s="232"/>
      <c r="N124" s="45"/>
      <c r="O124" s="45"/>
      <c r="P124" s="45"/>
      <c r="Q124" s="45"/>
      <c r="R124" s="45"/>
      <c r="S124" s="45"/>
      <c r="T124" s="93"/>
      <c r="AT124" s="22" t="s">
        <v>144</v>
      </c>
      <c r="AU124" s="22" t="s">
        <v>86</v>
      </c>
    </row>
    <row r="125" spans="2:65" s="1" customFormat="1" ht="38.25" customHeight="1">
      <c r="B125" s="44"/>
      <c r="C125" s="219" t="s">
        <v>239</v>
      </c>
      <c r="D125" s="219" t="s">
        <v>134</v>
      </c>
      <c r="E125" s="220" t="s">
        <v>867</v>
      </c>
      <c r="F125" s="221" t="s">
        <v>868</v>
      </c>
      <c r="G125" s="222" t="s">
        <v>192</v>
      </c>
      <c r="H125" s="223">
        <v>60</v>
      </c>
      <c r="I125" s="224"/>
      <c r="J125" s="223">
        <f>ROUND(I125*H125,2)</f>
        <v>0</v>
      </c>
      <c r="K125" s="221" t="s">
        <v>138</v>
      </c>
      <c r="L125" s="70"/>
      <c r="M125" s="225" t="s">
        <v>23</v>
      </c>
      <c r="N125" s="226" t="s">
        <v>48</v>
      </c>
      <c r="O125" s="45"/>
      <c r="P125" s="227">
        <f>O125*H125</f>
        <v>0</v>
      </c>
      <c r="Q125" s="227">
        <v>0</v>
      </c>
      <c r="R125" s="227">
        <f>Q125*H125</f>
        <v>0</v>
      </c>
      <c r="S125" s="227">
        <v>0</v>
      </c>
      <c r="T125" s="228">
        <f>S125*H125</f>
        <v>0</v>
      </c>
      <c r="AR125" s="22" t="s">
        <v>151</v>
      </c>
      <c r="AT125" s="22" t="s">
        <v>134</v>
      </c>
      <c r="AU125" s="22" t="s">
        <v>86</v>
      </c>
      <c r="AY125" s="22" t="s">
        <v>128</v>
      </c>
      <c r="BE125" s="229">
        <f>IF(N125="základní",J125,0)</f>
        <v>0</v>
      </c>
      <c r="BF125" s="229">
        <f>IF(N125="snížená",J125,0)</f>
        <v>0</v>
      </c>
      <c r="BG125" s="229">
        <f>IF(N125="zákl. přenesená",J125,0)</f>
        <v>0</v>
      </c>
      <c r="BH125" s="229">
        <f>IF(N125="sníž. přenesená",J125,0)</f>
        <v>0</v>
      </c>
      <c r="BI125" s="229">
        <f>IF(N125="nulová",J125,0)</f>
        <v>0</v>
      </c>
      <c r="BJ125" s="22" t="s">
        <v>24</v>
      </c>
      <c r="BK125" s="229">
        <f>ROUND(I125*H125,2)</f>
        <v>0</v>
      </c>
      <c r="BL125" s="22" t="s">
        <v>151</v>
      </c>
      <c r="BM125" s="22" t="s">
        <v>869</v>
      </c>
    </row>
    <row r="126" spans="2:47" s="1" customFormat="1" ht="13.5">
      <c r="B126" s="44"/>
      <c r="C126" s="72"/>
      <c r="D126" s="230" t="s">
        <v>187</v>
      </c>
      <c r="E126" s="72"/>
      <c r="F126" s="231" t="s">
        <v>865</v>
      </c>
      <c r="G126" s="72"/>
      <c r="H126" s="72"/>
      <c r="I126" s="189"/>
      <c r="J126" s="72"/>
      <c r="K126" s="72"/>
      <c r="L126" s="70"/>
      <c r="M126" s="232"/>
      <c r="N126" s="45"/>
      <c r="O126" s="45"/>
      <c r="P126" s="45"/>
      <c r="Q126" s="45"/>
      <c r="R126" s="45"/>
      <c r="S126" s="45"/>
      <c r="T126" s="93"/>
      <c r="AT126" s="22" t="s">
        <v>187</v>
      </c>
      <c r="AU126" s="22" t="s">
        <v>86</v>
      </c>
    </row>
    <row r="127" spans="2:47" s="1" customFormat="1" ht="13.5">
      <c r="B127" s="44"/>
      <c r="C127" s="72"/>
      <c r="D127" s="230" t="s">
        <v>144</v>
      </c>
      <c r="E127" s="72"/>
      <c r="F127" s="231" t="s">
        <v>860</v>
      </c>
      <c r="G127" s="72"/>
      <c r="H127" s="72"/>
      <c r="I127" s="189"/>
      <c r="J127" s="72"/>
      <c r="K127" s="72"/>
      <c r="L127" s="70"/>
      <c r="M127" s="232"/>
      <c r="N127" s="45"/>
      <c r="O127" s="45"/>
      <c r="P127" s="45"/>
      <c r="Q127" s="45"/>
      <c r="R127" s="45"/>
      <c r="S127" s="45"/>
      <c r="T127" s="93"/>
      <c r="AT127" s="22" t="s">
        <v>144</v>
      </c>
      <c r="AU127" s="22" t="s">
        <v>86</v>
      </c>
    </row>
    <row r="128" spans="2:51" s="12" customFormat="1" ht="13.5">
      <c r="B128" s="246"/>
      <c r="C128" s="247"/>
      <c r="D128" s="230" t="s">
        <v>231</v>
      </c>
      <c r="E128" s="248" t="s">
        <v>23</v>
      </c>
      <c r="F128" s="249" t="s">
        <v>861</v>
      </c>
      <c r="G128" s="247"/>
      <c r="H128" s="250">
        <v>60</v>
      </c>
      <c r="I128" s="251"/>
      <c r="J128" s="247"/>
      <c r="K128" s="247"/>
      <c r="L128" s="252"/>
      <c r="M128" s="266"/>
      <c r="N128" s="267"/>
      <c r="O128" s="267"/>
      <c r="P128" s="267"/>
      <c r="Q128" s="267"/>
      <c r="R128" s="267"/>
      <c r="S128" s="267"/>
      <c r="T128" s="268"/>
      <c r="AT128" s="256" t="s">
        <v>231</v>
      </c>
      <c r="AU128" s="256" t="s">
        <v>86</v>
      </c>
      <c r="AV128" s="12" t="s">
        <v>86</v>
      </c>
      <c r="AW128" s="12" t="s">
        <v>40</v>
      </c>
      <c r="AX128" s="12" t="s">
        <v>24</v>
      </c>
      <c r="AY128" s="256" t="s">
        <v>128</v>
      </c>
    </row>
    <row r="129" spans="2:12" s="1" customFormat="1" ht="6.95" customHeight="1">
      <c r="B129" s="65"/>
      <c r="C129" s="66"/>
      <c r="D129" s="66"/>
      <c r="E129" s="66"/>
      <c r="F129" s="66"/>
      <c r="G129" s="66"/>
      <c r="H129" s="66"/>
      <c r="I129" s="164"/>
      <c r="J129" s="66"/>
      <c r="K129" s="66"/>
      <c r="L129" s="70"/>
    </row>
  </sheetData>
  <sheetProtection password="CC35" sheet="1" objects="1" scenarios="1" formatColumns="0" formatRows="0" autoFilter="0"/>
  <autoFilter ref="C77:K128"/>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9" customWidth="1"/>
    <col min="2" max="2" width="1.66796875" style="269" customWidth="1"/>
    <col min="3" max="4" width="5" style="269" customWidth="1"/>
    <col min="5" max="5" width="11.66015625" style="269" customWidth="1"/>
    <col min="6" max="6" width="9.16015625" style="269" customWidth="1"/>
    <col min="7" max="7" width="5" style="269" customWidth="1"/>
    <col min="8" max="8" width="77.83203125" style="269" customWidth="1"/>
    <col min="9" max="10" width="20" style="269" customWidth="1"/>
    <col min="11" max="11" width="1.66796875" style="269" customWidth="1"/>
  </cols>
  <sheetData>
    <row r="1" ht="37.5" customHeight="1"/>
    <row r="2" spans="2:11" ht="7.5" customHeight="1">
      <c r="B2" s="270"/>
      <c r="C2" s="271"/>
      <c r="D2" s="271"/>
      <c r="E2" s="271"/>
      <c r="F2" s="271"/>
      <c r="G2" s="271"/>
      <c r="H2" s="271"/>
      <c r="I2" s="271"/>
      <c r="J2" s="271"/>
      <c r="K2" s="272"/>
    </row>
    <row r="3" spans="2:11" s="13" customFormat="1" ht="45" customHeight="1">
      <c r="B3" s="273"/>
      <c r="C3" s="274" t="s">
        <v>870</v>
      </c>
      <c r="D3" s="274"/>
      <c r="E3" s="274"/>
      <c r="F3" s="274"/>
      <c r="G3" s="274"/>
      <c r="H3" s="274"/>
      <c r="I3" s="274"/>
      <c r="J3" s="274"/>
      <c r="K3" s="275"/>
    </row>
    <row r="4" spans="2:11" ht="25.5" customHeight="1">
      <c r="B4" s="276"/>
      <c r="C4" s="277" t="s">
        <v>871</v>
      </c>
      <c r="D4" s="277"/>
      <c r="E4" s="277"/>
      <c r="F4" s="277"/>
      <c r="G4" s="277"/>
      <c r="H4" s="277"/>
      <c r="I4" s="277"/>
      <c r="J4" s="277"/>
      <c r="K4" s="278"/>
    </row>
    <row r="5" spans="2:11" ht="5.25" customHeight="1">
      <c r="B5" s="276"/>
      <c r="C5" s="279"/>
      <c r="D5" s="279"/>
      <c r="E5" s="279"/>
      <c r="F5" s="279"/>
      <c r="G5" s="279"/>
      <c r="H5" s="279"/>
      <c r="I5" s="279"/>
      <c r="J5" s="279"/>
      <c r="K5" s="278"/>
    </row>
    <row r="6" spans="2:11" ht="15" customHeight="1">
      <c r="B6" s="276"/>
      <c r="C6" s="280" t="s">
        <v>872</v>
      </c>
      <c r="D6" s="280"/>
      <c r="E6" s="280"/>
      <c r="F6" s="280"/>
      <c r="G6" s="280"/>
      <c r="H6" s="280"/>
      <c r="I6" s="280"/>
      <c r="J6" s="280"/>
      <c r="K6" s="278"/>
    </row>
    <row r="7" spans="2:11" ht="15" customHeight="1">
      <c r="B7" s="281"/>
      <c r="C7" s="280" t="s">
        <v>873</v>
      </c>
      <c r="D7" s="280"/>
      <c r="E7" s="280"/>
      <c r="F7" s="280"/>
      <c r="G7" s="280"/>
      <c r="H7" s="280"/>
      <c r="I7" s="280"/>
      <c r="J7" s="280"/>
      <c r="K7" s="278"/>
    </row>
    <row r="8" spans="2:11" ht="12.75" customHeight="1">
      <c r="B8" s="281"/>
      <c r="C8" s="280"/>
      <c r="D8" s="280"/>
      <c r="E8" s="280"/>
      <c r="F8" s="280"/>
      <c r="G8" s="280"/>
      <c r="H8" s="280"/>
      <c r="I8" s="280"/>
      <c r="J8" s="280"/>
      <c r="K8" s="278"/>
    </row>
    <row r="9" spans="2:11" ht="15" customHeight="1">
      <c r="B9" s="281"/>
      <c r="C9" s="280" t="s">
        <v>874</v>
      </c>
      <c r="D9" s="280"/>
      <c r="E9" s="280"/>
      <c r="F9" s="280"/>
      <c r="G9" s="280"/>
      <c r="H9" s="280"/>
      <c r="I9" s="280"/>
      <c r="J9" s="280"/>
      <c r="K9" s="278"/>
    </row>
    <row r="10" spans="2:11" ht="15" customHeight="1">
      <c r="B10" s="281"/>
      <c r="C10" s="280"/>
      <c r="D10" s="280" t="s">
        <v>875</v>
      </c>
      <c r="E10" s="280"/>
      <c r="F10" s="280"/>
      <c r="G10" s="280"/>
      <c r="H10" s="280"/>
      <c r="I10" s="280"/>
      <c r="J10" s="280"/>
      <c r="K10" s="278"/>
    </row>
    <row r="11" spans="2:11" ht="15" customHeight="1">
      <c r="B11" s="281"/>
      <c r="C11" s="282"/>
      <c r="D11" s="280" t="s">
        <v>876</v>
      </c>
      <c r="E11" s="280"/>
      <c r="F11" s="280"/>
      <c r="G11" s="280"/>
      <c r="H11" s="280"/>
      <c r="I11" s="280"/>
      <c r="J11" s="280"/>
      <c r="K11" s="278"/>
    </row>
    <row r="12" spans="2:11" ht="12.75" customHeight="1">
      <c r="B12" s="281"/>
      <c r="C12" s="282"/>
      <c r="D12" s="282"/>
      <c r="E12" s="282"/>
      <c r="F12" s="282"/>
      <c r="G12" s="282"/>
      <c r="H12" s="282"/>
      <c r="I12" s="282"/>
      <c r="J12" s="282"/>
      <c r="K12" s="278"/>
    </row>
    <row r="13" spans="2:11" ht="15" customHeight="1">
      <c r="B13" s="281"/>
      <c r="C13" s="282"/>
      <c r="D13" s="280" t="s">
        <v>877</v>
      </c>
      <c r="E13" s="280"/>
      <c r="F13" s="280"/>
      <c r="G13" s="280"/>
      <c r="H13" s="280"/>
      <c r="I13" s="280"/>
      <c r="J13" s="280"/>
      <c r="K13" s="278"/>
    </row>
    <row r="14" spans="2:11" ht="15" customHeight="1">
      <c r="B14" s="281"/>
      <c r="C14" s="282"/>
      <c r="D14" s="280" t="s">
        <v>878</v>
      </c>
      <c r="E14" s="280"/>
      <c r="F14" s="280"/>
      <c r="G14" s="280"/>
      <c r="H14" s="280"/>
      <c r="I14" s="280"/>
      <c r="J14" s="280"/>
      <c r="K14" s="278"/>
    </row>
    <row r="15" spans="2:11" ht="15" customHeight="1">
      <c r="B15" s="281"/>
      <c r="C15" s="282"/>
      <c r="D15" s="280" t="s">
        <v>879</v>
      </c>
      <c r="E15" s="280"/>
      <c r="F15" s="280"/>
      <c r="G15" s="280"/>
      <c r="H15" s="280"/>
      <c r="I15" s="280"/>
      <c r="J15" s="280"/>
      <c r="K15" s="278"/>
    </row>
    <row r="16" spans="2:11" ht="15" customHeight="1">
      <c r="B16" s="281"/>
      <c r="C16" s="282"/>
      <c r="D16" s="282"/>
      <c r="E16" s="283" t="s">
        <v>84</v>
      </c>
      <c r="F16" s="280" t="s">
        <v>880</v>
      </c>
      <c r="G16" s="280"/>
      <c r="H16" s="280"/>
      <c r="I16" s="280"/>
      <c r="J16" s="280"/>
      <c r="K16" s="278"/>
    </row>
    <row r="17" spans="2:11" ht="15" customHeight="1">
      <c r="B17" s="281"/>
      <c r="C17" s="282"/>
      <c r="D17" s="282"/>
      <c r="E17" s="283" t="s">
        <v>881</v>
      </c>
      <c r="F17" s="280" t="s">
        <v>882</v>
      </c>
      <c r="G17" s="280"/>
      <c r="H17" s="280"/>
      <c r="I17" s="280"/>
      <c r="J17" s="280"/>
      <c r="K17" s="278"/>
    </row>
    <row r="18" spans="2:11" ht="15" customHeight="1">
      <c r="B18" s="281"/>
      <c r="C18" s="282"/>
      <c r="D18" s="282"/>
      <c r="E18" s="283" t="s">
        <v>883</v>
      </c>
      <c r="F18" s="280" t="s">
        <v>884</v>
      </c>
      <c r="G18" s="280"/>
      <c r="H18" s="280"/>
      <c r="I18" s="280"/>
      <c r="J18" s="280"/>
      <c r="K18" s="278"/>
    </row>
    <row r="19" spans="2:11" ht="15" customHeight="1">
      <c r="B19" s="281"/>
      <c r="C19" s="282"/>
      <c r="D19" s="282"/>
      <c r="E19" s="283" t="s">
        <v>885</v>
      </c>
      <c r="F19" s="280" t="s">
        <v>83</v>
      </c>
      <c r="G19" s="280"/>
      <c r="H19" s="280"/>
      <c r="I19" s="280"/>
      <c r="J19" s="280"/>
      <c r="K19" s="278"/>
    </row>
    <row r="20" spans="2:11" ht="15" customHeight="1">
      <c r="B20" s="281"/>
      <c r="C20" s="282"/>
      <c r="D20" s="282"/>
      <c r="E20" s="283" t="s">
        <v>886</v>
      </c>
      <c r="F20" s="280" t="s">
        <v>887</v>
      </c>
      <c r="G20" s="280"/>
      <c r="H20" s="280"/>
      <c r="I20" s="280"/>
      <c r="J20" s="280"/>
      <c r="K20" s="278"/>
    </row>
    <row r="21" spans="2:11" ht="15" customHeight="1">
      <c r="B21" s="281"/>
      <c r="C21" s="282"/>
      <c r="D21" s="282"/>
      <c r="E21" s="283" t="s">
        <v>888</v>
      </c>
      <c r="F21" s="280" t="s">
        <v>889</v>
      </c>
      <c r="G21" s="280"/>
      <c r="H21" s="280"/>
      <c r="I21" s="280"/>
      <c r="J21" s="280"/>
      <c r="K21" s="278"/>
    </row>
    <row r="22" spans="2:11" ht="12.75" customHeight="1">
      <c r="B22" s="281"/>
      <c r="C22" s="282"/>
      <c r="D22" s="282"/>
      <c r="E22" s="282"/>
      <c r="F22" s="282"/>
      <c r="G22" s="282"/>
      <c r="H22" s="282"/>
      <c r="I22" s="282"/>
      <c r="J22" s="282"/>
      <c r="K22" s="278"/>
    </row>
    <row r="23" spans="2:11" ht="15" customHeight="1">
      <c r="B23" s="281"/>
      <c r="C23" s="280" t="s">
        <v>890</v>
      </c>
      <c r="D23" s="280"/>
      <c r="E23" s="280"/>
      <c r="F23" s="280"/>
      <c r="G23" s="280"/>
      <c r="H23" s="280"/>
      <c r="I23" s="280"/>
      <c r="J23" s="280"/>
      <c r="K23" s="278"/>
    </row>
    <row r="24" spans="2:11" ht="15" customHeight="1">
      <c r="B24" s="281"/>
      <c r="C24" s="280" t="s">
        <v>891</v>
      </c>
      <c r="D24" s="280"/>
      <c r="E24" s="280"/>
      <c r="F24" s="280"/>
      <c r="G24" s="280"/>
      <c r="H24" s="280"/>
      <c r="I24" s="280"/>
      <c r="J24" s="280"/>
      <c r="K24" s="278"/>
    </row>
    <row r="25" spans="2:11" ht="15" customHeight="1">
      <c r="B25" s="281"/>
      <c r="C25" s="280"/>
      <c r="D25" s="280" t="s">
        <v>892</v>
      </c>
      <c r="E25" s="280"/>
      <c r="F25" s="280"/>
      <c r="G25" s="280"/>
      <c r="H25" s="280"/>
      <c r="I25" s="280"/>
      <c r="J25" s="280"/>
      <c r="K25" s="278"/>
    </row>
    <row r="26" spans="2:11" ht="15" customHeight="1">
      <c r="B26" s="281"/>
      <c r="C26" s="282"/>
      <c r="D26" s="280" t="s">
        <v>893</v>
      </c>
      <c r="E26" s="280"/>
      <c r="F26" s="280"/>
      <c r="G26" s="280"/>
      <c r="H26" s="280"/>
      <c r="I26" s="280"/>
      <c r="J26" s="280"/>
      <c r="K26" s="278"/>
    </row>
    <row r="27" spans="2:11" ht="12.75" customHeight="1">
      <c r="B27" s="281"/>
      <c r="C27" s="282"/>
      <c r="D27" s="282"/>
      <c r="E27" s="282"/>
      <c r="F27" s="282"/>
      <c r="G27" s="282"/>
      <c r="H27" s="282"/>
      <c r="I27" s="282"/>
      <c r="J27" s="282"/>
      <c r="K27" s="278"/>
    </row>
    <row r="28" spans="2:11" ht="15" customHeight="1">
      <c r="B28" s="281"/>
      <c r="C28" s="282"/>
      <c r="D28" s="280" t="s">
        <v>894</v>
      </c>
      <c r="E28" s="280"/>
      <c r="F28" s="280"/>
      <c r="G28" s="280"/>
      <c r="H28" s="280"/>
      <c r="I28" s="280"/>
      <c r="J28" s="280"/>
      <c r="K28" s="278"/>
    </row>
    <row r="29" spans="2:11" ht="15" customHeight="1">
      <c r="B29" s="281"/>
      <c r="C29" s="282"/>
      <c r="D29" s="280" t="s">
        <v>895</v>
      </c>
      <c r="E29" s="280"/>
      <c r="F29" s="280"/>
      <c r="G29" s="280"/>
      <c r="H29" s="280"/>
      <c r="I29" s="280"/>
      <c r="J29" s="280"/>
      <c r="K29" s="278"/>
    </row>
    <row r="30" spans="2:11" ht="12.75" customHeight="1">
      <c r="B30" s="281"/>
      <c r="C30" s="282"/>
      <c r="D30" s="282"/>
      <c r="E30" s="282"/>
      <c r="F30" s="282"/>
      <c r="G30" s="282"/>
      <c r="H30" s="282"/>
      <c r="I30" s="282"/>
      <c r="J30" s="282"/>
      <c r="K30" s="278"/>
    </row>
    <row r="31" spans="2:11" ht="15" customHeight="1">
      <c r="B31" s="281"/>
      <c r="C31" s="282"/>
      <c r="D31" s="280" t="s">
        <v>896</v>
      </c>
      <c r="E31" s="280"/>
      <c r="F31" s="280"/>
      <c r="G31" s="280"/>
      <c r="H31" s="280"/>
      <c r="I31" s="280"/>
      <c r="J31" s="280"/>
      <c r="K31" s="278"/>
    </row>
    <row r="32" spans="2:11" ht="15" customHeight="1">
      <c r="B32" s="281"/>
      <c r="C32" s="282"/>
      <c r="D32" s="280" t="s">
        <v>897</v>
      </c>
      <c r="E32" s="280"/>
      <c r="F32" s="280"/>
      <c r="G32" s="280"/>
      <c r="H32" s="280"/>
      <c r="I32" s="280"/>
      <c r="J32" s="280"/>
      <c r="K32" s="278"/>
    </row>
    <row r="33" spans="2:11" ht="15" customHeight="1">
      <c r="B33" s="281"/>
      <c r="C33" s="282"/>
      <c r="D33" s="280" t="s">
        <v>898</v>
      </c>
      <c r="E33" s="280"/>
      <c r="F33" s="280"/>
      <c r="G33" s="280"/>
      <c r="H33" s="280"/>
      <c r="I33" s="280"/>
      <c r="J33" s="280"/>
      <c r="K33" s="278"/>
    </row>
    <row r="34" spans="2:11" ht="15" customHeight="1">
      <c r="B34" s="281"/>
      <c r="C34" s="282"/>
      <c r="D34" s="280"/>
      <c r="E34" s="284" t="s">
        <v>113</v>
      </c>
      <c r="F34" s="280"/>
      <c r="G34" s="280" t="s">
        <v>899</v>
      </c>
      <c r="H34" s="280"/>
      <c r="I34" s="280"/>
      <c r="J34" s="280"/>
      <c r="K34" s="278"/>
    </row>
    <row r="35" spans="2:11" ht="30.75" customHeight="1">
      <c r="B35" s="281"/>
      <c r="C35" s="282"/>
      <c r="D35" s="280"/>
      <c r="E35" s="284" t="s">
        <v>900</v>
      </c>
      <c r="F35" s="280"/>
      <c r="G35" s="280" t="s">
        <v>901</v>
      </c>
      <c r="H35" s="280"/>
      <c r="I35" s="280"/>
      <c r="J35" s="280"/>
      <c r="K35" s="278"/>
    </row>
    <row r="36" spans="2:11" ht="15" customHeight="1">
      <c r="B36" s="281"/>
      <c r="C36" s="282"/>
      <c r="D36" s="280"/>
      <c r="E36" s="284" t="s">
        <v>58</v>
      </c>
      <c r="F36" s="280"/>
      <c r="G36" s="280" t="s">
        <v>902</v>
      </c>
      <c r="H36" s="280"/>
      <c r="I36" s="280"/>
      <c r="J36" s="280"/>
      <c r="K36" s="278"/>
    </row>
    <row r="37" spans="2:11" ht="15" customHeight="1">
      <c r="B37" s="281"/>
      <c r="C37" s="282"/>
      <c r="D37" s="280"/>
      <c r="E37" s="284" t="s">
        <v>114</v>
      </c>
      <c r="F37" s="280"/>
      <c r="G37" s="280" t="s">
        <v>903</v>
      </c>
      <c r="H37" s="280"/>
      <c r="I37" s="280"/>
      <c r="J37" s="280"/>
      <c r="K37" s="278"/>
    </row>
    <row r="38" spans="2:11" ht="15" customHeight="1">
      <c r="B38" s="281"/>
      <c r="C38" s="282"/>
      <c r="D38" s="280"/>
      <c r="E38" s="284" t="s">
        <v>115</v>
      </c>
      <c r="F38" s="280"/>
      <c r="G38" s="280" t="s">
        <v>904</v>
      </c>
      <c r="H38" s="280"/>
      <c r="I38" s="280"/>
      <c r="J38" s="280"/>
      <c r="K38" s="278"/>
    </row>
    <row r="39" spans="2:11" ht="15" customHeight="1">
      <c r="B39" s="281"/>
      <c r="C39" s="282"/>
      <c r="D39" s="280"/>
      <c r="E39" s="284" t="s">
        <v>116</v>
      </c>
      <c r="F39" s="280"/>
      <c r="G39" s="280" t="s">
        <v>905</v>
      </c>
      <c r="H39" s="280"/>
      <c r="I39" s="280"/>
      <c r="J39" s="280"/>
      <c r="K39" s="278"/>
    </row>
    <row r="40" spans="2:11" ht="15" customHeight="1">
      <c r="B40" s="281"/>
      <c r="C40" s="282"/>
      <c r="D40" s="280"/>
      <c r="E40" s="284" t="s">
        <v>906</v>
      </c>
      <c r="F40" s="280"/>
      <c r="G40" s="280" t="s">
        <v>907</v>
      </c>
      <c r="H40" s="280"/>
      <c r="I40" s="280"/>
      <c r="J40" s="280"/>
      <c r="K40" s="278"/>
    </row>
    <row r="41" spans="2:11" ht="15" customHeight="1">
      <c r="B41" s="281"/>
      <c r="C41" s="282"/>
      <c r="D41" s="280"/>
      <c r="E41" s="284"/>
      <c r="F41" s="280"/>
      <c r="G41" s="280" t="s">
        <v>908</v>
      </c>
      <c r="H41" s="280"/>
      <c r="I41" s="280"/>
      <c r="J41" s="280"/>
      <c r="K41" s="278"/>
    </row>
    <row r="42" spans="2:11" ht="15" customHeight="1">
      <c r="B42" s="281"/>
      <c r="C42" s="282"/>
      <c r="D42" s="280"/>
      <c r="E42" s="284" t="s">
        <v>909</v>
      </c>
      <c r="F42" s="280"/>
      <c r="G42" s="280" t="s">
        <v>910</v>
      </c>
      <c r="H42" s="280"/>
      <c r="I42" s="280"/>
      <c r="J42" s="280"/>
      <c r="K42" s="278"/>
    </row>
    <row r="43" spans="2:11" ht="15" customHeight="1">
      <c r="B43" s="281"/>
      <c r="C43" s="282"/>
      <c r="D43" s="280"/>
      <c r="E43" s="284" t="s">
        <v>118</v>
      </c>
      <c r="F43" s="280"/>
      <c r="G43" s="280" t="s">
        <v>911</v>
      </c>
      <c r="H43" s="280"/>
      <c r="I43" s="280"/>
      <c r="J43" s="280"/>
      <c r="K43" s="278"/>
    </row>
    <row r="44" spans="2:11" ht="12.75" customHeight="1">
      <c r="B44" s="281"/>
      <c r="C44" s="282"/>
      <c r="D44" s="280"/>
      <c r="E44" s="280"/>
      <c r="F44" s="280"/>
      <c r="G44" s="280"/>
      <c r="H44" s="280"/>
      <c r="I44" s="280"/>
      <c r="J44" s="280"/>
      <c r="K44" s="278"/>
    </row>
    <row r="45" spans="2:11" ht="15" customHeight="1">
      <c r="B45" s="281"/>
      <c r="C45" s="282"/>
      <c r="D45" s="280" t="s">
        <v>912</v>
      </c>
      <c r="E45" s="280"/>
      <c r="F45" s="280"/>
      <c r="G45" s="280"/>
      <c r="H45" s="280"/>
      <c r="I45" s="280"/>
      <c r="J45" s="280"/>
      <c r="K45" s="278"/>
    </row>
    <row r="46" spans="2:11" ht="15" customHeight="1">
      <c r="B46" s="281"/>
      <c r="C46" s="282"/>
      <c r="D46" s="282"/>
      <c r="E46" s="280" t="s">
        <v>913</v>
      </c>
      <c r="F46" s="280"/>
      <c r="G46" s="280"/>
      <c r="H46" s="280"/>
      <c r="I46" s="280"/>
      <c r="J46" s="280"/>
      <c r="K46" s="278"/>
    </row>
    <row r="47" spans="2:11" ht="15" customHeight="1">
      <c r="B47" s="281"/>
      <c r="C47" s="282"/>
      <c r="D47" s="282"/>
      <c r="E47" s="280" t="s">
        <v>914</v>
      </c>
      <c r="F47" s="280"/>
      <c r="G47" s="280"/>
      <c r="H47" s="280"/>
      <c r="I47" s="280"/>
      <c r="J47" s="280"/>
      <c r="K47" s="278"/>
    </row>
    <row r="48" spans="2:11" ht="15" customHeight="1">
      <c r="B48" s="281"/>
      <c r="C48" s="282"/>
      <c r="D48" s="282"/>
      <c r="E48" s="280" t="s">
        <v>915</v>
      </c>
      <c r="F48" s="280"/>
      <c r="G48" s="280"/>
      <c r="H48" s="280"/>
      <c r="I48" s="280"/>
      <c r="J48" s="280"/>
      <c r="K48" s="278"/>
    </row>
    <row r="49" spans="2:11" ht="15" customHeight="1">
      <c r="B49" s="281"/>
      <c r="C49" s="282"/>
      <c r="D49" s="280" t="s">
        <v>916</v>
      </c>
      <c r="E49" s="280"/>
      <c r="F49" s="280"/>
      <c r="G49" s="280"/>
      <c r="H49" s="280"/>
      <c r="I49" s="280"/>
      <c r="J49" s="280"/>
      <c r="K49" s="278"/>
    </row>
    <row r="50" spans="2:11" ht="25.5" customHeight="1">
      <c r="B50" s="276"/>
      <c r="C50" s="277" t="s">
        <v>917</v>
      </c>
      <c r="D50" s="277"/>
      <c r="E50" s="277"/>
      <c r="F50" s="277"/>
      <c r="G50" s="277"/>
      <c r="H50" s="277"/>
      <c r="I50" s="277"/>
      <c r="J50" s="277"/>
      <c r="K50" s="278"/>
    </row>
    <row r="51" spans="2:11" ht="5.25" customHeight="1">
      <c r="B51" s="276"/>
      <c r="C51" s="279"/>
      <c r="D51" s="279"/>
      <c r="E51" s="279"/>
      <c r="F51" s="279"/>
      <c r="G51" s="279"/>
      <c r="H51" s="279"/>
      <c r="I51" s="279"/>
      <c r="J51" s="279"/>
      <c r="K51" s="278"/>
    </row>
    <row r="52" spans="2:11" ht="15" customHeight="1">
      <c r="B52" s="276"/>
      <c r="C52" s="280" t="s">
        <v>918</v>
      </c>
      <c r="D52" s="280"/>
      <c r="E52" s="280"/>
      <c r="F52" s="280"/>
      <c r="G52" s="280"/>
      <c r="H52" s="280"/>
      <c r="I52" s="280"/>
      <c r="J52" s="280"/>
      <c r="K52" s="278"/>
    </row>
    <row r="53" spans="2:11" ht="15" customHeight="1">
      <c r="B53" s="276"/>
      <c r="C53" s="280" t="s">
        <v>919</v>
      </c>
      <c r="D53" s="280"/>
      <c r="E53" s="280"/>
      <c r="F53" s="280"/>
      <c r="G53" s="280"/>
      <c r="H53" s="280"/>
      <c r="I53" s="280"/>
      <c r="J53" s="280"/>
      <c r="K53" s="278"/>
    </row>
    <row r="54" spans="2:11" ht="12.75" customHeight="1">
      <c r="B54" s="276"/>
      <c r="C54" s="280"/>
      <c r="D54" s="280"/>
      <c r="E54" s="280"/>
      <c r="F54" s="280"/>
      <c r="G54" s="280"/>
      <c r="H54" s="280"/>
      <c r="I54" s="280"/>
      <c r="J54" s="280"/>
      <c r="K54" s="278"/>
    </row>
    <row r="55" spans="2:11" ht="15" customHeight="1">
      <c r="B55" s="276"/>
      <c r="C55" s="280" t="s">
        <v>920</v>
      </c>
      <c r="D55" s="280"/>
      <c r="E55" s="280"/>
      <c r="F55" s="280"/>
      <c r="G55" s="280"/>
      <c r="H55" s="280"/>
      <c r="I55" s="280"/>
      <c r="J55" s="280"/>
      <c r="K55" s="278"/>
    </row>
    <row r="56" spans="2:11" ht="15" customHeight="1">
      <c r="B56" s="276"/>
      <c r="C56" s="282"/>
      <c r="D56" s="280" t="s">
        <v>921</v>
      </c>
      <c r="E56" s="280"/>
      <c r="F56" s="280"/>
      <c r="G56" s="280"/>
      <c r="H56" s="280"/>
      <c r="I56" s="280"/>
      <c r="J56" s="280"/>
      <c r="K56" s="278"/>
    </row>
    <row r="57" spans="2:11" ht="15" customHeight="1">
      <c r="B57" s="276"/>
      <c r="C57" s="282"/>
      <c r="D57" s="280" t="s">
        <v>922</v>
      </c>
      <c r="E57" s="280"/>
      <c r="F57" s="280"/>
      <c r="G57" s="280"/>
      <c r="H57" s="280"/>
      <c r="I57" s="280"/>
      <c r="J57" s="280"/>
      <c r="K57" s="278"/>
    </row>
    <row r="58" spans="2:11" ht="15" customHeight="1">
      <c r="B58" s="276"/>
      <c r="C58" s="282"/>
      <c r="D58" s="280" t="s">
        <v>923</v>
      </c>
      <c r="E58" s="280"/>
      <c r="F58" s="280"/>
      <c r="G58" s="280"/>
      <c r="H58" s="280"/>
      <c r="I58" s="280"/>
      <c r="J58" s="280"/>
      <c r="K58" s="278"/>
    </row>
    <row r="59" spans="2:11" ht="15" customHeight="1">
      <c r="B59" s="276"/>
      <c r="C59" s="282"/>
      <c r="D59" s="280" t="s">
        <v>924</v>
      </c>
      <c r="E59" s="280"/>
      <c r="F59" s="280"/>
      <c r="G59" s="280"/>
      <c r="H59" s="280"/>
      <c r="I59" s="280"/>
      <c r="J59" s="280"/>
      <c r="K59" s="278"/>
    </row>
    <row r="60" spans="2:11" ht="15" customHeight="1">
      <c r="B60" s="276"/>
      <c r="C60" s="282"/>
      <c r="D60" s="285" t="s">
        <v>925</v>
      </c>
      <c r="E60" s="285"/>
      <c r="F60" s="285"/>
      <c r="G60" s="285"/>
      <c r="H60" s="285"/>
      <c r="I60" s="285"/>
      <c r="J60" s="285"/>
      <c r="K60" s="278"/>
    </row>
    <row r="61" spans="2:11" ht="15" customHeight="1">
      <c r="B61" s="276"/>
      <c r="C61" s="282"/>
      <c r="D61" s="280" t="s">
        <v>926</v>
      </c>
      <c r="E61" s="280"/>
      <c r="F61" s="280"/>
      <c r="G61" s="280"/>
      <c r="H61" s="280"/>
      <c r="I61" s="280"/>
      <c r="J61" s="280"/>
      <c r="K61" s="278"/>
    </row>
    <row r="62" spans="2:11" ht="12.75" customHeight="1">
      <c r="B62" s="276"/>
      <c r="C62" s="282"/>
      <c r="D62" s="282"/>
      <c r="E62" s="286"/>
      <c r="F62" s="282"/>
      <c r="G62" s="282"/>
      <c r="H62" s="282"/>
      <c r="I62" s="282"/>
      <c r="J62" s="282"/>
      <c r="K62" s="278"/>
    </row>
    <row r="63" spans="2:11" ht="15" customHeight="1">
      <c r="B63" s="276"/>
      <c r="C63" s="282"/>
      <c r="D63" s="280" t="s">
        <v>927</v>
      </c>
      <c r="E63" s="280"/>
      <c r="F63" s="280"/>
      <c r="G63" s="280"/>
      <c r="H63" s="280"/>
      <c r="I63" s="280"/>
      <c r="J63" s="280"/>
      <c r="K63" s="278"/>
    </row>
    <row r="64" spans="2:11" ht="15" customHeight="1">
      <c r="B64" s="276"/>
      <c r="C64" s="282"/>
      <c r="D64" s="285" t="s">
        <v>928</v>
      </c>
      <c r="E64" s="285"/>
      <c r="F64" s="285"/>
      <c r="G64" s="285"/>
      <c r="H64" s="285"/>
      <c r="I64" s="285"/>
      <c r="J64" s="285"/>
      <c r="K64" s="278"/>
    </row>
    <row r="65" spans="2:11" ht="15" customHeight="1">
      <c r="B65" s="276"/>
      <c r="C65" s="282"/>
      <c r="D65" s="280" t="s">
        <v>929</v>
      </c>
      <c r="E65" s="280"/>
      <c r="F65" s="280"/>
      <c r="G65" s="280"/>
      <c r="H65" s="280"/>
      <c r="I65" s="280"/>
      <c r="J65" s="280"/>
      <c r="K65" s="278"/>
    </row>
    <row r="66" spans="2:11" ht="15" customHeight="1">
      <c r="B66" s="276"/>
      <c r="C66" s="282"/>
      <c r="D66" s="280" t="s">
        <v>930</v>
      </c>
      <c r="E66" s="280"/>
      <c r="F66" s="280"/>
      <c r="G66" s="280"/>
      <c r="H66" s="280"/>
      <c r="I66" s="280"/>
      <c r="J66" s="280"/>
      <c r="K66" s="278"/>
    </row>
    <row r="67" spans="2:11" ht="15" customHeight="1">
      <c r="B67" s="276"/>
      <c r="C67" s="282"/>
      <c r="D67" s="280" t="s">
        <v>931</v>
      </c>
      <c r="E67" s="280"/>
      <c r="F67" s="280"/>
      <c r="G67" s="280"/>
      <c r="H67" s="280"/>
      <c r="I67" s="280"/>
      <c r="J67" s="280"/>
      <c r="K67" s="278"/>
    </row>
    <row r="68" spans="2:11" ht="15" customHeight="1">
      <c r="B68" s="276"/>
      <c r="C68" s="282"/>
      <c r="D68" s="280" t="s">
        <v>932</v>
      </c>
      <c r="E68" s="280"/>
      <c r="F68" s="280"/>
      <c r="G68" s="280"/>
      <c r="H68" s="280"/>
      <c r="I68" s="280"/>
      <c r="J68" s="280"/>
      <c r="K68" s="278"/>
    </row>
    <row r="69" spans="2:11" ht="12.75" customHeight="1">
      <c r="B69" s="287"/>
      <c r="C69" s="288"/>
      <c r="D69" s="288"/>
      <c r="E69" s="288"/>
      <c r="F69" s="288"/>
      <c r="G69" s="288"/>
      <c r="H69" s="288"/>
      <c r="I69" s="288"/>
      <c r="J69" s="288"/>
      <c r="K69" s="289"/>
    </row>
    <row r="70" spans="2:11" ht="18.75" customHeight="1">
      <c r="B70" s="290"/>
      <c r="C70" s="290"/>
      <c r="D70" s="290"/>
      <c r="E70" s="290"/>
      <c r="F70" s="290"/>
      <c r="G70" s="290"/>
      <c r="H70" s="290"/>
      <c r="I70" s="290"/>
      <c r="J70" s="290"/>
      <c r="K70" s="291"/>
    </row>
    <row r="71" spans="2:11" ht="18.75" customHeight="1">
      <c r="B71" s="291"/>
      <c r="C71" s="291"/>
      <c r="D71" s="291"/>
      <c r="E71" s="291"/>
      <c r="F71" s="291"/>
      <c r="G71" s="291"/>
      <c r="H71" s="291"/>
      <c r="I71" s="291"/>
      <c r="J71" s="291"/>
      <c r="K71" s="291"/>
    </row>
    <row r="72" spans="2:11" ht="7.5" customHeight="1">
      <c r="B72" s="292"/>
      <c r="C72" s="293"/>
      <c r="D72" s="293"/>
      <c r="E72" s="293"/>
      <c r="F72" s="293"/>
      <c r="G72" s="293"/>
      <c r="H72" s="293"/>
      <c r="I72" s="293"/>
      <c r="J72" s="293"/>
      <c r="K72" s="294"/>
    </row>
    <row r="73" spans="2:11" ht="45" customHeight="1">
      <c r="B73" s="295"/>
      <c r="C73" s="296" t="s">
        <v>97</v>
      </c>
      <c r="D73" s="296"/>
      <c r="E73" s="296"/>
      <c r="F73" s="296"/>
      <c r="G73" s="296"/>
      <c r="H73" s="296"/>
      <c r="I73" s="296"/>
      <c r="J73" s="296"/>
      <c r="K73" s="297"/>
    </row>
    <row r="74" spans="2:11" ht="17.25" customHeight="1">
      <c r="B74" s="295"/>
      <c r="C74" s="298" t="s">
        <v>933</v>
      </c>
      <c r="D74" s="298"/>
      <c r="E74" s="298"/>
      <c r="F74" s="298" t="s">
        <v>934</v>
      </c>
      <c r="G74" s="299"/>
      <c r="H74" s="298" t="s">
        <v>114</v>
      </c>
      <c r="I74" s="298" t="s">
        <v>62</v>
      </c>
      <c r="J74" s="298" t="s">
        <v>935</v>
      </c>
      <c r="K74" s="297"/>
    </row>
    <row r="75" spans="2:11" ht="17.25" customHeight="1">
      <c r="B75" s="295"/>
      <c r="C75" s="300" t="s">
        <v>936</v>
      </c>
      <c r="D75" s="300"/>
      <c r="E75" s="300"/>
      <c r="F75" s="301" t="s">
        <v>937</v>
      </c>
      <c r="G75" s="302"/>
      <c r="H75" s="300"/>
      <c r="I75" s="300"/>
      <c r="J75" s="300" t="s">
        <v>938</v>
      </c>
      <c r="K75" s="297"/>
    </row>
    <row r="76" spans="2:11" ht="5.25" customHeight="1">
      <c r="B76" s="295"/>
      <c r="C76" s="303"/>
      <c r="D76" s="303"/>
      <c r="E76" s="303"/>
      <c r="F76" s="303"/>
      <c r="G76" s="304"/>
      <c r="H76" s="303"/>
      <c r="I76" s="303"/>
      <c r="J76" s="303"/>
      <c r="K76" s="297"/>
    </row>
    <row r="77" spans="2:11" ht="15" customHeight="1">
      <c r="B77" s="295"/>
      <c r="C77" s="284" t="s">
        <v>58</v>
      </c>
      <c r="D77" s="303"/>
      <c r="E77" s="303"/>
      <c r="F77" s="305" t="s">
        <v>939</v>
      </c>
      <c r="G77" s="304"/>
      <c r="H77" s="284" t="s">
        <v>940</v>
      </c>
      <c r="I77" s="284" t="s">
        <v>941</v>
      </c>
      <c r="J77" s="284">
        <v>20</v>
      </c>
      <c r="K77" s="297"/>
    </row>
    <row r="78" spans="2:11" ht="15" customHeight="1">
      <c r="B78" s="295"/>
      <c r="C78" s="284" t="s">
        <v>942</v>
      </c>
      <c r="D78" s="284"/>
      <c r="E78" s="284"/>
      <c r="F78" s="305" t="s">
        <v>939</v>
      </c>
      <c r="G78" s="304"/>
      <c r="H78" s="284" t="s">
        <v>943</v>
      </c>
      <c r="I78" s="284" t="s">
        <v>941</v>
      </c>
      <c r="J78" s="284">
        <v>120</v>
      </c>
      <c r="K78" s="297"/>
    </row>
    <row r="79" spans="2:11" ht="15" customHeight="1">
      <c r="B79" s="306"/>
      <c r="C79" s="284" t="s">
        <v>944</v>
      </c>
      <c r="D79" s="284"/>
      <c r="E79" s="284"/>
      <c r="F79" s="305" t="s">
        <v>945</v>
      </c>
      <c r="G79" s="304"/>
      <c r="H79" s="284" t="s">
        <v>946</v>
      </c>
      <c r="I79" s="284" t="s">
        <v>941</v>
      </c>
      <c r="J79" s="284">
        <v>50</v>
      </c>
      <c r="K79" s="297"/>
    </row>
    <row r="80" spans="2:11" ht="15" customHeight="1">
      <c r="B80" s="306"/>
      <c r="C80" s="284" t="s">
        <v>947</v>
      </c>
      <c r="D80" s="284"/>
      <c r="E80" s="284"/>
      <c r="F80" s="305" t="s">
        <v>939</v>
      </c>
      <c r="G80" s="304"/>
      <c r="H80" s="284" t="s">
        <v>948</v>
      </c>
      <c r="I80" s="284" t="s">
        <v>949</v>
      </c>
      <c r="J80" s="284"/>
      <c r="K80" s="297"/>
    </row>
    <row r="81" spans="2:11" ht="15" customHeight="1">
      <c r="B81" s="306"/>
      <c r="C81" s="307" t="s">
        <v>950</v>
      </c>
      <c r="D81" s="307"/>
      <c r="E81" s="307"/>
      <c r="F81" s="308" t="s">
        <v>945</v>
      </c>
      <c r="G81" s="307"/>
      <c r="H81" s="307" t="s">
        <v>951</v>
      </c>
      <c r="I81" s="307" t="s">
        <v>941</v>
      </c>
      <c r="J81" s="307">
        <v>15</v>
      </c>
      <c r="K81" s="297"/>
    </row>
    <row r="82" spans="2:11" ht="15" customHeight="1">
      <c r="B82" s="306"/>
      <c r="C82" s="307" t="s">
        <v>952</v>
      </c>
      <c r="D82" s="307"/>
      <c r="E82" s="307"/>
      <c r="F82" s="308" t="s">
        <v>945</v>
      </c>
      <c r="G82" s="307"/>
      <c r="H82" s="307" t="s">
        <v>953</v>
      </c>
      <c r="I82" s="307" t="s">
        <v>941</v>
      </c>
      <c r="J82" s="307">
        <v>15</v>
      </c>
      <c r="K82" s="297"/>
    </row>
    <row r="83" spans="2:11" ht="15" customHeight="1">
      <c r="B83" s="306"/>
      <c r="C83" s="307" t="s">
        <v>954</v>
      </c>
      <c r="D83" s="307"/>
      <c r="E83" s="307"/>
      <c r="F83" s="308" t="s">
        <v>945</v>
      </c>
      <c r="G83" s="307"/>
      <c r="H83" s="307" t="s">
        <v>955</v>
      </c>
      <c r="I83" s="307" t="s">
        <v>941</v>
      </c>
      <c r="J83" s="307">
        <v>20</v>
      </c>
      <c r="K83" s="297"/>
    </row>
    <row r="84" spans="2:11" ht="15" customHeight="1">
      <c r="B84" s="306"/>
      <c r="C84" s="307" t="s">
        <v>956</v>
      </c>
      <c r="D84" s="307"/>
      <c r="E84" s="307"/>
      <c r="F84" s="308" t="s">
        <v>945</v>
      </c>
      <c r="G84" s="307"/>
      <c r="H84" s="307" t="s">
        <v>957</v>
      </c>
      <c r="I84" s="307" t="s">
        <v>941</v>
      </c>
      <c r="J84" s="307">
        <v>20</v>
      </c>
      <c r="K84" s="297"/>
    </row>
    <row r="85" spans="2:11" ht="15" customHeight="1">
      <c r="B85" s="306"/>
      <c r="C85" s="284" t="s">
        <v>958</v>
      </c>
      <c r="D85" s="284"/>
      <c r="E85" s="284"/>
      <c r="F85" s="305" t="s">
        <v>945</v>
      </c>
      <c r="G85" s="304"/>
      <c r="H85" s="284" t="s">
        <v>959</v>
      </c>
      <c r="I85" s="284" t="s">
        <v>941</v>
      </c>
      <c r="J85" s="284">
        <v>50</v>
      </c>
      <c r="K85" s="297"/>
    </row>
    <row r="86" spans="2:11" ht="15" customHeight="1">
      <c r="B86" s="306"/>
      <c r="C86" s="284" t="s">
        <v>960</v>
      </c>
      <c r="D86" s="284"/>
      <c r="E86" s="284"/>
      <c r="F86" s="305" t="s">
        <v>945</v>
      </c>
      <c r="G86" s="304"/>
      <c r="H86" s="284" t="s">
        <v>961</v>
      </c>
      <c r="I86" s="284" t="s">
        <v>941</v>
      </c>
      <c r="J86" s="284">
        <v>20</v>
      </c>
      <c r="K86" s="297"/>
    </row>
    <row r="87" spans="2:11" ht="15" customHeight="1">
      <c r="B87" s="306"/>
      <c r="C87" s="284" t="s">
        <v>962</v>
      </c>
      <c r="D87" s="284"/>
      <c r="E87" s="284"/>
      <c r="F87" s="305" t="s">
        <v>945</v>
      </c>
      <c r="G87" s="304"/>
      <c r="H87" s="284" t="s">
        <v>963</v>
      </c>
      <c r="I87" s="284" t="s">
        <v>941</v>
      </c>
      <c r="J87" s="284">
        <v>20</v>
      </c>
      <c r="K87" s="297"/>
    </row>
    <row r="88" spans="2:11" ht="15" customHeight="1">
      <c r="B88" s="306"/>
      <c r="C88" s="284" t="s">
        <v>964</v>
      </c>
      <c r="D88" s="284"/>
      <c r="E88" s="284"/>
      <c r="F88" s="305" t="s">
        <v>945</v>
      </c>
      <c r="G88" s="304"/>
      <c r="H88" s="284" t="s">
        <v>965</v>
      </c>
      <c r="I88" s="284" t="s">
        <v>941</v>
      </c>
      <c r="J88" s="284">
        <v>50</v>
      </c>
      <c r="K88" s="297"/>
    </row>
    <row r="89" spans="2:11" ht="15" customHeight="1">
      <c r="B89" s="306"/>
      <c r="C89" s="284" t="s">
        <v>966</v>
      </c>
      <c r="D89" s="284"/>
      <c r="E89" s="284"/>
      <c r="F89" s="305" t="s">
        <v>945</v>
      </c>
      <c r="G89" s="304"/>
      <c r="H89" s="284" t="s">
        <v>966</v>
      </c>
      <c r="I89" s="284" t="s">
        <v>941</v>
      </c>
      <c r="J89" s="284">
        <v>50</v>
      </c>
      <c r="K89" s="297"/>
    </row>
    <row r="90" spans="2:11" ht="15" customHeight="1">
      <c r="B90" s="306"/>
      <c r="C90" s="284" t="s">
        <v>119</v>
      </c>
      <c r="D90" s="284"/>
      <c r="E90" s="284"/>
      <c r="F90" s="305" t="s">
        <v>945</v>
      </c>
      <c r="G90" s="304"/>
      <c r="H90" s="284" t="s">
        <v>967</v>
      </c>
      <c r="I90" s="284" t="s">
        <v>941</v>
      </c>
      <c r="J90" s="284">
        <v>255</v>
      </c>
      <c r="K90" s="297"/>
    </row>
    <row r="91" spans="2:11" ht="15" customHeight="1">
      <c r="B91" s="306"/>
      <c r="C91" s="284" t="s">
        <v>968</v>
      </c>
      <c r="D91" s="284"/>
      <c r="E91" s="284"/>
      <c r="F91" s="305" t="s">
        <v>939</v>
      </c>
      <c r="G91" s="304"/>
      <c r="H91" s="284" t="s">
        <v>969</v>
      </c>
      <c r="I91" s="284" t="s">
        <v>970</v>
      </c>
      <c r="J91" s="284"/>
      <c r="K91" s="297"/>
    </row>
    <row r="92" spans="2:11" ht="15" customHeight="1">
      <c r="B92" s="306"/>
      <c r="C92" s="284" t="s">
        <v>971</v>
      </c>
      <c r="D92" s="284"/>
      <c r="E92" s="284"/>
      <c r="F92" s="305" t="s">
        <v>939</v>
      </c>
      <c r="G92" s="304"/>
      <c r="H92" s="284" t="s">
        <v>972</v>
      </c>
      <c r="I92" s="284" t="s">
        <v>973</v>
      </c>
      <c r="J92" s="284"/>
      <c r="K92" s="297"/>
    </row>
    <row r="93" spans="2:11" ht="15" customHeight="1">
      <c r="B93" s="306"/>
      <c r="C93" s="284" t="s">
        <v>974</v>
      </c>
      <c r="D93" s="284"/>
      <c r="E93" s="284"/>
      <c r="F93" s="305" t="s">
        <v>939</v>
      </c>
      <c r="G93" s="304"/>
      <c r="H93" s="284" t="s">
        <v>974</v>
      </c>
      <c r="I93" s="284" t="s">
        <v>973</v>
      </c>
      <c r="J93" s="284"/>
      <c r="K93" s="297"/>
    </row>
    <row r="94" spans="2:11" ht="15" customHeight="1">
      <c r="B94" s="306"/>
      <c r="C94" s="284" t="s">
        <v>43</v>
      </c>
      <c r="D94" s="284"/>
      <c r="E94" s="284"/>
      <c r="F94" s="305" t="s">
        <v>939</v>
      </c>
      <c r="G94" s="304"/>
      <c r="H94" s="284" t="s">
        <v>975</v>
      </c>
      <c r="I94" s="284" t="s">
        <v>973</v>
      </c>
      <c r="J94" s="284"/>
      <c r="K94" s="297"/>
    </row>
    <row r="95" spans="2:11" ht="15" customHeight="1">
      <c r="B95" s="306"/>
      <c r="C95" s="284" t="s">
        <v>53</v>
      </c>
      <c r="D95" s="284"/>
      <c r="E95" s="284"/>
      <c r="F95" s="305" t="s">
        <v>939</v>
      </c>
      <c r="G95" s="304"/>
      <c r="H95" s="284" t="s">
        <v>976</v>
      </c>
      <c r="I95" s="284" t="s">
        <v>973</v>
      </c>
      <c r="J95" s="284"/>
      <c r="K95" s="297"/>
    </row>
    <row r="96" spans="2:11" ht="15" customHeight="1">
      <c r="B96" s="309"/>
      <c r="C96" s="310"/>
      <c r="D96" s="310"/>
      <c r="E96" s="310"/>
      <c r="F96" s="310"/>
      <c r="G96" s="310"/>
      <c r="H96" s="310"/>
      <c r="I96" s="310"/>
      <c r="J96" s="310"/>
      <c r="K96" s="311"/>
    </row>
    <row r="97" spans="2:11" ht="18.75" customHeight="1">
      <c r="B97" s="312"/>
      <c r="C97" s="313"/>
      <c r="D97" s="313"/>
      <c r="E97" s="313"/>
      <c r="F97" s="313"/>
      <c r="G97" s="313"/>
      <c r="H97" s="313"/>
      <c r="I97" s="313"/>
      <c r="J97" s="313"/>
      <c r="K97" s="312"/>
    </row>
    <row r="98" spans="2:11" ht="18.75" customHeight="1">
      <c r="B98" s="291"/>
      <c r="C98" s="291"/>
      <c r="D98" s="291"/>
      <c r="E98" s="291"/>
      <c r="F98" s="291"/>
      <c r="G98" s="291"/>
      <c r="H98" s="291"/>
      <c r="I98" s="291"/>
      <c r="J98" s="291"/>
      <c r="K98" s="291"/>
    </row>
    <row r="99" spans="2:11" ht="7.5" customHeight="1">
      <c r="B99" s="292"/>
      <c r="C99" s="293"/>
      <c r="D99" s="293"/>
      <c r="E99" s="293"/>
      <c r="F99" s="293"/>
      <c r="G99" s="293"/>
      <c r="H99" s="293"/>
      <c r="I99" s="293"/>
      <c r="J99" s="293"/>
      <c r="K99" s="294"/>
    </row>
    <row r="100" spans="2:11" ht="45" customHeight="1">
      <c r="B100" s="295"/>
      <c r="C100" s="296" t="s">
        <v>977</v>
      </c>
      <c r="D100" s="296"/>
      <c r="E100" s="296"/>
      <c r="F100" s="296"/>
      <c r="G100" s="296"/>
      <c r="H100" s="296"/>
      <c r="I100" s="296"/>
      <c r="J100" s="296"/>
      <c r="K100" s="297"/>
    </row>
    <row r="101" spans="2:11" ht="17.25" customHeight="1">
      <c r="B101" s="295"/>
      <c r="C101" s="298" t="s">
        <v>933</v>
      </c>
      <c r="D101" s="298"/>
      <c r="E101" s="298"/>
      <c r="F101" s="298" t="s">
        <v>934</v>
      </c>
      <c r="G101" s="299"/>
      <c r="H101" s="298" t="s">
        <v>114</v>
      </c>
      <c r="I101" s="298" t="s">
        <v>62</v>
      </c>
      <c r="J101" s="298" t="s">
        <v>935</v>
      </c>
      <c r="K101" s="297"/>
    </row>
    <row r="102" spans="2:11" ht="17.25" customHeight="1">
      <c r="B102" s="295"/>
      <c r="C102" s="300" t="s">
        <v>936</v>
      </c>
      <c r="D102" s="300"/>
      <c r="E102" s="300"/>
      <c r="F102" s="301" t="s">
        <v>937</v>
      </c>
      <c r="G102" s="302"/>
      <c r="H102" s="300"/>
      <c r="I102" s="300"/>
      <c r="J102" s="300" t="s">
        <v>938</v>
      </c>
      <c r="K102" s="297"/>
    </row>
    <row r="103" spans="2:11" ht="5.25" customHeight="1">
      <c r="B103" s="295"/>
      <c r="C103" s="298"/>
      <c r="D103" s="298"/>
      <c r="E103" s="298"/>
      <c r="F103" s="298"/>
      <c r="G103" s="314"/>
      <c r="H103" s="298"/>
      <c r="I103" s="298"/>
      <c r="J103" s="298"/>
      <c r="K103" s="297"/>
    </row>
    <row r="104" spans="2:11" ht="15" customHeight="1">
      <c r="B104" s="295"/>
      <c r="C104" s="284" t="s">
        <v>58</v>
      </c>
      <c r="D104" s="303"/>
      <c r="E104" s="303"/>
      <c r="F104" s="305" t="s">
        <v>939</v>
      </c>
      <c r="G104" s="314"/>
      <c r="H104" s="284" t="s">
        <v>978</v>
      </c>
      <c r="I104" s="284" t="s">
        <v>941</v>
      </c>
      <c r="J104" s="284">
        <v>20</v>
      </c>
      <c r="K104" s="297"/>
    </row>
    <row r="105" spans="2:11" ht="15" customHeight="1">
      <c r="B105" s="295"/>
      <c r="C105" s="284" t="s">
        <v>942</v>
      </c>
      <c r="D105" s="284"/>
      <c r="E105" s="284"/>
      <c r="F105" s="305" t="s">
        <v>939</v>
      </c>
      <c r="G105" s="284"/>
      <c r="H105" s="284" t="s">
        <v>978</v>
      </c>
      <c r="I105" s="284" t="s">
        <v>941</v>
      </c>
      <c r="J105" s="284">
        <v>120</v>
      </c>
      <c r="K105" s="297"/>
    </row>
    <row r="106" spans="2:11" ht="15" customHeight="1">
      <c r="B106" s="306"/>
      <c r="C106" s="284" t="s">
        <v>944</v>
      </c>
      <c r="D106" s="284"/>
      <c r="E106" s="284"/>
      <c r="F106" s="305" t="s">
        <v>945</v>
      </c>
      <c r="G106" s="284"/>
      <c r="H106" s="284" t="s">
        <v>978</v>
      </c>
      <c r="I106" s="284" t="s">
        <v>941</v>
      </c>
      <c r="J106" s="284">
        <v>50</v>
      </c>
      <c r="K106" s="297"/>
    </row>
    <row r="107" spans="2:11" ht="15" customHeight="1">
      <c r="B107" s="306"/>
      <c r="C107" s="284" t="s">
        <v>947</v>
      </c>
      <c r="D107" s="284"/>
      <c r="E107" s="284"/>
      <c r="F107" s="305" t="s">
        <v>939</v>
      </c>
      <c r="G107" s="284"/>
      <c r="H107" s="284" t="s">
        <v>978</v>
      </c>
      <c r="I107" s="284" t="s">
        <v>949</v>
      </c>
      <c r="J107" s="284"/>
      <c r="K107" s="297"/>
    </row>
    <row r="108" spans="2:11" ht="15" customHeight="1">
      <c r="B108" s="306"/>
      <c r="C108" s="284" t="s">
        <v>958</v>
      </c>
      <c r="D108" s="284"/>
      <c r="E108" s="284"/>
      <c r="F108" s="305" t="s">
        <v>945</v>
      </c>
      <c r="G108" s="284"/>
      <c r="H108" s="284" t="s">
        <v>978</v>
      </c>
      <c r="I108" s="284" t="s">
        <v>941</v>
      </c>
      <c r="J108" s="284">
        <v>50</v>
      </c>
      <c r="K108" s="297"/>
    </row>
    <row r="109" spans="2:11" ht="15" customHeight="1">
      <c r="B109" s="306"/>
      <c r="C109" s="284" t="s">
        <v>966</v>
      </c>
      <c r="D109" s="284"/>
      <c r="E109" s="284"/>
      <c r="F109" s="305" t="s">
        <v>945</v>
      </c>
      <c r="G109" s="284"/>
      <c r="H109" s="284" t="s">
        <v>978</v>
      </c>
      <c r="I109" s="284" t="s">
        <v>941</v>
      </c>
      <c r="J109" s="284">
        <v>50</v>
      </c>
      <c r="K109" s="297"/>
    </row>
    <row r="110" spans="2:11" ht="15" customHeight="1">
      <c r="B110" s="306"/>
      <c r="C110" s="284" t="s">
        <v>964</v>
      </c>
      <c r="D110" s="284"/>
      <c r="E110" s="284"/>
      <c r="F110" s="305" t="s">
        <v>945</v>
      </c>
      <c r="G110" s="284"/>
      <c r="H110" s="284" t="s">
        <v>978</v>
      </c>
      <c r="I110" s="284" t="s">
        <v>941</v>
      </c>
      <c r="J110" s="284">
        <v>50</v>
      </c>
      <c r="K110" s="297"/>
    </row>
    <row r="111" spans="2:11" ht="15" customHeight="1">
      <c r="B111" s="306"/>
      <c r="C111" s="284" t="s">
        <v>58</v>
      </c>
      <c r="D111" s="284"/>
      <c r="E111" s="284"/>
      <c r="F111" s="305" t="s">
        <v>939</v>
      </c>
      <c r="G111" s="284"/>
      <c r="H111" s="284" t="s">
        <v>979</v>
      </c>
      <c r="I111" s="284" t="s">
        <v>941</v>
      </c>
      <c r="J111" s="284">
        <v>20</v>
      </c>
      <c r="K111" s="297"/>
    </row>
    <row r="112" spans="2:11" ht="15" customHeight="1">
      <c r="B112" s="306"/>
      <c r="C112" s="284" t="s">
        <v>980</v>
      </c>
      <c r="D112" s="284"/>
      <c r="E112" s="284"/>
      <c r="F112" s="305" t="s">
        <v>939</v>
      </c>
      <c r="G112" s="284"/>
      <c r="H112" s="284" t="s">
        <v>981</v>
      </c>
      <c r="I112" s="284" t="s">
        <v>941</v>
      </c>
      <c r="J112" s="284">
        <v>120</v>
      </c>
      <c r="K112" s="297"/>
    </row>
    <row r="113" spans="2:11" ht="15" customHeight="1">
      <c r="B113" s="306"/>
      <c r="C113" s="284" t="s">
        <v>43</v>
      </c>
      <c r="D113" s="284"/>
      <c r="E113" s="284"/>
      <c r="F113" s="305" t="s">
        <v>939</v>
      </c>
      <c r="G113" s="284"/>
      <c r="H113" s="284" t="s">
        <v>982</v>
      </c>
      <c r="I113" s="284" t="s">
        <v>973</v>
      </c>
      <c r="J113" s="284"/>
      <c r="K113" s="297"/>
    </row>
    <row r="114" spans="2:11" ht="15" customHeight="1">
      <c r="B114" s="306"/>
      <c r="C114" s="284" t="s">
        <v>53</v>
      </c>
      <c r="D114" s="284"/>
      <c r="E114" s="284"/>
      <c r="F114" s="305" t="s">
        <v>939</v>
      </c>
      <c r="G114" s="284"/>
      <c r="H114" s="284" t="s">
        <v>983</v>
      </c>
      <c r="I114" s="284" t="s">
        <v>973</v>
      </c>
      <c r="J114" s="284"/>
      <c r="K114" s="297"/>
    </row>
    <row r="115" spans="2:11" ht="15" customHeight="1">
      <c r="B115" s="306"/>
      <c r="C115" s="284" t="s">
        <v>62</v>
      </c>
      <c r="D115" s="284"/>
      <c r="E115" s="284"/>
      <c r="F115" s="305" t="s">
        <v>939</v>
      </c>
      <c r="G115" s="284"/>
      <c r="H115" s="284" t="s">
        <v>984</v>
      </c>
      <c r="I115" s="284" t="s">
        <v>985</v>
      </c>
      <c r="J115" s="284"/>
      <c r="K115" s="297"/>
    </row>
    <row r="116" spans="2:11" ht="15" customHeight="1">
      <c r="B116" s="309"/>
      <c r="C116" s="315"/>
      <c r="D116" s="315"/>
      <c r="E116" s="315"/>
      <c r="F116" s="315"/>
      <c r="G116" s="315"/>
      <c r="H116" s="315"/>
      <c r="I116" s="315"/>
      <c r="J116" s="315"/>
      <c r="K116" s="311"/>
    </row>
    <row r="117" spans="2:11" ht="18.75" customHeight="1">
      <c r="B117" s="316"/>
      <c r="C117" s="280"/>
      <c r="D117" s="280"/>
      <c r="E117" s="280"/>
      <c r="F117" s="317"/>
      <c r="G117" s="280"/>
      <c r="H117" s="280"/>
      <c r="I117" s="280"/>
      <c r="J117" s="280"/>
      <c r="K117" s="316"/>
    </row>
    <row r="118" spans="2:11" ht="18.75" customHeight="1">
      <c r="B118" s="291"/>
      <c r="C118" s="291"/>
      <c r="D118" s="291"/>
      <c r="E118" s="291"/>
      <c r="F118" s="291"/>
      <c r="G118" s="291"/>
      <c r="H118" s="291"/>
      <c r="I118" s="291"/>
      <c r="J118" s="291"/>
      <c r="K118" s="291"/>
    </row>
    <row r="119" spans="2:11" ht="7.5" customHeight="1">
      <c r="B119" s="318"/>
      <c r="C119" s="319"/>
      <c r="D119" s="319"/>
      <c r="E119" s="319"/>
      <c r="F119" s="319"/>
      <c r="G119" s="319"/>
      <c r="H119" s="319"/>
      <c r="I119" s="319"/>
      <c r="J119" s="319"/>
      <c r="K119" s="320"/>
    </row>
    <row r="120" spans="2:11" ht="45" customHeight="1">
      <c r="B120" s="321"/>
      <c r="C120" s="274" t="s">
        <v>986</v>
      </c>
      <c r="D120" s="274"/>
      <c r="E120" s="274"/>
      <c r="F120" s="274"/>
      <c r="G120" s="274"/>
      <c r="H120" s="274"/>
      <c r="I120" s="274"/>
      <c r="J120" s="274"/>
      <c r="K120" s="322"/>
    </row>
    <row r="121" spans="2:11" ht="17.25" customHeight="1">
      <c r="B121" s="323"/>
      <c r="C121" s="298" t="s">
        <v>933</v>
      </c>
      <c r="D121" s="298"/>
      <c r="E121" s="298"/>
      <c r="F121" s="298" t="s">
        <v>934</v>
      </c>
      <c r="G121" s="299"/>
      <c r="H121" s="298" t="s">
        <v>114</v>
      </c>
      <c r="I121" s="298" t="s">
        <v>62</v>
      </c>
      <c r="J121" s="298" t="s">
        <v>935</v>
      </c>
      <c r="K121" s="324"/>
    </row>
    <row r="122" spans="2:11" ht="17.25" customHeight="1">
      <c r="B122" s="323"/>
      <c r="C122" s="300" t="s">
        <v>936</v>
      </c>
      <c r="D122" s="300"/>
      <c r="E122" s="300"/>
      <c r="F122" s="301" t="s">
        <v>937</v>
      </c>
      <c r="G122" s="302"/>
      <c r="H122" s="300"/>
      <c r="I122" s="300"/>
      <c r="J122" s="300" t="s">
        <v>938</v>
      </c>
      <c r="K122" s="324"/>
    </row>
    <row r="123" spans="2:11" ht="5.25" customHeight="1">
      <c r="B123" s="325"/>
      <c r="C123" s="303"/>
      <c r="D123" s="303"/>
      <c r="E123" s="303"/>
      <c r="F123" s="303"/>
      <c r="G123" s="284"/>
      <c r="H123" s="303"/>
      <c r="I123" s="303"/>
      <c r="J123" s="303"/>
      <c r="K123" s="326"/>
    </row>
    <row r="124" spans="2:11" ht="15" customHeight="1">
      <c r="B124" s="325"/>
      <c r="C124" s="284" t="s">
        <v>942</v>
      </c>
      <c r="D124" s="303"/>
      <c r="E124" s="303"/>
      <c r="F124" s="305" t="s">
        <v>939</v>
      </c>
      <c r="G124" s="284"/>
      <c r="H124" s="284" t="s">
        <v>978</v>
      </c>
      <c r="I124" s="284" t="s">
        <v>941</v>
      </c>
      <c r="J124" s="284">
        <v>120</v>
      </c>
      <c r="K124" s="327"/>
    </row>
    <row r="125" spans="2:11" ht="15" customHeight="1">
      <c r="B125" s="325"/>
      <c r="C125" s="284" t="s">
        <v>987</v>
      </c>
      <c r="D125" s="284"/>
      <c r="E125" s="284"/>
      <c r="F125" s="305" t="s">
        <v>939</v>
      </c>
      <c r="G125" s="284"/>
      <c r="H125" s="284" t="s">
        <v>988</v>
      </c>
      <c r="I125" s="284" t="s">
        <v>941</v>
      </c>
      <c r="J125" s="284" t="s">
        <v>989</v>
      </c>
      <c r="K125" s="327"/>
    </row>
    <row r="126" spans="2:11" ht="15" customHeight="1">
      <c r="B126" s="325"/>
      <c r="C126" s="284" t="s">
        <v>888</v>
      </c>
      <c r="D126" s="284"/>
      <c r="E126" s="284"/>
      <c r="F126" s="305" t="s">
        <v>939</v>
      </c>
      <c r="G126" s="284"/>
      <c r="H126" s="284" t="s">
        <v>990</v>
      </c>
      <c r="I126" s="284" t="s">
        <v>941</v>
      </c>
      <c r="J126" s="284" t="s">
        <v>989</v>
      </c>
      <c r="K126" s="327"/>
    </row>
    <row r="127" spans="2:11" ht="15" customHeight="1">
      <c r="B127" s="325"/>
      <c r="C127" s="284" t="s">
        <v>950</v>
      </c>
      <c r="D127" s="284"/>
      <c r="E127" s="284"/>
      <c r="F127" s="305" t="s">
        <v>945</v>
      </c>
      <c r="G127" s="284"/>
      <c r="H127" s="284" t="s">
        <v>951</v>
      </c>
      <c r="I127" s="284" t="s">
        <v>941</v>
      </c>
      <c r="J127" s="284">
        <v>15</v>
      </c>
      <c r="K127" s="327"/>
    </row>
    <row r="128" spans="2:11" ht="15" customHeight="1">
      <c r="B128" s="325"/>
      <c r="C128" s="307" t="s">
        <v>952</v>
      </c>
      <c r="D128" s="307"/>
      <c r="E128" s="307"/>
      <c r="F128" s="308" t="s">
        <v>945</v>
      </c>
      <c r="G128" s="307"/>
      <c r="H128" s="307" t="s">
        <v>953</v>
      </c>
      <c r="I128" s="307" t="s">
        <v>941</v>
      </c>
      <c r="J128" s="307">
        <v>15</v>
      </c>
      <c r="K128" s="327"/>
    </row>
    <row r="129" spans="2:11" ht="15" customHeight="1">
      <c r="B129" s="325"/>
      <c r="C129" s="307" t="s">
        <v>954</v>
      </c>
      <c r="D129" s="307"/>
      <c r="E129" s="307"/>
      <c r="F129" s="308" t="s">
        <v>945</v>
      </c>
      <c r="G129" s="307"/>
      <c r="H129" s="307" t="s">
        <v>955</v>
      </c>
      <c r="I129" s="307" t="s">
        <v>941</v>
      </c>
      <c r="J129" s="307">
        <v>20</v>
      </c>
      <c r="K129" s="327"/>
    </row>
    <row r="130" spans="2:11" ht="15" customHeight="1">
      <c r="B130" s="325"/>
      <c r="C130" s="307" t="s">
        <v>956</v>
      </c>
      <c r="D130" s="307"/>
      <c r="E130" s="307"/>
      <c r="F130" s="308" t="s">
        <v>945</v>
      </c>
      <c r="G130" s="307"/>
      <c r="H130" s="307" t="s">
        <v>957</v>
      </c>
      <c r="I130" s="307" t="s">
        <v>941</v>
      </c>
      <c r="J130" s="307">
        <v>20</v>
      </c>
      <c r="K130" s="327"/>
    </row>
    <row r="131" spans="2:11" ht="15" customHeight="1">
      <c r="B131" s="325"/>
      <c r="C131" s="284" t="s">
        <v>944</v>
      </c>
      <c r="D131" s="284"/>
      <c r="E131" s="284"/>
      <c r="F131" s="305" t="s">
        <v>945</v>
      </c>
      <c r="G131" s="284"/>
      <c r="H131" s="284" t="s">
        <v>978</v>
      </c>
      <c r="I131" s="284" t="s">
        <v>941</v>
      </c>
      <c r="J131" s="284">
        <v>50</v>
      </c>
      <c r="K131" s="327"/>
    </row>
    <row r="132" spans="2:11" ht="15" customHeight="1">
      <c r="B132" s="325"/>
      <c r="C132" s="284" t="s">
        <v>958</v>
      </c>
      <c r="D132" s="284"/>
      <c r="E132" s="284"/>
      <c r="F132" s="305" t="s">
        <v>945</v>
      </c>
      <c r="G132" s="284"/>
      <c r="H132" s="284" t="s">
        <v>978</v>
      </c>
      <c r="I132" s="284" t="s">
        <v>941</v>
      </c>
      <c r="J132" s="284">
        <v>50</v>
      </c>
      <c r="K132" s="327"/>
    </row>
    <row r="133" spans="2:11" ht="15" customHeight="1">
      <c r="B133" s="325"/>
      <c r="C133" s="284" t="s">
        <v>964</v>
      </c>
      <c r="D133" s="284"/>
      <c r="E133" s="284"/>
      <c r="F133" s="305" t="s">
        <v>945</v>
      </c>
      <c r="G133" s="284"/>
      <c r="H133" s="284" t="s">
        <v>978</v>
      </c>
      <c r="I133" s="284" t="s">
        <v>941</v>
      </c>
      <c r="J133" s="284">
        <v>50</v>
      </c>
      <c r="K133" s="327"/>
    </row>
    <row r="134" spans="2:11" ht="15" customHeight="1">
      <c r="B134" s="325"/>
      <c r="C134" s="284" t="s">
        <v>966</v>
      </c>
      <c r="D134" s="284"/>
      <c r="E134" s="284"/>
      <c r="F134" s="305" t="s">
        <v>945</v>
      </c>
      <c r="G134" s="284"/>
      <c r="H134" s="284" t="s">
        <v>978</v>
      </c>
      <c r="I134" s="284" t="s">
        <v>941</v>
      </c>
      <c r="J134" s="284">
        <v>50</v>
      </c>
      <c r="K134" s="327"/>
    </row>
    <row r="135" spans="2:11" ht="15" customHeight="1">
      <c r="B135" s="325"/>
      <c r="C135" s="284" t="s">
        <v>119</v>
      </c>
      <c r="D135" s="284"/>
      <c r="E135" s="284"/>
      <c r="F135" s="305" t="s">
        <v>945</v>
      </c>
      <c r="G135" s="284"/>
      <c r="H135" s="284" t="s">
        <v>991</v>
      </c>
      <c r="I135" s="284" t="s">
        <v>941</v>
      </c>
      <c r="J135" s="284">
        <v>255</v>
      </c>
      <c r="K135" s="327"/>
    </row>
    <row r="136" spans="2:11" ht="15" customHeight="1">
      <c r="B136" s="325"/>
      <c r="C136" s="284" t="s">
        <v>968</v>
      </c>
      <c r="D136" s="284"/>
      <c r="E136" s="284"/>
      <c r="F136" s="305" t="s">
        <v>939</v>
      </c>
      <c r="G136" s="284"/>
      <c r="H136" s="284" t="s">
        <v>992</v>
      </c>
      <c r="I136" s="284" t="s">
        <v>970</v>
      </c>
      <c r="J136" s="284"/>
      <c r="K136" s="327"/>
    </row>
    <row r="137" spans="2:11" ht="15" customHeight="1">
      <c r="B137" s="325"/>
      <c r="C137" s="284" t="s">
        <v>971</v>
      </c>
      <c r="D137" s="284"/>
      <c r="E137" s="284"/>
      <c r="F137" s="305" t="s">
        <v>939</v>
      </c>
      <c r="G137" s="284"/>
      <c r="H137" s="284" t="s">
        <v>993</v>
      </c>
      <c r="I137" s="284" t="s">
        <v>973</v>
      </c>
      <c r="J137" s="284"/>
      <c r="K137" s="327"/>
    </row>
    <row r="138" spans="2:11" ht="15" customHeight="1">
      <c r="B138" s="325"/>
      <c r="C138" s="284" t="s">
        <v>974</v>
      </c>
      <c r="D138" s="284"/>
      <c r="E138" s="284"/>
      <c r="F138" s="305" t="s">
        <v>939</v>
      </c>
      <c r="G138" s="284"/>
      <c r="H138" s="284" t="s">
        <v>974</v>
      </c>
      <c r="I138" s="284" t="s">
        <v>973</v>
      </c>
      <c r="J138" s="284"/>
      <c r="K138" s="327"/>
    </row>
    <row r="139" spans="2:11" ht="15" customHeight="1">
      <c r="B139" s="325"/>
      <c r="C139" s="284" t="s">
        <v>43</v>
      </c>
      <c r="D139" s="284"/>
      <c r="E139" s="284"/>
      <c r="F139" s="305" t="s">
        <v>939</v>
      </c>
      <c r="G139" s="284"/>
      <c r="H139" s="284" t="s">
        <v>994</v>
      </c>
      <c r="I139" s="284" t="s">
        <v>973</v>
      </c>
      <c r="J139" s="284"/>
      <c r="K139" s="327"/>
    </row>
    <row r="140" spans="2:11" ht="15" customHeight="1">
      <c r="B140" s="325"/>
      <c r="C140" s="284" t="s">
        <v>995</v>
      </c>
      <c r="D140" s="284"/>
      <c r="E140" s="284"/>
      <c r="F140" s="305" t="s">
        <v>939</v>
      </c>
      <c r="G140" s="284"/>
      <c r="H140" s="284" t="s">
        <v>996</v>
      </c>
      <c r="I140" s="284" t="s">
        <v>973</v>
      </c>
      <c r="J140" s="284"/>
      <c r="K140" s="327"/>
    </row>
    <row r="141" spans="2:11" ht="15" customHeight="1">
      <c r="B141" s="328"/>
      <c r="C141" s="329"/>
      <c r="D141" s="329"/>
      <c r="E141" s="329"/>
      <c r="F141" s="329"/>
      <c r="G141" s="329"/>
      <c r="H141" s="329"/>
      <c r="I141" s="329"/>
      <c r="J141" s="329"/>
      <c r="K141" s="330"/>
    </row>
    <row r="142" spans="2:11" ht="18.75" customHeight="1">
      <c r="B142" s="280"/>
      <c r="C142" s="280"/>
      <c r="D142" s="280"/>
      <c r="E142" s="280"/>
      <c r="F142" s="317"/>
      <c r="G142" s="280"/>
      <c r="H142" s="280"/>
      <c r="I142" s="280"/>
      <c r="J142" s="280"/>
      <c r="K142" s="280"/>
    </row>
    <row r="143" spans="2:11" ht="18.75" customHeight="1">
      <c r="B143" s="291"/>
      <c r="C143" s="291"/>
      <c r="D143" s="291"/>
      <c r="E143" s="291"/>
      <c r="F143" s="291"/>
      <c r="G143" s="291"/>
      <c r="H143" s="291"/>
      <c r="I143" s="291"/>
      <c r="J143" s="291"/>
      <c r="K143" s="291"/>
    </row>
    <row r="144" spans="2:11" ht="7.5" customHeight="1">
      <c r="B144" s="292"/>
      <c r="C144" s="293"/>
      <c r="D144" s="293"/>
      <c r="E144" s="293"/>
      <c r="F144" s="293"/>
      <c r="G144" s="293"/>
      <c r="H144" s="293"/>
      <c r="I144" s="293"/>
      <c r="J144" s="293"/>
      <c r="K144" s="294"/>
    </row>
    <row r="145" spans="2:11" ht="45" customHeight="1">
      <c r="B145" s="295"/>
      <c r="C145" s="296" t="s">
        <v>997</v>
      </c>
      <c r="D145" s="296"/>
      <c r="E145" s="296"/>
      <c r="F145" s="296"/>
      <c r="G145" s="296"/>
      <c r="H145" s="296"/>
      <c r="I145" s="296"/>
      <c r="J145" s="296"/>
      <c r="K145" s="297"/>
    </row>
    <row r="146" spans="2:11" ht="17.25" customHeight="1">
      <c r="B146" s="295"/>
      <c r="C146" s="298" t="s">
        <v>933</v>
      </c>
      <c r="D146" s="298"/>
      <c r="E146" s="298"/>
      <c r="F146" s="298" t="s">
        <v>934</v>
      </c>
      <c r="G146" s="299"/>
      <c r="H146" s="298" t="s">
        <v>114</v>
      </c>
      <c r="I146" s="298" t="s">
        <v>62</v>
      </c>
      <c r="J146" s="298" t="s">
        <v>935</v>
      </c>
      <c r="K146" s="297"/>
    </row>
    <row r="147" spans="2:11" ht="17.25" customHeight="1">
      <c r="B147" s="295"/>
      <c r="C147" s="300" t="s">
        <v>936</v>
      </c>
      <c r="D147" s="300"/>
      <c r="E147" s="300"/>
      <c r="F147" s="301" t="s">
        <v>937</v>
      </c>
      <c r="G147" s="302"/>
      <c r="H147" s="300"/>
      <c r="I147" s="300"/>
      <c r="J147" s="300" t="s">
        <v>938</v>
      </c>
      <c r="K147" s="297"/>
    </row>
    <row r="148" spans="2:11" ht="5.25" customHeight="1">
      <c r="B148" s="306"/>
      <c r="C148" s="303"/>
      <c r="D148" s="303"/>
      <c r="E148" s="303"/>
      <c r="F148" s="303"/>
      <c r="G148" s="304"/>
      <c r="H148" s="303"/>
      <c r="I148" s="303"/>
      <c r="J148" s="303"/>
      <c r="K148" s="327"/>
    </row>
    <row r="149" spans="2:11" ht="15" customHeight="1">
      <c r="B149" s="306"/>
      <c r="C149" s="331" t="s">
        <v>942</v>
      </c>
      <c r="D149" s="284"/>
      <c r="E149" s="284"/>
      <c r="F149" s="332" t="s">
        <v>939</v>
      </c>
      <c r="G149" s="284"/>
      <c r="H149" s="331" t="s">
        <v>978</v>
      </c>
      <c r="I149" s="331" t="s">
        <v>941</v>
      </c>
      <c r="J149" s="331">
        <v>120</v>
      </c>
      <c r="K149" s="327"/>
    </row>
    <row r="150" spans="2:11" ht="15" customHeight="1">
      <c r="B150" s="306"/>
      <c r="C150" s="331" t="s">
        <v>987</v>
      </c>
      <c r="D150" s="284"/>
      <c r="E150" s="284"/>
      <c r="F150" s="332" t="s">
        <v>939</v>
      </c>
      <c r="G150" s="284"/>
      <c r="H150" s="331" t="s">
        <v>998</v>
      </c>
      <c r="I150" s="331" t="s">
        <v>941</v>
      </c>
      <c r="J150" s="331" t="s">
        <v>989</v>
      </c>
      <c r="K150" s="327"/>
    </row>
    <row r="151" spans="2:11" ht="15" customHeight="1">
      <c r="B151" s="306"/>
      <c r="C151" s="331" t="s">
        <v>888</v>
      </c>
      <c r="D151" s="284"/>
      <c r="E151" s="284"/>
      <c r="F151" s="332" t="s">
        <v>939</v>
      </c>
      <c r="G151" s="284"/>
      <c r="H151" s="331" t="s">
        <v>999</v>
      </c>
      <c r="I151" s="331" t="s">
        <v>941</v>
      </c>
      <c r="J151" s="331" t="s">
        <v>989</v>
      </c>
      <c r="K151" s="327"/>
    </row>
    <row r="152" spans="2:11" ht="15" customHeight="1">
      <c r="B152" s="306"/>
      <c r="C152" s="331" t="s">
        <v>944</v>
      </c>
      <c r="D152" s="284"/>
      <c r="E152" s="284"/>
      <c r="F152" s="332" t="s">
        <v>945</v>
      </c>
      <c r="G152" s="284"/>
      <c r="H152" s="331" t="s">
        <v>978</v>
      </c>
      <c r="I152" s="331" t="s">
        <v>941</v>
      </c>
      <c r="J152" s="331">
        <v>50</v>
      </c>
      <c r="K152" s="327"/>
    </row>
    <row r="153" spans="2:11" ht="15" customHeight="1">
      <c r="B153" s="306"/>
      <c r="C153" s="331" t="s">
        <v>947</v>
      </c>
      <c r="D153" s="284"/>
      <c r="E153" s="284"/>
      <c r="F153" s="332" t="s">
        <v>939</v>
      </c>
      <c r="G153" s="284"/>
      <c r="H153" s="331" t="s">
        <v>978</v>
      </c>
      <c r="I153" s="331" t="s">
        <v>949</v>
      </c>
      <c r="J153" s="331"/>
      <c r="K153" s="327"/>
    </row>
    <row r="154" spans="2:11" ht="15" customHeight="1">
      <c r="B154" s="306"/>
      <c r="C154" s="331" t="s">
        <v>958</v>
      </c>
      <c r="D154" s="284"/>
      <c r="E154" s="284"/>
      <c r="F154" s="332" t="s">
        <v>945</v>
      </c>
      <c r="G154" s="284"/>
      <c r="H154" s="331" t="s">
        <v>978</v>
      </c>
      <c r="I154" s="331" t="s">
        <v>941</v>
      </c>
      <c r="J154" s="331">
        <v>50</v>
      </c>
      <c r="K154" s="327"/>
    </row>
    <row r="155" spans="2:11" ht="15" customHeight="1">
      <c r="B155" s="306"/>
      <c r="C155" s="331" t="s">
        <v>966</v>
      </c>
      <c r="D155" s="284"/>
      <c r="E155" s="284"/>
      <c r="F155" s="332" t="s">
        <v>945</v>
      </c>
      <c r="G155" s="284"/>
      <c r="H155" s="331" t="s">
        <v>978</v>
      </c>
      <c r="I155" s="331" t="s">
        <v>941</v>
      </c>
      <c r="J155" s="331">
        <v>50</v>
      </c>
      <c r="K155" s="327"/>
    </row>
    <row r="156" spans="2:11" ht="15" customHeight="1">
      <c r="B156" s="306"/>
      <c r="C156" s="331" t="s">
        <v>964</v>
      </c>
      <c r="D156" s="284"/>
      <c r="E156" s="284"/>
      <c r="F156" s="332" t="s">
        <v>945</v>
      </c>
      <c r="G156" s="284"/>
      <c r="H156" s="331" t="s">
        <v>978</v>
      </c>
      <c r="I156" s="331" t="s">
        <v>941</v>
      </c>
      <c r="J156" s="331">
        <v>50</v>
      </c>
      <c r="K156" s="327"/>
    </row>
    <row r="157" spans="2:11" ht="15" customHeight="1">
      <c r="B157" s="306"/>
      <c r="C157" s="331" t="s">
        <v>104</v>
      </c>
      <c r="D157" s="284"/>
      <c r="E157" s="284"/>
      <c r="F157" s="332" t="s">
        <v>939</v>
      </c>
      <c r="G157" s="284"/>
      <c r="H157" s="331" t="s">
        <v>1000</v>
      </c>
      <c r="I157" s="331" t="s">
        <v>941</v>
      </c>
      <c r="J157" s="331" t="s">
        <v>1001</v>
      </c>
      <c r="K157" s="327"/>
    </row>
    <row r="158" spans="2:11" ht="15" customHeight="1">
      <c r="B158" s="306"/>
      <c r="C158" s="331" t="s">
        <v>1002</v>
      </c>
      <c r="D158" s="284"/>
      <c r="E158" s="284"/>
      <c r="F158" s="332" t="s">
        <v>939</v>
      </c>
      <c r="G158" s="284"/>
      <c r="H158" s="331" t="s">
        <v>1003</v>
      </c>
      <c r="I158" s="331" t="s">
        <v>973</v>
      </c>
      <c r="J158" s="331"/>
      <c r="K158" s="327"/>
    </row>
    <row r="159" spans="2:11" ht="15" customHeight="1">
      <c r="B159" s="333"/>
      <c r="C159" s="315"/>
      <c r="D159" s="315"/>
      <c r="E159" s="315"/>
      <c r="F159" s="315"/>
      <c r="G159" s="315"/>
      <c r="H159" s="315"/>
      <c r="I159" s="315"/>
      <c r="J159" s="315"/>
      <c r="K159" s="334"/>
    </row>
    <row r="160" spans="2:11" ht="18.75" customHeight="1">
      <c r="B160" s="280"/>
      <c r="C160" s="284"/>
      <c r="D160" s="284"/>
      <c r="E160" s="284"/>
      <c r="F160" s="305"/>
      <c r="G160" s="284"/>
      <c r="H160" s="284"/>
      <c r="I160" s="284"/>
      <c r="J160" s="284"/>
      <c r="K160" s="280"/>
    </row>
    <row r="161" spans="2:11" ht="18.75" customHeight="1">
      <c r="B161" s="291"/>
      <c r="C161" s="291"/>
      <c r="D161" s="291"/>
      <c r="E161" s="291"/>
      <c r="F161" s="291"/>
      <c r="G161" s="291"/>
      <c r="H161" s="291"/>
      <c r="I161" s="291"/>
      <c r="J161" s="291"/>
      <c r="K161" s="291"/>
    </row>
    <row r="162" spans="2:11" ht="7.5" customHeight="1">
      <c r="B162" s="270"/>
      <c r="C162" s="271"/>
      <c r="D162" s="271"/>
      <c r="E162" s="271"/>
      <c r="F162" s="271"/>
      <c r="G162" s="271"/>
      <c r="H162" s="271"/>
      <c r="I162" s="271"/>
      <c r="J162" s="271"/>
      <c r="K162" s="272"/>
    </row>
    <row r="163" spans="2:11" ht="45" customHeight="1">
      <c r="B163" s="273"/>
      <c r="C163" s="274" t="s">
        <v>1004</v>
      </c>
      <c r="D163" s="274"/>
      <c r="E163" s="274"/>
      <c r="F163" s="274"/>
      <c r="G163" s="274"/>
      <c r="H163" s="274"/>
      <c r="I163" s="274"/>
      <c r="J163" s="274"/>
      <c r="K163" s="275"/>
    </row>
    <row r="164" spans="2:11" ht="17.25" customHeight="1">
      <c r="B164" s="273"/>
      <c r="C164" s="298" t="s">
        <v>933</v>
      </c>
      <c r="D164" s="298"/>
      <c r="E164" s="298"/>
      <c r="F164" s="298" t="s">
        <v>934</v>
      </c>
      <c r="G164" s="335"/>
      <c r="H164" s="336" t="s">
        <v>114</v>
      </c>
      <c r="I164" s="336" t="s">
        <v>62</v>
      </c>
      <c r="J164" s="298" t="s">
        <v>935</v>
      </c>
      <c r="K164" s="275"/>
    </row>
    <row r="165" spans="2:11" ht="17.25" customHeight="1">
      <c r="B165" s="276"/>
      <c r="C165" s="300" t="s">
        <v>936</v>
      </c>
      <c r="D165" s="300"/>
      <c r="E165" s="300"/>
      <c r="F165" s="301" t="s">
        <v>937</v>
      </c>
      <c r="G165" s="337"/>
      <c r="H165" s="338"/>
      <c r="I165" s="338"/>
      <c r="J165" s="300" t="s">
        <v>938</v>
      </c>
      <c r="K165" s="278"/>
    </row>
    <row r="166" spans="2:11" ht="5.25" customHeight="1">
      <c r="B166" s="306"/>
      <c r="C166" s="303"/>
      <c r="D166" s="303"/>
      <c r="E166" s="303"/>
      <c r="F166" s="303"/>
      <c r="G166" s="304"/>
      <c r="H166" s="303"/>
      <c r="I166" s="303"/>
      <c r="J166" s="303"/>
      <c r="K166" s="327"/>
    </row>
    <row r="167" spans="2:11" ht="15" customHeight="1">
      <c r="B167" s="306"/>
      <c r="C167" s="284" t="s">
        <v>942</v>
      </c>
      <c r="D167" s="284"/>
      <c r="E167" s="284"/>
      <c r="F167" s="305" t="s">
        <v>939</v>
      </c>
      <c r="G167" s="284"/>
      <c r="H167" s="284" t="s">
        <v>978</v>
      </c>
      <c r="I167" s="284" t="s">
        <v>941</v>
      </c>
      <c r="J167" s="284">
        <v>120</v>
      </c>
      <c r="K167" s="327"/>
    </row>
    <row r="168" spans="2:11" ht="15" customHeight="1">
      <c r="B168" s="306"/>
      <c r="C168" s="284" t="s">
        <v>987</v>
      </c>
      <c r="D168" s="284"/>
      <c r="E168" s="284"/>
      <c r="F168" s="305" t="s">
        <v>939</v>
      </c>
      <c r="G168" s="284"/>
      <c r="H168" s="284" t="s">
        <v>988</v>
      </c>
      <c r="I168" s="284" t="s">
        <v>941</v>
      </c>
      <c r="J168" s="284" t="s">
        <v>989</v>
      </c>
      <c r="K168" s="327"/>
    </row>
    <row r="169" spans="2:11" ht="15" customHeight="1">
      <c r="B169" s="306"/>
      <c r="C169" s="284" t="s">
        <v>888</v>
      </c>
      <c r="D169" s="284"/>
      <c r="E169" s="284"/>
      <c r="F169" s="305" t="s">
        <v>939</v>
      </c>
      <c r="G169" s="284"/>
      <c r="H169" s="284" t="s">
        <v>1005</v>
      </c>
      <c r="I169" s="284" t="s">
        <v>941</v>
      </c>
      <c r="J169" s="284" t="s">
        <v>989</v>
      </c>
      <c r="K169" s="327"/>
    </row>
    <row r="170" spans="2:11" ht="15" customHeight="1">
      <c r="B170" s="306"/>
      <c r="C170" s="284" t="s">
        <v>944</v>
      </c>
      <c r="D170" s="284"/>
      <c r="E170" s="284"/>
      <c r="F170" s="305" t="s">
        <v>945</v>
      </c>
      <c r="G170" s="284"/>
      <c r="H170" s="284" t="s">
        <v>1005</v>
      </c>
      <c r="I170" s="284" t="s">
        <v>941</v>
      </c>
      <c r="J170" s="284">
        <v>50</v>
      </c>
      <c r="K170" s="327"/>
    </row>
    <row r="171" spans="2:11" ht="15" customHeight="1">
      <c r="B171" s="306"/>
      <c r="C171" s="284" t="s">
        <v>947</v>
      </c>
      <c r="D171" s="284"/>
      <c r="E171" s="284"/>
      <c r="F171" s="305" t="s">
        <v>939</v>
      </c>
      <c r="G171" s="284"/>
      <c r="H171" s="284" t="s">
        <v>1005</v>
      </c>
      <c r="I171" s="284" t="s">
        <v>949</v>
      </c>
      <c r="J171" s="284"/>
      <c r="K171" s="327"/>
    </row>
    <row r="172" spans="2:11" ht="15" customHeight="1">
      <c r="B172" s="306"/>
      <c r="C172" s="284" t="s">
        <v>958</v>
      </c>
      <c r="D172" s="284"/>
      <c r="E172" s="284"/>
      <c r="F172" s="305" t="s">
        <v>945</v>
      </c>
      <c r="G172" s="284"/>
      <c r="H172" s="284" t="s">
        <v>1005</v>
      </c>
      <c r="I172" s="284" t="s">
        <v>941</v>
      </c>
      <c r="J172" s="284">
        <v>50</v>
      </c>
      <c r="K172" s="327"/>
    </row>
    <row r="173" spans="2:11" ht="15" customHeight="1">
      <c r="B173" s="306"/>
      <c r="C173" s="284" t="s">
        <v>966</v>
      </c>
      <c r="D173" s="284"/>
      <c r="E173" s="284"/>
      <c r="F173" s="305" t="s">
        <v>945</v>
      </c>
      <c r="G173" s="284"/>
      <c r="H173" s="284" t="s">
        <v>1005</v>
      </c>
      <c r="I173" s="284" t="s">
        <v>941</v>
      </c>
      <c r="J173" s="284">
        <v>50</v>
      </c>
      <c r="K173" s="327"/>
    </row>
    <row r="174" spans="2:11" ht="15" customHeight="1">
      <c r="B174" s="306"/>
      <c r="C174" s="284" t="s">
        <v>964</v>
      </c>
      <c r="D174" s="284"/>
      <c r="E174" s="284"/>
      <c r="F174" s="305" t="s">
        <v>945</v>
      </c>
      <c r="G174" s="284"/>
      <c r="H174" s="284" t="s">
        <v>1005</v>
      </c>
      <c r="I174" s="284" t="s">
        <v>941</v>
      </c>
      <c r="J174" s="284">
        <v>50</v>
      </c>
      <c r="K174" s="327"/>
    </row>
    <row r="175" spans="2:11" ht="15" customHeight="1">
      <c r="B175" s="306"/>
      <c r="C175" s="284" t="s">
        <v>113</v>
      </c>
      <c r="D175" s="284"/>
      <c r="E175" s="284"/>
      <c r="F175" s="305" t="s">
        <v>939</v>
      </c>
      <c r="G175" s="284"/>
      <c r="H175" s="284" t="s">
        <v>1006</v>
      </c>
      <c r="I175" s="284" t="s">
        <v>1007</v>
      </c>
      <c r="J175" s="284"/>
      <c r="K175" s="327"/>
    </row>
    <row r="176" spans="2:11" ht="15" customHeight="1">
      <c r="B176" s="306"/>
      <c r="C176" s="284" t="s">
        <v>62</v>
      </c>
      <c r="D176" s="284"/>
      <c r="E176" s="284"/>
      <c r="F176" s="305" t="s">
        <v>939</v>
      </c>
      <c r="G176" s="284"/>
      <c r="H176" s="284" t="s">
        <v>1008</v>
      </c>
      <c r="I176" s="284" t="s">
        <v>1009</v>
      </c>
      <c r="J176" s="284">
        <v>1</v>
      </c>
      <c r="K176" s="327"/>
    </row>
    <row r="177" spans="2:11" ht="15" customHeight="1">
      <c r="B177" s="306"/>
      <c r="C177" s="284" t="s">
        <v>58</v>
      </c>
      <c r="D177" s="284"/>
      <c r="E177" s="284"/>
      <c r="F177" s="305" t="s">
        <v>939</v>
      </c>
      <c r="G177" s="284"/>
      <c r="H177" s="284" t="s">
        <v>1010</v>
      </c>
      <c r="I177" s="284" t="s">
        <v>941</v>
      </c>
      <c r="J177" s="284">
        <v>20</v>
      </c>
      <c r="K177" s="327"/>
    </row>
    <row r="178" spans="2:11" ht="15" customHeight="1">
      <c r="B178" s="306"/>
      <c r="C178" s="284" t="s">
        <v>114</v>
      </c>
      <c r="D178" s="284"/>
      <c r="E178" s="284"/>
      <c r="F178" s="305" t="s">
        <v>939</v>
      </c>
      <c r="G178" s="284"/>
      <c r="H178" s="284" t="s">
        <v>1011</v>
      </c>
      <c r="I178" s="284" t="s">
        <v>941</v>
      </c>
      <c r="J178" s="284">
        <v>255</v>
      </c>
      <c r="K178" s="327"/>
    </row>
    <row r="179" spans="2:11" ht="15" customHeight="1">
      <c r="B179" s="306"/>
      <c r="C179" s="284" t="s">
        <v>115</v>
      </c>
      <c r="D179" s="284"/>
      <c r="E179" s="284"/>
      <c r="F179" s="305" t="s">
        <v>939</v>
      </c>
      <c r="G179" s="284"/>
      <c r="H179" s="284" t="s">
        <v>904</v>
      </c>
      <c r="I179" s="284" t="s">
        <v>941</v>
      </c>
      <c r="J179" s="284">
        <v>10</v>
      </c>
      <c r="K179" s="327"/>
    </row>
    <row r="180" spans="2:11" ht="15" customHeight="1">
      <c r="B180" s="306"/>
      <c r="C180" s="284" t="s">
        <v>116</v>
      </c>
      <c r="D180" s="284"/>
      <c r="E180" s="284"/>
      <c r="F180" s="305" t="s">
        <v>939</v>
      </c>
      <c r="G180" s="284"/>
      <c r="H180" s="284" t="s">
        <v>1012</v>
      </c>
      <c r="I180" s="284" t="s">
        <v>973</v>
      </c>
      <c r="J180" s="284"/>
      <c r="K180" s="327"/>
    </row>
    <row r="181" spans="2:11" ht="15" customHeight="1">
      <c r="B181" s="306"/>
      <c r="C181" s="284" t="s">
        <v>1013</v>
      </c>
      <c r="D181" s="284"/>
      <c r="E181" s="284"/>
      <c r="F181" s="305" t="s">
        <v>939</v>
      </c>
      <c r="G181" s="284"/>
      <c r="H181" s="284" t="s">
        <v>1014</v>
      </c>
      <c r="I181" s="284" t="s">
        <v>973</v>
      </c>
      <c r="J181" s="284"/>
      <c r="K181" s="327"/>
    </row>
    <row r="182" spans="2:11" ht="15" customHeight="1">
      <c r="B182" s="306"/>
      <c r="C182" s="284" t="s">
        <v>1002</v>
      </c>
      <c r="D182" s="284"/>
      <c r="E182" s="284"/>
      <c r="F182" s="305" t="s">
        <v>939</v>
      </c>
      <c r="G182" s="284"/>
      <c r="H182" s="284" t="s">
        <v>1015</v>
      </c>
      <c r="I182" s="284" t="s">
        <v>973</v>
      </c>
      <c r="J182" s="284"/>
      <c r="K182" s="327"/>
    </row>
    <row r="183" spans="2:11" ht="15" customHeight="1">
      <c r="B183" s="306"/>
      <c r="C183" s="284" t="s">
        <v>118</v>
      </c>
      <c r="D183" s="284"/>
      <c r="E183" s="284"/>
      <c r="F183" s="305" t="s">
        <v>945</v>
      </c>
      <c r="G183" s="284"/>
      <c r="H183" s="284" t="s">
        <v>1016</v>
      </c>
      <c r="I183" s="284" t="s">
        <v>941</v>
      </c>
      <c r="J183" s="284">
        <v>50</v>
      </c>
      <c r="K183" s="327"/>
    </row>
    <row r="184" spans="2:11" ht="15" customHeight="1">
      <c r="B184" s="306"/>
      <c r="C184" s="284" t="s">
        <v>1017</v>
      </c>
      <c r="D184" s="284"/>
      <c r="E184" s="284"/>
      <c r="F184" s="305" t="s">
        <v>945</v>
      </c>
      <c r="G184" s="284"/>
      <c r="H184" s="284" t="s">
        <v>1018</v>
      </c>
      <c r="I184" s="284" t="s">
        <v>1019</v>
      </c>
      <c r="J184" s="284"/>
      <c r="K184" s="327"/>
    </row>
    <row r="185" spans="2:11" ht="15" customHeight="1">
      <c r="B185" s="306"/>
      <c r="C185" s="284" t="s">
        <v>1020</v>
      </c>
      <c r="D185" s="284"/>
      <c r="E185" s="284"/>
      <c r="F185" s="305" t="s">
        <v>945</v>
      </c>
      <c r="G185" s="284"/>
      <c r="H185" s="284" t="s">
        <v>1021</v>
      </c>
      <c r="I185" s="284" t="s">
        <v>1019</v>
      </c>
      <c r="J185" s="284"/>
      <c r="K185" s="327"/>
    </row>
    <row r="186" spans="2:11" ht="15" customHeight="1">
      <c r="B186" s="306"/>
      <c r="C186" s="284" t="s">
        <v>1022</v>
      </c>
      <c r="D186" s="284"/>
      <c r="E186" s="284"/>
      <c r="F186" s="305" t="s">
        <v>945</v>
      </c>
      <c r="G186" s="284"/>
      <c r="H186" s="284" t="s">
        <v>1023</v>
      </c>
      <c r="I186" s="284" t="s">
        <v>1019</v>
      </c>
      <c r="J186" s="284"/>
      <c r="K186" s="327"/>
    </row>
    <row r="187" spans="2:11" ht="15" customHeight="1">
      <c r="B187" s="306"/>
      <c r="C187" s="339" t="s">
        <v>1024</v>
      </c>
      <c r="D187" s="284"/>
      <c r="E187" s="284"/>
      <c r="F187" s="305" t="s">
        <v>945</v>
      </c>
      <c r="G187" s="284"/>
      <c r="H187" s="284" t="s">
        <v>1025</v>
      </c>
      <c r="I187" s="284" t="s">
        <v>1026</v>
      </c>
      <c r="J187" s="340" t="s">
        <v>1027</v>
      </c>
      <c r="K187" s="327"/>
    </row>
    <row r="188" spans="2:11" ht="15" customHeight="1">
      <c r="B188" s="306"/>
      <c r="C188" s="290" t="s">
        <v>47</v>
      </c>
      <c r="D188" s="284"/>
      <c r="E188" s="284"/>
      <c r="F188" s="305" t="s">
        <v>939</v>
      </c>
      <c r="G188" s="284"/>
      <c r="H188" s="280" t="s">
        <v>1028</v>
      </c>
      <c r="I188" s="284" t="s">
        <v>1029</v>
      </c>
      <c r="J188" s="284"/>
      <c r="K188" s="327"/>
    </row>
    <row r="189" spans="2:11" ht="15" customHeight="1">
      <c r="B189" s="306"/>
      <c r="C189" s="290" t="s">
        <v>1030</v>
      </c>
      <c r="D189" s="284"/>
      <c r="E189" s="284"/>
      <c r="F189" s="305" t="s">
        <v>939</v>
      </c>
      <c r="G189" s="284"/>
      <c r="H189" s="284" t="s">
        <v>1031</v>
      </c>
      <c r="I189" s="284" t="s">
        <v>973</v>
      </c>
      <c r="J189" s="284"/>
      <c r="K189" s="327"/>
    </row>
    <row r="190" spans="2:11" ht="15" customHeight="1">
      <c r="B190" s="306"/>
      <c r="C190" s="290" t="s">
        <v>1032</v>
      </c>
      <c r="D190" s="284"/>
      <c r="E190" s="284"/>
      <c r="F190" s="305" t="s">
        <v>939</v>
      </c>
      <c r="G190" s="284"/>
      <c r="H190" s="284" t="s">
        <v>1033</v>
      </c>
      <c r="I190" s="284" t="s">
        <v>973</v>
      </c>
      <c r="J190" s="284"/>
      <c r="K190" s="327"/>
    </row>
    <row r="191" spans="2:11" ht="15" customHeight="1">
      <c r="B191" s="306"/>
      <c r="C191" s="290" t="s">
        <v>1034</v>
      </c>
      <c r="D191" s="284"/>
      <c r="E191" s="284"/>
      <c r="F191" s="305" t="s">
        <v>945</v>
      </c>
      <c r="G191" s="284"/>
      <c r="H191" s="284" t="s">
        <v>1035</v>
      </c>
      <c r="I191" s="284" t="s">
        <v>973</v>
      </c>
      <c r="J191" s="284"/>
      <c r="K191" s="327"/>
    </row>
    <row r="192" spans="2:11" ht="15" customHeight="1">
      <c r="B192" s="333"/>
      <c r="C192" s="341"/>
      <c r="D192" s="315"/>
      <c r="E192" s="315"/>
      <c r="F192" s="315"/>
      <c r="G192" s="315"/>
      <c r="H192" s="315"/>
      <c r="I192" s="315"/>
      <c r="J192" s="315"/>
      <c r="K192" s="334"/>
    </row>
    <row r="193" spans="2:11" ht="18.75" customHeight="1">
      <c r="B193" s="280"/>
      <c r="C193" s="284"/>
      <c r="D193" s="284"/>
      <c r="E193" s="284"/>
      <c r="F193" s="305"/>
      <c r="G193" s="284"/>
      <c r="H193" s="284"/>
      <c r="I193" s="284"/>
      <c r="J193" s="284"/>
      <c r="K193" s="280"/>
    </row>
    <row r="194" spans="2:11" ht="18.75" customHeight="1">
      <c r="B194" s="280"/>
      <c r="C194" s="284"/>
      <c r="D194" s="284"/>
      <c r="E194" s="284"/>
      <c r="F194" s="305"/>
      <c r="G194" s="284"/>
      <c r="H194" s="284"/>
      <c r="I194" s="284"/>
      <c r="J194" s="284"/>
      <c r="K194" s="280"/>
    </row>
    <row r="195" spans="2:11" ht="18.75" customHeight="1">
      <c r="B195" s="291"/>
      <c r="C195" s="291"/>
      <c r="D195" s="291"/>
      <c r="E195" s="291"/>
      <c r="F195" s="291"/>
      <c r="G195" s="291"/>
      <c r="H195" s="291"/>
      <c r="I195" s="291"/>
      <c r="J195" s="291"/>
      <c r="K195" s="291"/>
    </row>
    <row r="196" spans="2:11" ht="13.5">
      <c r="B196" s="270"/>
      <c r="C196" s="271"/>
      <c r="D196" s="271"/>
      <c r="E196" s="271"/>
      <c r="F196" s="271"/>
      <c r="G196" s="271"/>
      <c r="H196" s="271"/>
      <c r="I196" s="271"/>
      <c r="J196" s="271"/>
      <c r="K196" s="272"/>
    </row>
    <row r="197" spans="2:11" ht="21">
      <c r="B197" s="273"/>
      <c r="C197" s="274" t="s">
        <v>1036</v>
      </c>
      <c r="D197" s="274"/>
      <c r="E197" s="274"/>
      <c r="F197" s="274"/>
      <c r="G197" s="274"/>
      <c r="H197" s="274"/>
      <c r="I197" s="274"/>
      <c r="J197" s="274"/>
      <c r="K197" s="275"/>
    </row>
    <row r="198" spans="2:11" ht="25.5" customHeight="1">
      <c r="B198" s="273"/>
      <c r="C198" s="342" t="s">
        <v>1037</v>
      </c>
      <c r="D198" s="342"/>
      <c r="E198" s="342"/>
      <c r="F198" s="342" t="s">
        <v>1038</v>
      </c>
      <c r="G198" s="343"/>
      <c r="H198" s="342" t="s">
        <v>1039</v>
      </c>
      <c r="I198" s="342"/>
      <c r="J198" s="342"/>
      <c r="K198" s="275"/>
    </row>
    <row r="199" spans="2:11" ht="5.25" customHeight="1">
      <c r="B199" s="306"/>
      <c r="C199" s="303"/>
      <c r="D199" s="303"/>
      <c r="E199" s="303"/>
      <c r="F199" s="303"/>
      <c r="G199" s="284"/>
      <c r="H199" s="303"/>
      <c r="I199" s="303"/>
      <c r="J199" s="303"/>
      <c r="K199" s="327"/>
    </row>
    <row r="200" spans="2:11" ht="15" customHeight="1">
      <c r="B200" s="306"/>
      <c r="C200" s="284" t="s">
        <v>1029</v>
      </c>
      <c r="D200" s="284"/>
      <c r="E200" s="284"/>
      <c r="F200" s="305" t="s">
        <v>48</v>
      </c>
      <c r="G200" s="284"/>
      <c r="H200" s="284" t="s">
        <v>1040</v>
      </c>
      <c r="I200" s="284"/>
      <c r="J200" s="284"/>
      <c r="K200" s="327"/>
    </row>
    <row r="201" spans="2:11" ht="15" customHeight="1">
      <c r="B201" s="306"/>
      <c r="C201" s="312"/>
      <c r="D201" s="284"/>
      <c r="E201" s="284"/>
      <c r="F201" s="305" t="s">
        <v>49</v>
      </c>
      <c r="G201" s="284"/>
      <c r="H201" s="284" t="s">
        <v>1041</v>
      </c>
      <c r="I201" s="284"/>
      <c r="J201" s="284"/>
      <c r="K201" s="327"/>
    </row>
    <row r="202" spans="2:11" ht="15" customHeight="1">
      <c r="B202" s="306"/>
      <c r="C202" s="312"/>
      <c r="D202" s="284"/>
      <c r="E202" s="284"/>
      <c r="F202" s="305" t="s">
        <v>52</v>
      </c>
      <c r="G202" s="284"/>
      <c r="H202" s="284" t="s">
        <v>1042</v>
      </c>
      <c r="I202" s="284"/>
      <c r="J202" s="284"/>
      <c r="K202" s="327"/>
    </row>
    <row r="203" spans="2:11" ht="15" customHeight="1">
      <c r="B203" s="306"/>
      <c r="C203" s="284"/>
      <c r="D203" s="284"/>
      <c r="E203" s="284"/>
      <c r="F203" s="305" t="s">
        <v>50</v>
      </c>
      <c r="G203" s="284"/>
      <c r="H203" s="284" t="s">
        <v>1043</v>
      </c>
      <c r="I203" s="284"/>
      <c r="J203" s="284"/>
      <c r="K203" s="327"/>
    </row>
    <row r="204" spans="2:11" ht="15" customHeight="1">
      <c r="B204" s="306"/>
      <c r="C204" s="284"/>
      <c r="D204" s="284"/>
      <c r="E204" s="284"/>
      <c r="F204" s="305" t="s">
        <v>51</v>
      </c>
      <c r="G204" s="284"/>
      <c r="H204" s="284" t="s">
        <v>1044</v>
      </c>
      <c r="I204" s="284"/>
      <c r="J204" s="284"/>
      <c r="K204" s="327"/>
    </row>
    <row r="205" spans="2:11" ht="15" customHeight="1">
      <c r="B205" s="306"/>
      <c r="C205" s="284"/>
      <c r="D205" s="284"/>
      <c r="E205" s="284"/>
      <c r="F205" s="305"/>
      <c r="G205" s="284"/>
      <c r="H205" s="284"/>
      <c r="I205" s="284"/>
      <c r="J205" s="284"/>
      <c r="K205" s="327"/>
    </row>
    <row r="206" spans="2:11" ht="15" customHeight="1">
      <c r="B206" s="306"/>
      <c r="C206" s="284" t="s">
        <v>985</v>
      </c>
      <c r="D206" s="284"/>
      <c r="E206" s="284"/>
      <c r="F206" s="305" t="s">
        <v>84</v>
      </c>
      <c r="G206" s="284"/>
      <c r="H206" s="284" t="s">
        <v>1045</v>
      </c>
      <c r="I206" s="284"/>
      <c r="J206" s="284"/>
      <c r="K206" s="327"/>
    </row>
    <row r="207" spans="2:11" ht="15" customHeight="1">
      <c r="B207" s="306"/>
      <c r="C207" s="312"/>
      <c r="D207" s="284"/>
      <c r="E207" s="284"/>
      <c r="F207" s="305" t="s">
        <v>883</v>
      </c>
      <c r="G207" s="284"/>
      <c r="H207" s="284" t="s">
        <v>884</v>
      </c>
      <c r="I207" s="284"/>
      <c r="J207" s="284"/>
      <c r="K207" s="327"/>
    </row>
    <row r="208" spans="2:11" ht="15" customHeight="1">
      <c r="B208" s="306"/>
      <c r="C208" s="284"/>
      <c r="D208" s="284"/>
      <c r="E208" s="284"/>
      <c r="F208" s="305" t="s">
        <v>881</v>
      </c>
      <c r="G208" s="284"/>
      <c r="H208" s="284" t="s">
        <v>1046</v>
      </c>
      <c r="I208" s="284"/>
      <c r="J208" s="284"/>
      <c r="K208" s="327"/>
    </row>
    <row r="209" spans="2:11" ht="15" customHeight="1">
      <c r="B209" s="344"/>
      <c r="C209" s="312"/>
      <c r="D209" s="312"/>
      <c r="E209" s="312"/>
      <c r="F209" s="305" t="s">
        <v>885</v>
      </c>
      <c r="G209" s="290"/>
      <c r="H209" s="331" t="s">
        <v>83</v>
      </c>
      <c r="I209" s="331"/>
      <c r="J209" s="331"/>
      <c r="K209" s="345"/>
    </row>
    <row r="210" spans="2:11" ht="15" customHeight="1">
      <c r="B210" s="344"/>
      <c r="C210" s="312"/>
      <c r="D210" s="312"/>
      <c r="E210" s="312"/>
      <c r="F210" s="305" t="s">
        <v>886</v>
      </c>
      <c r="G210" s="290"/>
      <c r="H210" s="331" t="s">
        <v>1047</v>
      </c>
      <c r="I210" s="331"/>
      <c r="J210" s="331"/>
      <c r="K210" s="345"/>
    </row>
    <row r="211" spans="2:11" ht="15" customHeight="1">
      <c r="B211" s="344"/>
      <c r="C211" s="312"/>
      <c r="D211" s="312"/>
      <c r="E211" s="312"/>
      <c r="F211" s="346"/>
      <c r="G211" s="290"/>
      <c r="H211" s="347"/>
      <c r="I211" s="347"/>
      <c r="J211" s="347"/>
      <c r="K211" s="345"/>
    </row>
    <row r="212" spans="2:11" ht="15" customHeight="1">
      <c r="B212" s="344"/>
      <c r="C212" s="284" t="s">
        <v>1009</v>
      </c>
      <c r="D212" s="312"/>
      <c r="E212" s="312"/>
      <c r="F212" s="305">
        <v>1</v>
      </c>
      <c r="G212" s="290"/>
      <c r="H212" s="331" t="s">
        <v>1048</v>
      </c>
      <c r="I212" s="331"/>
      <c r="J212" s="331"/>
      <c r="K212" s="345"/>
    </row>
    <row r="213" spans="2:11" ht="15" customHeight="1">
      <c r="B213" s="344"/>
      <c r="C213" s="312"/>
      <c r="D213" s="312"/>
      <c r="E213" s="312"/>
      <c r="F213" s="305">
        <v>2</v>
      </c>
      <c r="G213" s="290"/>
      <c r="H213" s="331" t="s">
        <v>1049</v>
      </c>
      <c r="I213" s="331"/>
      <c r="J213" s="331"/>
      <c r="K213" s="345"/>
    </row>
    <row r="214" spans="2:11" ht="15" customHeight="1">
      <c r="B214" s="344"/>
      <c r="C214" s="312"/>
      <c r="D214" s="312"/>
      <c r="E214" s="312"/>
      <c r="F214" s="305">
        <v>3</v>
      </c>
      <c r="G214" s="290"/>
      <c r="H214" s="331" t="s">
        <v>1050</v>
      </c>
      <c r="I214" s="331"/>
      <c r="J214" s="331"/>
      <c r="K214" s="345"/>
    </row>
    <row r="215" spans="2:11" ht="15" customHeight="1">
      <c r="B215" s="344"/>
      <c r="C215" s="312"/>
      <c r="D215" s="312"/>
      <c r="E215" s="312"/>
      <c r="F215" s="305">
        <v>4</v>
      </c>
      <c r="G215" s="290"/>
      <c r="H215" s="331" t="s">
        <v>1051</v>
      </c>
      <c r="I215" s="331"/>
      <c r="J215" s="331"/>
      <c r="K215" s="345"/>
    </row>
    <row r="216" spans="2:11" ht="12.75" customHeight="1">
      <c r="B216" s="348"/>
      <c r="C216" s="349"/>
      <c r="D216" s="349"/>
      <c r="E216" s="349"/>
      <c r="F216" s="349"/>
      <c r="G216" s="349"/>
      <c r="H216" s="349"/>
      <c r="I216" s="349"/>
      <c r="J216" s="349"/>
      <c r="K216" s="350"/>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Z440-BATIK\Batík</dc:creator>
  <cp:keywords/>
  <dc:description/>
  <cp:lastModifiedBy>Z440-BATIK\Batík</cp:lastModifiedBy>
  <dcterms:created xsi:type="dcterms:W3CDTF">2018-03-19T13:27:23Z</dcterms:created>
  <dcterms:modified xsi:type="dcterms:W3CDTF">2018-03-19T13:27:34Z</dcterms:modified>
  <cp:category/>
  <cp:version/>
  <cp:contentType/>
  <cp:contentStatus/>
</cp:coreProperties>
</file>