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2117 - VÝSTAVBA - REKONST..." sheetId="2" r:id="rId2"/>
    <sheet name="Pokyny pro vyplnění" sheetId="3" r:id="rId3"/>
  </sheets>
  <definedNames>
    <definedName name="_xlnm.Print_Area" localSheetId="0">'Rekapitulace stavby'!$D$4:$AO$33,'Rekapitulace stavby'!$C$39:$AQ$53</definedName>
    <definedName name="_xlnm._FilterDatabase" localSheetId="1" hidden="1">'2117 - VÝSTAVBA - REKONST...'!$C$80:$K$177</definedName>
    <definedName name="_xlnm.Print_Area" localSheetId="1">'2117 - VÝSTAVBA - REKONST...'!$C$4:$J$34,'2117 - VÝSTAVBA - REKONST...'!$C$40:$J$64,'2117 - VÝSTAVBA - REKONST...'!$C$70:$K$177</definedName>
    <definedName name="_xlnm.Print_Area" localSheetId="2">'Pokyny pro vyplnění'!$B$2:$K$69,'Pokyny pro vyplnění'!$B$72:$K$116,'Pokyny pro vyplnění'!$B$119:$K$188,'Pokyny pro vyplnění'!$B$196:$K$216</definedName>
    <definedName name="_xlnm.Print_Titles" localSheetId="0">'Rekapitulace stavby'!$49:$49</definedName>
    <definedName name="_xlnm.Print_Titles" localSheetId="1">'2117 - VÝSTAVBA - REKONST...'!$80:$80</definedName>
  </definedNames>
  <calcPr fullCalcOnLoad="1"/>
</workbook>
</file>

<file path=xl/sharedStrings.xml><?xml version="1.0" encoding="utf-8"?>
<sst xmlns="http://schemas.openxmlformats.org/spreadsheetml/2006/main" count="1669" uniqueCount="500">
  <si>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</si>
  <si>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</si>
  <si>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</si>
  <si>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</si>
  <si>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</si>
  <si>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</si>
  <si>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</si>
  <si>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{304feb89-1f87-4ac8-8cb5-dec6dd25b765}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</si>
  <si>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</si>
  <si>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</si>
  <si>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</si>
  <si>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</si>
  <si>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</si>
  <si>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</si>
  <si>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</si>
  <si>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</si>
  <si>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2117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</si>
  <si>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</si>
  <si>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</si>
  <si>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VÝSTAVBA - REKONSTRUKCE POLNÍ CESTY HPC 1 V K.Ú. BLATA</t>
  </si>
  <si>
    <t>KSO:</t>
  </si>
  <si>
    <t/>
  </si>
  <si>
    <t>CC-CZ:</t>
  </si>
  <si>
    <t>Místo:</t>
  </si>
  <si>
    <t>BLATA</t>
  </si>
  <si>
    <t>Datum:</t>
  </si>
  <si>
    <t>23. 10. 2017</t>
  </si>
  <si>
    <t>Zadavatel:</t>
  </si>
  <si>
    <t>IČ:</t>
  </si>
  <si>
    <t>STÁTNÍ POZEMKOVÝ ÚŘAD - KLATOVY</t>
  </si>
  <si>
    <t>DIČ:</t>
  </si>
  <si>
    <t>Uchazeč:</t>
  </si>
  <si>
    <t>Vyplň údaj</t>
  </si>
  <si>
    <t>Projektant:</t>
  </si>
  <si>
    <t>MACÁN PROJEKCE DS s.r.o.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</si>
  <si>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</si>
  <si>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</si>
  <si>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</si>
  <si>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</si>
  <si>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</si>
  <si>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</si>
  <si>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</si>
  <si>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</si>
  <si>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</si>
  <si>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</si>
  <si>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</si>
  <si>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</si>
  <si>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</si>
  <si>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</si>
  <si>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</si>
  <si>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</si>
  <si>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</si>
  <si>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</si>
  <si>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</si>
  <si>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</si>
  <si>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</si>
  <si>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</si>
  <si>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</si>
  <si>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</si>
  <si>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</si>
  <si>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</si>
  <si>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</si>
  <si>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</si>
  <si>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</si>
  <si>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</si>
  <si>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</si>
  <si>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</si>
  <si>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</si>
  <si>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</si>
  <si>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</si>
  <si>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</si>
  <si>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</si>
  <si>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</si>
  <si>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</si>
  <si>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</si>
  <si>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</si>
  <si>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</si>
  <si>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</si>
  <si>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1) Krycí list soupisu</t>
  </si>
  <si>
    <t>2) Rekapitulace</t>
  </si>
  <si>
    <t>3) Soupis prací</t>
  </si>
  <si>
    <t>Zpět na list:</t>
  </si>
  <si>
    <t>Rekapitulace stavby</t>
  </si>
  <si>
    <t>2</t>
  </si>
  <si>
    <t>KRYCÍ LIST SOUPISU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</si>
  <si>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</si>
  <si>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</si>
  <si>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</si>
  <si>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</si>
  <si>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</si>
  <si>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</si>
  <si>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</si>
  <si>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</si>
  <si>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</si>
  <si>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5 - Komunikace pozemní</t>
  </si>
  <si>
    <t xml:space="preserve">    998 - Přesun hmot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</si>
  <si>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</si>
  <si>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</si>
  <si>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</si>
  <si>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</si>
  <si>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VRN9 - Ostatní náklady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</si>
  <si>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</si>
  <si>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</si>
  <si>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</si>
  <si>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</si>
  <si>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</si>
  <si>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</si>
  <si>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</si>
  <si>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</si>
  <si>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</si>
  <si>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</si>
  <si>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</si>
  <si>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</si>
  <si>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</si>
  <si>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</si>
  <si>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</si>
  <si>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</si>
  <si>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</si>
  <si>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</si>
  <si>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</si>
  <si>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111201401</t>
  </si>
  <si>
    <t>Spálení odstraněných křovin a stromů na hromadách průměru kmene do 100 mm pro jakoukoliv plochu</t>
  </si>
  <si>
    <t>m2</t>
  </si>
  <si>
    <t>CS ÚRS 2017 01</t>
  </si>
  <si>
    <t>4</t>
  </si>
  <si>
    <t>1011596182</t>
  </si>
  <si>
    <t>P</t>
  </si>
  <si>
    <t>Poznámka k položce:
prořezání průjezdného profilu</t>
  </si>
  <si>
    <t>111203201</t>
  </si>
  <si>
    <t>Odstranění křovin a stromů s ponecháním kořenů průměru kmene do 100 mm, při jakémkoliv sklonu terénu mimo LTM, při celkové ploše do 1 000 m2</t>
  </si>
  <si>
    <t>-1261500779</t>
  </si>
  <si>
    <t>3</t>
  </si>
  <si>
    <t>119001203</t>
  </si>
  <si>
    <t>Úprava zemin vápnem nebo směsnými hydraulickými pojivy za účelem zlepšení mechanických vlastností, tl. vrstvy po zhutnění 400 mm</t>
  </si>
  <si>
    <t>-394164002</t>
  </si>
  <si>
    <t>M</t>
  </si>
  <si>
    <t>585301590</t>
  </si>
  <si>
    <t>vápno nehašené vzdušné CL 90 jemně mleté BAL
předpoklad množství vápna 5%</t>
  </si>
  <si>
    <t>t</t>
  </si>
  <si>
    <t>8</t>
  </si>
  <si>
    <t>-539892693</t>
  </si>
  <si>
    <t>Poznámka k položce:
Vydatnost:&gt;26 dm3/10 kg.  Pojivo pro výrobu omítkových a maltových směsí, event. používaný jako chemický výrobek pro úpravu vody a neutrali-
zaci kyselých látek.</t>
  </si>
  <si>
    <t>VV</t>
  </si>
  <si>
    <t>2318*0,4</t>
  </si>
  <si>
    <t>927,2*0,05 'Přepočtené koeficientem množství</t>
  </si>
  <si>
    <t>5</t>
  </si>
  <si>
    <t>122302202</t>
  </si>
  <si>
    <t>Odkopávky a prokopávky nezapažené pro silnice s přemístěním výkopku v příčných profilech na vzdálenost do 15 m nebo s naložením na dopravní prostředek v hornině tř. 4 přes 100 do 1 000 m3</t>
  </si>
  <si>
    <t>m3</t>
  </si>
  <si>
    <t>-769179535</t>
  </si>
  <si>
    <t>Poznámka k položce:
viz tabulka kubatur</t>
  </si>
  <si>
    <t>6</t>
  </si>
  <si>
    <t>122302209</t>
  </si>
  <si>
    <t>Odkopávky a prokopávky nezapažené pro silnice s přemístěním výkopku v příčných profilech na vzdálenost do 15 m nebo s naložením na dopravní prostředek v hornině tř. 4 Příplatek k cenám za lepivost horniny tř. 4</t>
  </si>
  <si>
    <t>585216832</t>
  </si>
  <si>
    <t>7</t>
  </si>
  <si>
    <t>162701105vl</t>
  </si>
  <si>
    <t>Vodorovné přemístění výkopku nebo sypaniny po suchu na obvyklém dopravním prostředku, bez naložení výkopku, avšak se složením a rozhrnutím z horniny tř. 1 až 4, včetně likvidace v souladu se zákonem o odpadech 185/2001 Sb.</t>
  </si>
  <si>
    <t>890356742</t>
  </si>
  <si>
    <t>181102302</t>
  </si>
  <si>
    <t>Úprava pláně na stavbách dálnic v zářezech mimo skalních se zhutněním</t>
  </si>
  <si>
    <t>1458335497</t>
  </si>
  <si>
    <t>1900*1,22 'Přepočtené koeficientem množství</t>
  </si>
  <si>
    <t>9</t>
  </si>
  <si>
    <t>181411123</t>
  </si>
  <si>
    <t>Založení trávníku na půdě předem připravené plochy do 1000 m2 výsevem včetně utažení lučního na svahu přes 1:2 do 1:1</t>
  </si>
  <si>
    <t>461177704</t>
  </si>
  <si>
    <t>10</t>
  </si>
  <si>
    <t>005724800</t>
  </si>
  <si>
    <t>osivo směs jetelotravní</t>
  </si>
  <si>
    <t>kg</t>
  </si>
  <si>
    <t>898871709</t>
  </si>
  <si>
    <t>800*0,015 'Přepočtené koeficientem množství</t>
  </si>
  <si>
    <t>11</t>
  </si>
  <si>
    <t>182301133</t>
  </si>
  <si>
    <t>Rozprostření a urovnání ornice ve svahu sklonu přes 1:5 při souvislé ploše přes 500 m2, tl. vrstvy přes 150 do 200 mm</t>
  </si>
  <si>
    <t>-1286016389</t>
  </si>
  <si>
    <t>12</t>
  </si>
  <si>
    <t>103641010</t>
  </si>
  <si>
    <t>zemina pro terénní úpravy -  ornice</t>
  </si>
  <si>
    <t>1071184761</t>
  </si>
  <si>
    <t>Poznámka k položce:
dodávka ornice</t>
  </si>
  <si>
    <t>800,000*0,2</t>
  </si>
  <si>
    <t>160*1,5 'Přepočtené koeficientem množství</t>
  </si>
  <si>
    <t>Zakládání</t>
  </si>
  <si>
    <t>13</t>
  </si>
  <si>
    <t>274311126</t>
  </si>
  <si>
    <t>Základové konstrukce z betonu prostého pasy, prahy, věnce a ostruhy ve výkopu nebo na hlavách pilot C 20/25</t>
  </si>
  <si>
    <t>-1759940958</t>
  </si>
  <si>
    <t>Poznámka k položce:
základové pasy brodu</t>
  </si>
  <si>
    <t>9,5*0,8</t>
  </si>
  <si>
    <t>Vodorovné konstrukce</t>
  </si>
  <si>
    <t>14</t>
  </si>
  <si>
    <t>451315126</t>
  </si>
  <si>
    <t>Podkladní a výplňové vrstvy z betonu prostého tloušťky do 150 mm, z betonu C 20/25</t>
  </si>
  <si>
    <t>-1120960026</t>
  </si>
  <si>
    <t>Poznámka k položce:
podkladní beton dlažby brodu</t>
  </si>
  <si>
    <t>463211121</t>
  </si>
  <si>
    <t>Rovnanina z lomového kamene neopracovaného tříděného pro všechny tloušťky rovnaniny, bez vypracování líce s vyplněním spár a dutin těženým kamenivem</t>
  </si>
  <si>
    <t>467422571</t>
  </si>
  <si>
    <t>Poznámka k položce:
rovnanina u nátoku a výtoku brodu v tloušťce 500 mm</t>
  </si>
  <si>
    <t>15*0,5</t>
  </si>
  <si>
    <t>Komunikace pozemní</t>
  </si>
  <si>
    <t>16</t>
  </si>
  <si>
    <t>564851111</t>
  </si>
  <si>
    <t>Podklad ze štěrkodrti ŠD s rozprostřením a zhutněním, po zhutnění tl. 150 mm</t>
  </si>
  <si>
    <t>-423910967</t>
  </si>
  <si>
    <t>vozovka</t>
  </si>
  <si>
    <t>1429</t>
  </si>
  <si>
    <t>krajnice</t>
  </si>
  <si>
    <t>415</t>
  </si>
  <si>
    <t>sjezdy</t>
  </si>
  <si>
    <t>56</t>
  </si>
  <si>
    <t>Součet</t>
  </si>
  <si>
    <t>1900*1,15 'Přepočtené koeficientem množství</t>
  </si>
  <si>
    <t>17</t>
  </si>
  <si>
    <t>564861111</t>
  </si>
  <si>
    <t>Podklad ze štěrkodrti ŠD s rozprostřením a zhutněním, po zhutnění tl. 200 mm</t>
  </si>
  <si>
    <t>-1440621714</t>
  </si>
  <si>
    <t>18</t>
  </si>
  <si>
    <t>564871111</t>
  </si>
  <si>
    <t>Podklad ze štěrkodrti ŠD s rozprostřením a zhutněním, po zhutnění tl. 250 mm</t>
  </si>
  <si>
    <t>1661456020</t>
  </si>
  <si>
    <t>Poznámka k položce:
podklad brodu</t>
  </si>
  <si>
    <t>19</t>
  </si>
  <si>
    <t>565165121</t>
  </si>
  <si>
    <t>Asfaltový beton vrstva podkladní ACP 16 (obalované kamenivo střednězrnné - OKS) s rozprostřením a zhutněním v pruhu šířky přes 3 m, po zhutnění tl. 80 mm</t>
  </si>
  <si>
    <t>-1021182507</t>
  </si>
  <si>
    <t>20</t>
  </si>
  <si>
    <t>569841111</t>
  </si>
  <si>
    <t>Zpevnění krajnic nebo komunikací pro pěší s rozprostřením a zhutněním, po zhutnění štěrkodrtí tl. 120 mm</t>
  </si>
  <si>
    <t>-552116771</t>
  </si>
  <si>
    <t>Poznámka k položce:
krajnice + sjezdy</t>
  </si>
  <si>
    <t>573231106</t>
  </si>
  <si>
    <t>Postřik spojovací PS bez posypu kamenivem ze silniční emulze, v množství 0,25 kg/m2</t>
  </si>
  <si>
    <t>2011822469</t>
  </si>
  <si>
    <t>22</t>
  </si>
  <si>
    <t>577134121</t>
  </si>
  <si>
    <t>Asfaltový beton vrstva obrusná ACO 11 (ABS) s rozprostřením a se zhutněním z nemodifikovaného asfaltu v pruhu šířky přes 3 m tř. I, po zhutnění tl. 40 mm</t>
  </si>
  <si>
    <t>214635435</t>
  </si>
  <si>
    <t>23</t>
  </si>
  <si>
    <t>594411111</t>
  </si>
  <si>
    <t>Dlažba nebo přídlažba z lomového kamene lomařsky upraveného rigolového v ploše vodorovné nebo ve sklonu tl. do 250 mm, bez vyplnění spár, s provedením lože tl. 50 mm z cementové malty</t>
  </si>
  <si>
    <t>1448181866</t>
  </si>
  <si>
    <t>Poznámka k položce:
dlažba brodu</t>
  </si>
  <si>
    <t>24</t>
  </si>
  <si>
    <t>599632111</t>
  </si>
  <si>
    <t>Vyplnění spár dlažby (přídlažby) z lomového kamene v jakémkoliv sklonu plochy a jakékoliv tloušťky cementovou maltou se zatřením</t>
  </si>
  <si>
    <t>-414936782</t>
  </si>
  <si>
    <t>998</t>
  </si>
  <si>
    <t>Přesun hmot</t>
  </si>
  <si>
    <t>25</t>
  </si>
  <si>
    <t>998225111</t>
  </si>
  <si>
    <t>Přesun hmot pro komunikace s krytem z kameniva, monolitickým betonovým nebo živičným dopravní vzdálenost do 200 m jakékoliv délky objektu</t>
  </si>
  <si>
    <t>938059824</t>
  </si>
  <si>
    <t>VRN</t>
  </si>
  <si>
    <t>Vedlejší rozpočtové náklady</t>
  </si>
  <si>
    <t>VRN1</t>
  </si>
  <si>
    <t>Průzkumné, geodetické a projektové práce</t>
  </si>
  <si>
    <t>26</t>
  </si>
  <si>
    <t>011314000</t>
  </si>
  <si>
    <t>Archeologický dohled - 1x závěrečná nálezová zpráva</t>
  </si>
  <si>
    <t>soubor</t>
  </si>
  <si>
    <t>1024</t>
  </si>
  <si>
    <t>-1328600741</t>
  </si>
  <si>
    <t>27</t>
  </si>
  <si>
    <t>012103000</t>
  </si>
  <si>
    <t>Průzkumné, geodetické a projektové práce geodetické práce před výstavbou</t>
  </si>
  <si>
    <t>Ks</t>
  </si>
  <si>
    <t>1371944307</t>
  </si>
  <si>
    <t>Poznámka k položce:
Vytyčovací náčrt v tištěné podobě + 1 x CD</t>
  </si>
  <si>
    <t>28</t>
  </si>
  <si>
    <t>012203000</t>
  </si>
  <si>
    <t>Průzkumné, geodetické a projektové práce geodetické práce při provádění stavby</t>
  </si>
  <si>
    <t>1133212166</t>
  </si>
  <si>
    <t>Poznámka k položce:
Vytýčení podrobných bodů pro stavby</t>
  </si>
  <si>
    <t>29</t>
  </si>
  <si>
    <t>012303000</t>
  </si>
  <si>
    <t>Průzkumné, geodetické a projektové práce geodetické práce po výstavbě</t>
  </si>
  <si>
    <t>1074702359</t>
  </si>
  <si>
    <t>Poznámka k položce:
Zaměření skutečného provedení, vytyčovací náčrt v tištěné podobě + CD</t>
  </si>
  <si>
    <t>30</t>
  </si>
  <si>
    <t>013254000</t>
  </si>
  <si>
    <t>Projektové práce, projektové práce dokumentace stavby (výkresová a textová) skutečného provedení stavby</t>
  </si>
  <si>
    <t>1183505776</t>
  </si>
  <si>
    <t>VRN3</t>
  </si>
  <si>
    <t>Zařízení staveniště</t>
  </si>
  <si>
    <t>31</t>
  </si>
  <si>
    <t>030001000</t>
  </si>
  <si>
    <t>Zřízení, provoz, demontáž, příprava plochy pro zařízení staveniště, pronájem stavební buňky, oplocení a chemického WC po dobu stavby, uvedení zařízení staveniště do původního stavu</t>
  </si>
  <si>
    <t>1052582880</t>
  </si>
  <si>
    <t>Poznámka k položce:
Zřízení zařízení staveniště</t>
  </si>
  <si>
    <t>32</t>
  </si>
  <si>
    <t>034303000</t>
  </si>
  <si>
    <t>Dopravní značení na staveništi</t>
  </si>
  <si>
    <t>295475128</t>
  </si>
  <si>
    <t>Poznámka k položce:
dopravně inženýrské opatření viz příloha PD</t>
  </si>
  <si>
    <t>33</t>
  </si>
  <si>
    <t>039103000</t>
  </si>
  <si>
    <t>Zařízení staveniště zrušení zařízení staveniště rozebrání, bourání a odvoz</t>
  </si>
  <si>
    <t>1745773128</t>
  </si>
  <si>
    <t>VRN4</t>
  </si>
  <si>
    <t>Inženýrská činnost</t>
  </si>
  <si>
    <t>34</t>
  </si>
  <si>
    <t>043203000</t>
  </si>
  <si>
    <t>Inženýrská činnost zkoušky a ostatní měření zkoušky bez rozlišení</t>
  </si>
  <si>
    <t>-985765493</t>
  </si>
  <si>
    <t>Poznámka k položce:
zkušební vývrt asfaltových vrtstev (akreditovaná laboratoř: tloušťky asf. vrstev, spojení vrstev, složení asf. směsí, mezerovitost, míra zhutnění)</t>
  </si>
  <si>
    <t>VRN9</t>
  </si>
  <si>
    <t>Ostatní náklady</t>
  </si>
  <si>
    <t>35</t>
  </si>
  <si>
    <t>091504000</t>
  </si>
  <si>
    <t>Ostatní náklady související s objektem náklady související s publikační činností - billborad před zahájením stavebních prací dle požadavku SZIF</t>
  </si>
  <si>
    <t>1771989131</t>
  </si>
  <si>
    <t>36</t>
  </si>
  <si>
    <t>091504000a</t>
  </si>
  <si>
    <t>Ostatní náklady související s objektem náklady související s publikační činností - billborad po dokončení stavebních prací dle požadavku SZIF</t>
  </si>
  <si>
    <t>-86125486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</si>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</sst>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80008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356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vertical="center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15" fillId="2" borderId="0" xfId="20" applyFont="1" applyFill="1" applyAlignment="1" applyProtection="1">
      <alignment vertical="center"/>
      <protection/>
    </xf>
    <xf numFmtId="0" fontId="37" fillId="2" borderId="0" xfId="20" applyFill="1"/>
    <xf numFmtId="0" fontId="0" fillId="2" borderId="0" xfId="0" applyFill="1"/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20" fillId="0" borderId="0" xfId="0" applyFont="1" applyAlignment="1">
      <alignment horizontal="left" vertical="top" wrapText="1"/>
    </xf>
    <xf numFmtId="0" fontId="4" fillId="0" borderId="0" xfId="0" applyFont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20" fillId="0" borderId="0" xfId="0" applyFont="1" applyAlignment="1">
      <alignment horizontal="left" vertical="center"/>
    </xf>
    <xf numFmtId="0" fontId="19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1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4" fontId="21" fillId="0" borderId="7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0" xfId="0" applyFont="1" applyFill="1" applyBorder="1" applyAlignment="1" applyProtection="1">
      <alignment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6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4" xfId="0" applyFont="1" applyBorder="1" applyAlignment="1">
      <alignment vertical="center"/>
    </xf>
    <xf numFmtId="0" fontId="22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2" fillId="0" borderId="17" xfId="0" applyFont="1" applyBorder="1" applyAlignment="1" applyProtection="1">
      <alignment horizontal="left"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0" fontId="3" fillId="5" borderId="10" xfId="0" applyFont="1" applyFill="1" applyBorder="1" applyAlignment="1" applyProtection="1">
      <alignment horizontal="center" vertical="center"/>
      <protection/>
    </xf>
    <xf numFmtId="0" fontId="19" fillId="0" borderId="19" xfId="0" applyFont="1" applyBorder="1" applyAlignment="1" applyProtection="1">
      <alignment horizontal="center" vertical="center" wrapText="1"/>
      <protection/>
    </xf>
    <xf numFmtId="0" fontId="19" fillId="0" borderId="20" xfId="0" applyFont="1" applyBorder="1" applyAlignment="1" applyProtection="1">
      <alignment horizontal="center" vertical="center" wrapText="1"/>
      <protection/>
    </xf>
    <xf numFmtId="0" fontId="19" fillId="0" borderId="21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3" fillId="0" borderId="17" xfId="0" applyNumberFormat="1" applyFont="1" applyBorder="1" applyAlignment="1" applyProtection="1">
      <alignment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4" fontId="23" fillId="0" borderId="18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29" fillId="0" borderId="22" xfId="0" applyNumberFormat="1" applyFont="1" applyBorder="1" applyAlignment="1" applyProtection="1">
      <alignment vertical="center"/>
      <protection/>
    </xf>
    <xf numFmtId="4" fontId="29" fillId="0" borderId="23" xfId="0" applyNumberFormat="1" applyFont="1" applyBorder="1" applyAlignment="1" applyProtection="1">
      <alignment vertical="center"/>
      <protection/>
    </xf>
    <xf numFmtId="166" fontId="29" fillId="0" borderId="23" xfId="0" applyNumberFormat="1" applyFont="1" applyBorder="1" applyAlignment="1" applyProtection="1">
      <alignment vertical="center"/>
      <protection/>
    </xf>
    <xf numFmtId="4" fontId="29" fillId="0" borderId="24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30" fillId="2" borderId="0" xfId="20" applyFont="1" applyFill="1" applyAlignment="1">
      <alignment vertical="center"/>
    </xf>
    <xf numFmtId="0" fontId="13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0" fillId="0" borderId="0" xfId="0" applyFont="1" applyBorder="1" applyAlignment="1" applyProtection="1">
      <alignment horizontal="left" vertical="center"/>
      <protection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1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 locked="0"/>
    </xf>
    <xf numFmtId="0" fontId="3" fillId="5" borderId="21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166" fontId="32" fillId="0" borderId="15" xfId="0" applyNumberFormat="1" applyFont="1" applyBorder="1" applyAlignment="1" applyProtection="1">
      <alignment/>
      <protection/>
    </xf>
    <xf numFmtId="166" fontId="32" fillId="0" borderId="16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17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8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8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0" applyFont="1" applyAlignment="1" applyProtection="1">
      <alignment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36" fillId="0" borderId="27" xfId="0" applyFont="1" applyBorder="1" applyAlignment="1" applyProtection="1">
      <alignment horizontal="center" vertical="center"/>
      <protection/>
    </xf>
    <xf numFmtId="49" fontId="36" fillId="0" borderId="27" xfId="0" applyNumberFormat="1" applyFont="1" applyBorder="1" applyAlignment="1" applyProtection="1">
      <alignment horizontal="left" vertical="center" wrapText="1"/>
      <protection/>
    </xf>
    <xf numFmtId="0" fontId="36" fillId="0" borderId="27" xfId="0" applyFont="1" applyBorder="1" applyAlignment="1" applyProtection="1">
      <alignment horizontal="left" vertical="center" wrapText="1"/>
      <protection/>
    </xf>
    <xf numFmtId="0" fontId="36" fillId="0" borderId="27" xfId="0" applyFont="1" applyBorder="1" applyAlignment="1" applyProtection="1">
      <alignment horizontal="center" vertical="center" wrapText="1"/>
      <protection/>
    </xf>
    <xf numFmtId="167" fontId="36" fillId="0" borderId="27" xfId="0" applyNumberFormat="1" applyFont="1" applyBorder="1" applyAlignment="1" applyProtection="1">
      <alignment vertical="center"/>
      <protection/>
    </xf>
    <xf numFmtId="4" fontId="36" fillId="3" borderId="27" xfId="0" applyNumberFormat="1" applyFont="1" applyFill="1" applyBorder="1" applyAlignment="1" applyProtection="1">
      <alignment vertical="center"/>
      <protection locked="0"/>
    </xf>
    <xf numFmtId="4" fontId="36" fillId="0" borderId="27" xfId="0" applyNumberFormat="1" applyFont="1" applyBorder="1" applyAlignment="1" applyProtection="1">
      <alignment vertical="center"/>
      <protection/>
    </xf>
    <xf numFmtId="0" fontId="36" fillId="0" borderId="4" xfId="0" applyFont="1" applyBorder="1" applyAlignment="1">
      <alignment vertical="center"/>
    </xf>
    <xf numFmtId="0" fontId="36" fillId="3" borderId="2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7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8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28" fillId="0" borderId="33" xfId="0" applyFont="1" applyBorder="1" applyAlignment="1" applyProtection="1">
      <alignment horizontal="left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8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4" xfId="0" applyFont="1" applyBorder="1" applyAlignment="1" applyProtection="1">
      <alignment vertical="center" wrapText="1"/>
      <protection locked="0"/>
    </xf>
    <xf numFmtId="0" fontId="13" fillId="0" borderId="33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8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8" fillId="0" borderId="33" xfId="0" applyFont="1" applyBorder="1" applyAlignment="1" applyProtection="1">
      <alignment horizontal="left" vertical="center"/>
      <protection locked="0"/>
    </xf>
    <xf numFmtId="0" fontId="28" fillId="0" borderId="33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left" vertical="center"/>
      <protection locked="0"/>
    </xf>
    <xf numFmtId="0" fontId="13" fillId="0" borderId="33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8" fillId="0" borderId="0" xfId="0" applyFont="1" applyBorder="1" applyAlignment="1" applyProtection="1">
      <alignment vertical="center"/>
      <protection locked="0"/>
    </xf>
    <xf numFmtId="0" fontId="5" fillId="0" borderId="33" xfId="0" applyFont="1" applyBorder="1" applyAlignment="1" applyProtection="1">
      <alignment vertical="center"/>
      <protection locked="0"/>
    </xf>
    <xf numFmtId="0" fontId="28" fillId="0" borderId="33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vertical="top"/>
      <protection locked="0"/>
    </xf>
    <xf numFmtId="0" fontId="28" fillId="0" borderId="33" xfId="0" applyFont="1" applyBorder="1" applyAlignment="1" applyProtection="1">
      <alignment horizontal="left"/>
      <protection locked="0"/>
    </xf>
    <xf numFmtId="0" fontId="5" fillId="0" borderId="33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54"/>
  <sheetViews>
    <sheetView showGridLines="0" tabSelected="1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35" customHeight="1">
      <c r="A1" s="15" t="s">
        <v>0</v>
      </c>
      <c r="B1" s="16"/>
      <c r="C1" s="16"/>
      <c r="D1" s="17" t="s">
        <v>1</v>
      </c>
      <c r="E1" s="16"/>
      <c r="F1" s="16"/>
      <c r="G1" s="16"/>
      <c r="H1" s="16"/>
      <c r="I1" s="16"/>
      <c r="J1" s="16"/>
      <c r="K1" s="18" t="s">
        <v>2</v>
      </c>
      <c r="L1" s="18"/>
      <c r="M1" s="18"/>
      <c r="N1" s="18"/>
      <c r="O1" s="18"/>
      <c r="P1" s="18"/>
      <c r="Q1" s="18"/>
      <c r="R1" s="18"/>
      <c r="S1" s="18"/>
      <c r="T1" s="16"/>
      <c r="U1" s="16"/>
      <c r="V1" s="16"/>
      <c r="W1" s="18" t="s">
        <v>3</v>
      </c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1" t="s">
        <v>4</v>
      </c>
      <c r="BB1" s="21" t="s">
        <v>5</v>
      </c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T1" s="22" t="s">
        <v>6</v>
      </c>
      <c r="BU1" s="22" t="s">
        <v>6</v>
      </c>
      <c r="BV1" s="22" t="s">
        <v>7</v>
      </c>
    </row>
    <row r="2" spans="3:72" ht="36.95" customHeight="1">
      <c r="BS2" s="23" t="s">
        <v>8</v>
      </c>
      <c r="BT2" s="23" t="s">
        <v>9</v>
      </c>
    </row>
    <row r="3" spans="2:72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6"/>
      <c r="BS3" s="23" t="s">
        <v>8</v>
      </c>
      <c r="BT3" s="23" t="s">
        <v>10</v>
      </c>
    </row>
    <row r="4" spans="2:71" ht="36.95" customHeight="1">
      <c r="B4" s="27"/>
      <c r="C4" s="28"/>
      <c r="D4" s="29" t="s">
        <v>11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30"/>
      <c r="AS4" s="31" t="s">
        <v>12</v>
      </c>
      <c r="BE4" s="32" t="s">
        <v>13</v>
      </c>
      <c r="BS4" s="23" t="s">
        <v>14</v>
      </c>
    </row>
    <row r="5" spans="2:71" ht="14.4" customHeight="1">
      <c r="B5" s="27"/>
      <c r="C5" s="28"/>
      <c r="D5" s="33" t="s">
        <v>15</v>
      </c>
      <c r="E5" s="28"/>
      <c r="F5" s="28"/>
      <c r="G5" s="28"/>
      <c r="H5" s="28"/>
      <c r="I5" s="28"/>
      <c r="J5" s="28"/>
      <c r="K5" s="34" t="s">
        <v>16</v>
      </c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30"/>
      <c r="BE5" s="35" t="s">
        <v>17</v>
      </c>
      <c r="BS5" s="23" t="s">
        <v>8</v>
      </c>
    </row>
    <row r="6" spans="2:71" ht="36.95" customHeight="1">
      <c r="B6" s="27"/>
      <c r="C6" s="28"/>
      <c r="D6" s="36" t="s">
        <v>18</v>
      </c>
      <c r="E6" s="28"/>
      <c r="F6" s="28"/>
      <c r="G6" s="28"/>
      <c r="H6" s="28"/>
      <c r="I6" s="28"/>
      <c r="J6" s="28"/>
      <c r="K6" s="37" t="s">
        <v>19</v>
      </c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30"/>
      <c r="BE6" s="38"/>
      <c r="BS6" s="23" t="s">
        <v>8</v>
      </c>
    </row>
    <row r="7" spans="2:71" ht="14.4" customHeight="1">
      <c r="B7" s="27"/>
      <c r="C7" s="28"/>
      <c r="D7" s="39" t="s">
        <v>20</v>
      </c>
      <c r="E7" s="28"/>
      <c r="F7" s="28"/>
      <c r="G7" s="28"/>
      <c r="H7" s="28"/>
      <c r="I7" s="28"/>
      <c r="J7" s="28"/>
      <c r="K7" s="34" t="s">
        <v>21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9" t="s">
        <v>22</v>
      </c>
      <c r="AL7" s="28"/>
      <c r="AM7" s="28"/>
      <c r="AN7" s="34" t="s">
        <v>21</v>
      </c>
      <c r="AO7" s="28"/>
      <c r="AP7" s="28"/>
      <c r="AQ7" s="30"/>
      <c r="BE7" s="38"/>
      <c r="BS7" s="23" t="s">
        <v>8</v>
      </c>
    </row>
    <row r="8" spans="2:71" ht="14.4" customHeight="1">
      <c r="B8" s="27"/>
      <c r="C8" s="28"/>
      <c r="D8" s="39" t="s">
        <v>23</v>
      </c>
      <c r="E8" s="28"/>
      <c r="F8" s="28"/>
      <c r="G8" s="28"/>
      <c r="H8" s="28"/>
      <c r="I8" s="28"/>
      <c r="J8" s="28"/>
      <c r="K8" s="34" t="s">
        <v>24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9" t="s">
        <v>25</v>
      </c>
      <c r="AL8" s="28"/>
      <c r="AM8" s="28"/>
      <c r="AN8" s="40" t="s">
        <v>26</v>
      </c>
      <c r="AO8" s="28"/>
      <c r="AP8" s="28"/>
      <c r="AQ8" s="30"/>
      <c r="BE8" s="38"/>
      <c r="BS8" s="23" t="s">
        <v>8</v>
      </c>
    </row>
    <row r="9" spans="2:71" ht="14.4" customHeight="1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30"/>
      <c r="BE9" s="38"/>
      <c r="BS9" s="23" t="s">
        <v>8</v>
      </c>
    </row>
    <row r="10" spans="2:71" ht="14.4" customHeight="1">
      <c r="B10" s="27"/>
      <c r="C10" s="28"/>
      <c r="D10" s="39" t="s">
        <v>27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9" t="s">
        <v>28</v>
      </c>
      <c r="AL10" s="28"/>
      <c r="AM10" s="28"/>
      <c r="AN10" s="34" t="s">
        <v>21</v>
      </c>
      <c r="AO10" s="28"/>
      <c r="AP10" s="28"/>
      <c r="AQ10" s="30"/>
      <c r="BE10" s="38"/>
      <c r="BS10" s="23" t="s">
        <v>8</v>
      </c>
    </row>
    <row r="11" spans="2:71" ht="18.45" customHeight="1">
      <c r="B11" s="27"/>
      <c r="C11" s="28"/>
      <c r="D11" s="28"/>
      <c r="E11" s="34" t="s">
        <v>29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9" t="s">
        <v>30</v>
      </c>
      <c r="AL11" s="28"/>
      <c r="AM11" s="28"/>
      <c r="AN11" s="34" t="s">
        <v>21</v>
      </c>
      <c r="AO11" s="28"/>
      <c r="AP11" s="28"/>
      <c r="AQ11" s="30"/>
      <c r="BE11" s="38"/>
      <c r="BS11" s="23" t="s">
        <v>8</v>
      </c>
    </row>
    <row r="12" spans="2:71" ht="6.95" customHeight="1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30"/>
      <c r="BE12" s="38"/>
      <c r="BS12" s="23" t="s">
        <v>8</v>
      </c>
    </row>
    <row r="13" spans="2:71" ht="14.4" customHeight="1">
      <c r="B13" s="27"/>
      <c r="C13" s="28"/>
      <c r="D13" s="39" t="s">
        <v>31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9" t="s">
        <v>28</v>
      </c>
      <c r="AL13" s="28"/>
      <c r="AM13" s="28"/>
      <c r="AN13" s="41" t="s">
        <v>32</v>
      </c>
      <c r="AO13" s="28"/>
      <c r="AP13" s="28"/>
      <c r="AQ13" s="30"/>
      <c r="BE13" s="38"/>
      <c r="BS13" s="23" t="s">
        <v>8</v>
      </c>
    </row>
    <row r="14" spans="2:71" ht="13.5">
      <c r="B14" s="27"/>
      <c r="C14" s="28"/>
      <c r="D14" s="28"/>
      <c r="E14" s="41" t="s">
        <v>32</v>
      </c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39" t="s">
        <v>30</v>
      </c>
      <c r="AL14" s="28"/>
      <c r="AM14" s="28"/>
      <c r="AN14" s="41" t="s">
        <v>32</v>
      </c>
      <c r="AO14" s="28"/>
      <c r="AP14" s="28"/>
      <c r="AQ14" s="30"/>
      <c r="BE14" s="38"/>
      <c r="BS14" s="23" t="s">
        <v>8</v>
      </c>
    </row>
    <row r="15" spans="2:71" ht="6.95" customHeight="1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30"/>
      <c r="BE15" s="38"/>
      <c r="BS15" s="23" t="s">
        <v>6</v>
      </c>
    </row>
    <row r="16" spans="2:71" ht="14.4" customHeight="1">
      <c r="B16" s="27"/>
      <c r="C16" s="28"/>
      <c r="D16" s="39" t="s">
        <v>33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9" t="s">
        <v>28</v>
      </c>
      <c r="AL16" s="28"/>
      <c r="AM16" s="28"/>
      <c r="AN16" s="34" t="s">
        <v>21</v>
      </c>
      <c r="AO16" s="28"/>
      <c r="AP16" s="28"/>
      <c r="AQ16" s="30"/>
      <c r="BE16" s="38"/>
      <c r="BS16" s="23" t="s">
        <v>6</v>
      </c>
    </row>
    <row r="17" spans="2:71" ht="18.45" customHeight="1">
      <c r="B17" s="27"/>
      <c r="C17" s="28"/>
      <c r="D17" s="28"/>
      <c r="E17" s="34" t="s">
        <v>34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9" t="s">
        <v>30</v>
      </c>
      <c r="AL17" s="28"/>
      <c r="AM17" s="28"/>
      <c r="AN17" s="34" t="s">
        <v>21</v>
      </c>
      <c r="AO17" s="28"/>
      <c r="AP17" s="28"/>
      <c r="AQ17" s="30"/>
      <c r="BE17" s="38"/>
      <c r="BS17" s="23" t="s">
        <v>35</v>
      </c>
    </row>
    <row r="18" spans="2:71" ht="6.95" customHeight="1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30"/>
      <c r="BE18" s="38"/>
      <c r="BS18" s="23" t="s">
        <v>8</v>
      </c>
    </row>
    <row r="19" spans="2:71" ht="14.4" customHeight="1">
      <c r="B19" s="27"/>
      <c r="C19" s="28"/>
      <c r="D19" s="39" t="s">
        <v>36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30"/>
      <c r="BE19" s="38"/>
      <c r="BS19" s="23" t="s">
        <v>8</v>
      </c>
    </row>
    <row r="20" spans="2:71" ht="16.5" customHeight="1">
      <c r="B20" s="27"/>
      <c r="C20" s="28"/>
      <c r="D20" s="28"/>
      <c r="E20" s="43" t="s">
        <v>21</v>
      </c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28"/>
      <c r="AP20" s="28"/>
      <c r="AQ20" s="30"/>
      <c r="BE20" s="38"/>
      <c r="BS20" s="23" t="s">
        <v>6</v>
      </c>
    </row>
    <row r="21" spans="2:57" ht="6.95" customHeight="1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30"/>
      <c r="BE21" s="38"/>
    </row>
    <row r="22" spans="2:57" ht="6.95" customHeight="1">
      <c r="B22" s="27"/>
      <c r="C22" s="28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28"/>
      <c r="AQ22" s="30"/>
      <c r="BE22" s="38"/>
    </row>
    <row r="23" spans="2:57" s="1" customFormat="1" ht="25.9" customHeight="1">
      <c r="B23" s="45"/>
      <c r="C23" s="46"/>
      <c r="D23" s="47" t="s">
        <v>37</v>
      </c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9">
        <f>ROUND(AG51,2)</f>
        <v>0</v>
      </c>
      <c r="AL23" s="48"/>
      <c r="AM23" s="48"/>
      <c r="AN23" s="48"/>
      <c r="AO23" s="48"/>
      <c r="AP23" s="46"/>
      <c r="AQ23" s="50"/>
      <c r="BE23" s="38"/>
    </row>
    <row r="24" spans="2:57" s="1" customFormat="1" ht="6.95" customHeight="1">
      <c r="B24" s="45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50"/>
      <c r="BE24" s="38"/>
    </row>
    <row r="25" spans="2:57" s="1" customFormat="1" ht="13.5">
      <c r="B25" s="45"/>
      <c r="C25" s="46"/>
      <c r="D25" s="46"/>
      <c r="E25" s="46"/>
      <c r="F25" s="46"/>
      <c r="G25" s="46"/>
      <c r="H25" s="46"/>
      <c r="I25" s="46"/>
      <c r="J25" s="46"/>
      <c r="K25" s="46"/>
      <c r="L25" s="51" t="s">
        <v>38</v>
      </c>
      <c r="M25" s="51"/>
      <c r="N25" s="51"/>
      <c r="O25" s="51"/>
      <c r="P25" s="46"/>
      <c r="Q25" s="46"/>
      <c r="R25" s="46"/>
      <c r="S25" s="46"/>
      <c r="T25" s="46"/>
      <c r="U25" s="46"/>
      <c r="V25" s="46"/>
      <c r="W25" s="51" t="s">
        <v>39</v>
      </c>
      <c r="X25" s="51"/>
      <c r="Y25" s="51"/>
      <c r="Z25" s="51"/>
      <c r="AA25" s="51"/>
      <c r="AB25" s="51"/>
      <c r="AC25" s="51"/>
      <c r="AD25" s="51"/>
      <c r="AE25" s="51"/>
      <c r="AF25" s="46"/>
      <c r="AG25" s="46"/>
      <c r="AH25" s="46"/>
      <c r="AI25" s="46"/>
      <c r="AJ25" s="46"/>
      <c r="AK25" s="51" t="s">
        <v>40</v>
      </c>
      <c r="AL25" s="51"/>
      <c r="AM25" s="51"/>
      <c r="AN25" s="51"/>
      <c r="AO25" s="51"/>
      <c r="AP25" s="46"/>
      <c r="AQ25" s="50"/>
      <c r="BE25" s="38"/>
    </row>
    <row r="26" spans="2:57" s="2" customFormat="1" ht="14.4" customHeight="1">
      <c r="B26" s="52"/>
      <c r="C26" s="53"/>
      <c r="D26" s="54" t="s">
        <v>41</v>
      </c>
      <c r="E26" s="53"/>
      <c r="F26" s="54" t="s">
        <v>42</v>
      </c>
      <c r="G26" s="53"/>
      <c r="H26" s="53"/>
      <c r="I26" s="53"/>
      <c r="J26" s="53"/>
      <c r="K26" s="53"/>
      <c r="L26" s="55">
        <v>0.21</v>
      </c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6">
        <f>ROUND(AZ51,2)</f>
        <v>0</v>
      </c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6">
        <f>ROUND(AV51,2)</f>
        <v>0</v>
      </c>
      <c r="AL26" s="53"/>
      <c r="AM26" s="53"/>
      <c r="AN26" s="53"/>
      <c r="AO26" s="53"/>
      <c r="AP26" s="53"/>
      <c r="AQ26" s="57"/>
      <c r="BE26" s="38"/>
    </row>
    <row r="27" spans="2:57" s="2" customFormat="1" ht="14.4" customHeight="1">
      <c r="B27" s="52"/>
      <c r="C27" s="53"/>
      <c r="D27" s="53"/>
      <c r="E27" s="53"/>
      <c r="F27" s="54" t="s">
        <v>43</v>
      </c>
      <c r="G27" s="53"/>
      <c r="H27" s="53"/>
      <c r="I27" s="53"/>
      <c r="J27" s="53"/>
      <c r="K27" s="53"/>
      <c r="L27" s="55">
        <v>0.15</v>
      </c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6">
        <f>ROUND(BA51,2)</f>
        <v>0</v>
      </c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6">
        <f>ROUND(AW51,2)</f>
        <v>0</v>
      </c>
      <c r="AL27" s="53"/>
      <c r="AM27" s="53"/>
      <c r="AN27" s="53"/>
      <c r="AO27" s="53"/>
      <c r="AP27" s="53"/>
      <c r="AQ27" s="57"/>
      <c r="BE27" s="38"/>
    </row>
    <row r="28" spans="2:57" s="2" customFormat="1" ht="14.4" customHeight="1" hidden="1">
      <c r="B28" s="52"/>
      <c r="C28" s="53"/>
      <c r="D28" s="53"/>
      <c r="E28" s="53"/>
      <c r="F28" s="54" t="s">
        <v>44</v>
      </c>
      <c r="G28" s="53"/>
      <c r="H28" s="53"/>
      <c r="I28" s="53"/>
      <c r="J28" s="53"/>
      <c r="K28" s="53"/>
      <c r="L28" s="55">
        <v>0.21</v>
      </c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6">
        <f>ROUND(BB51,2)</f>
        <v>0</v>
      </c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6">
        <v>0</v>
      </c>
      <c r="AL28" s="53"/>
      <c r="AM28" s="53"/>
      <c r="AN28" s="53"/>
      <c r="AO28" s="53"/>
      <c r="AP28" s="53"/>
      <c r="AQ28" s="57"/>
      <c r="BE28" s="38"/>
    </row>
    <row r="29" spans="2:57" s="2" customFormat="1" ht="14.4" customHeight="1" hidden="1">
      <c r="B29" s="52"/>
      <c r="C29" s="53"/>
      <c r="D29" s="53"/>
      <c r="E29" s="53"/>
      <c r="F29" s="54" t="s">
        <v>45</v>
      </c>
      <c r="G29" s="53"/>
      <c r="H29" s="53"/>
      <c r="I29" s="53"/>
      <c r="J29" s="53"/>
      <c r="K29" s="53"/>
      <c r="L29" s="55">
        <v>0.15</v>
      </c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6">
        <f>ROUND(BC51,2)</f>
        <v>0</v>
      </c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6">
        <v>0</v>
      </c>
      <c r="AL29" s="53"/>
      <c r="AM29" s="53"/>
      <c r="AN29" s="53"/>
      <c r="AO29" s="53"/>
      <c r="AP29" s="53"/>
      <c r="AQ29" s="57"/>
      <c r="BE29" s="38"/>
    </row>
    <row r="30" spans="2:57" s="2" customFormat="1" ht="14.4" customHeight="1" hidden="1">
      <c r="B30" s="52"/>
      <c r="C30" s="53"/>
      <c r="D30" s="53"/>
      <c r="E30" s="53"/>
      <c r="F30" s="54" t="s">
        <v>46</v>
      </c>
      <c r="G30" s="53"/>
      <c r="H30" s="53"/>
      <c r="I30" s="53"/>
      <c r="J30" s="53"/>
      <c r="K30" s="53"/>
      <c r="L30" s="55">
        <v>0</v>
      </c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6">
        <f>ROUND(BD51,2)</f>
        <v>0</v>
      </c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6">
        <v>0</v>
      </c>
      <c r="AL30" s="53"/>
      <c r="AM30" s="53"/>
      <c r="AN30" s="53"/>
      <c r="AO30" s="53"/>
      <c r="AP30" s="53"/>
      <c r="AQ30" s="57"/>
      <c r="BE30" s="38"/>
    </row>
    <row r="31" spans="2:57" s="1" customFormat="1" ht="6.95" customHeight="1">
      <c r="B31" s="45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50"/>
      <c r="BE31" s="38"/>
    </row>
    <row r="32" spans="2:57" s="1" customFormat="1" ht="25.9" customHeight="1">
      <c r="B32" s="45"/>
      <c r="C32" s="58"/>
      <c r="D32" s="59" t="s">
        <v>47</v>
      </c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1" t="s">
        <v>48</v>
      </c>
      <c r="U32" s="60"/>
      <c r="V32" s="60"/>
      <c r="W32" s="60"/>
      <c r="X32" s="62" t="s">
        <v>49</v>
      </c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3">
        <f>SUM(AK23:AK30)</f>
        <v>0</v>
      </c>
      <c r="AL32" s="60"/>
      <c r="AM32" s="60"/>
      <c r="AN32" s="60"/>
      <c r="AO32" s="64"/>
      <c r="AP32" s="58"/>
      <c r="AQ32" s="65"/>
      <c r="BE32" s="38"/>
    </row>
    <row r="33" spans="2:43" s="1" customFormat="1" ht="6.95" customHeight="1">
      <c r="B33" s="45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50"/>
    </row>
    <row r="34" spans="2:43" s="1" customFormat="1" ht="6.95" customHeight="1">
      <c r="B34" s="66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8"/>
    </row>
    <row r="38" spans="2:44" s="1" customFormat="1" ht="6.95" customHeight="1">
      <c r="B38" s="69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1"/>
    </row>
    <row r="39" spans="2:44" s="1" customFormat="1" ht="36.95" customHeight="1">
      <c r="B39" s="45"/>
      <c r="C39" s="72" t="s">
        <v>50</v>
      </c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1"/>
    </row>
    <row r="40" spans="2:44" s="1" customFormat="1" ht="6.95" customHeight="1">
      <c r="B40" s="45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1"/>
    </row>
    <row r="41" spans="2:44" s="3" customFormat="1" ht="14.4" customHeight="1">
      <c r="B41" s="74"/>
      <c r="C41" s="75" t="s">
        <v>15</v>
      </c>
      <c r="D41" s="76"/>
      <c r="E41" s="76"/>
      <c r="F41" s="76"/>
      <c r="G41" s="76"/>
      <c r="H41" s="76"/>
      <c r="I41" s="76"/>
      <c r="J41" s="76"/>
      <c r="K41" s="76"/>
      <c r="L41" s="76" t="str">
        <f>K5</f>
        <v>2117</v>
      </c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7"/>
    </row>
    <row r="42" spans="2:44" s="4" customFormat="1" ht="36.95" customHeight="1">
      <c r="B42" s="78"/>
      <c r="C42" s="79" t="s">
        <v>18</v>
      </c>
      <c r="D42" s="80"/>
      <c r="E42" s="80"/>
      <c r="F42" s="80"/>
      <c r="G42" s="80"/>
      <c r="H42" s="80"/>
      <c r="I42" s="80"/>
      <c r="J42" s="80"/>
      <c r="K42" s="80"/>
      <c r="L42" s="81" t="str">
        <f>K6</f>
        <v>VÝSTAVBA - REKONSTRUKCE POLNÍ CESTY HPC 1 V K.Ú. BLATA</v>
      </c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2"/>
    </row>
    <row r="43" spans="2:44" s="1" customFormat="1" ht="6.95" customHeight="1">
      <c r="B43" s="45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1"/>
    </row>
    <row r="44" spans="2:44" s="1" customFormat="1" ht="13.5">
      <c r="B44" s="45"/>
      <c r="C44" s="75" t="s">
        <v>23</v>
      </c>
      <c r="D44" s="73"/>
      <c r="E44" s="73"/>
      <c r="F44" s="73"/>
      <c r="G44" s="73"/>
      <c r="H44" s="73"/>
      <c r="I44" s="73"/>
      <c r="J44" s="73"/>
      <c r="K44" s="73"/>
      <c r="L44" s="83" t="str">
        <f>IF(K8="","",K8)</f>
        <v>BLATA</v>
      </c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5" t="s">
        <v>25</v>
      </c>
      <c r="AJ44" s="73"/>
      <c r="AK44" s="73"/>
      <c r="AL44" s="73"/>
      <c r="AM44" s="84" t="str">
        <f>IF(AN8="","",AN8)</f>
        <v>23. 10. 2017</v>
      </c>
      <c r="AN44" s="84"/>
      <c r="AO44" s="73"/>
      <c r="AP44" s="73"/>
      <c r="AQ44" s="73"/>
      <c r="AR44" s="71"/>
    </row>
    <row r="45" spans="2:44" s="1" customFormat="1" ht="6.95" customHeight="1">
      <c r="B45" s="45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1"/>
    </row>
    <row r="46" spans="2:56" s="1" customFormat="1" ht="13.5">
      <c r="B46" s="45"/>
      <c r="C46" s="75" t="s">
        <v>27</v>
      </c>
      <c r="D46" s="73"/>
      <c r="E46" s="73"/>
      <c r="F46" s="73"/>
      <c r="G46" s="73"/>
      <c r="H46" s="73"/>
      <c r="I46" s="73"/>
      <c r="J46" s="73"/>
      <c r="K46" s="73"/>
      <c r="L46" s="76" t="str">
        <f>IF(E11="","",E11)</f>
        <v>STÁTNÍ POZEMKOVÝ ÚŘAD - KLATOVY</v>
      </c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5" t="s">
        <v>33</v>
      </c>
      <c r="AJ46" s="73"/>
      <c r="AK46" s="73"/>
      <c r="AL46" s="73"/>
      <c r="AM46" s="76" t="str">
        <f>IF(E17="","",E17)</f>
        <v>MACÁN PROJEKCE DS s.r.o.</v>
      </c>
      <c r="AN46" s="76"/>
      <c r="AO46" s="76"/>
      <c r="AP46" s="76"/>
      <c r="AQ46" s="73"/>
      <c r="AR46" s="71"/>
      <c r="AS46" s="85" t="s">
        <v>51</v>
      </c>
      <c r="AT46" s="86"/>
      <c r="AU46" s="87"/>
      <c r="AV46" s="87"/>
      <c r="AW46" s="87"/>
      <c r="AX46" s="87"/>
      <c r="AY46" s="87"/>
      <c r="AZ46" s="87"/>
      <c r="BA46" s="87"/>
      <c r="BB46" s="87"/>
      <c r="BC46" s="87"/>
      <c r="BD46" s="88"/>
    </row>
    <row r="47" spans="2:56" s="1" customFormat="1" ht="13.5">
      <c r="B47" s="45"/>
      <c r="C47" s="75" t="s">
        <v>31</v>
      </c>
      <c r="D47" s="73"/>
      <c r="E47" s="73"/>
      <c r="F47" s="73"/>
      <c r="G47" s="73"/>
      <c r="H47" s="73"/>
      <c r="I47" s="73"/>
      <c r="J47" s="73"/>
      <c r="K47" s="73"/>
      <c r="L47" s="76" t="str">
        <f>IF(E14="Vyplň údaj","",E14)</f>
        <v/>
      </c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1"/>
      <c r="AS47" s="89"/>
      <c r="AT47" s="90"/>
      <c r="AU47" s="91"/>
      <c r="AV47" s="91"/>
      <c r="AW47" s="91"/>
      <c r="AX47" s="91"/>
      <c r="AY47" s="91"/>
      <c r="AZ47" s="91"/>
      <c r="BA47" s="91"/>
      <c r="BB47" s="91"/>
      <c r="BC47" s="91"/>
      <c r="BD47" s="92"/>
    </row>
    <row r="48" spans="2:56" s="1" customFormat="1" ht="10.8" customHeight="1">
      <c r="B48" s="45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1"/>
      <c r="AS48" s="93"/>
      <c r="AT48" s="54"/>
      <c r="AU48" s="46"/>
      <c r="AV48" s="46"/>
      <c r="AW48" s="46"/>
      <c r="AX48" s="46"/>
      <c r="AY48" s="46"/>
      <c r="AZ48" s="46"/>
      <c r="BA48" s="46"/>
      <c r="BB48" s="46"/>
      <c r="BC48" s="46"/>
      <c r="BD48" s="94"/>
    </row>
    <row r="49" spans="2:56" s="1" customFormat="1" ht="29.25" customHeight="1">
      <c r="B49" s="45"/>
      <c r="C49" s="95" t="s">
        <v>52</v>
      </c>
      <c r="D49" s="96"/>
      <c r="E49" s="96"/>
      <c r="F49" s="96"/>
      <c r="G49" s="96"/>
      <c r="H49" s="97"/>
      <c r="I49" s="98" t="s">
        <v>53</v>
      </c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9" t="s">
        <v>54</v>
      </c>
      <c r="AH49" s="96"/>
      <c r="AI49" s="96"/>
      <c r="AJ49" s="96"/>
      <c r="AK49" s="96"/>
      <c r="AL49" s="96"/>
      <c r="AM49" s="96"/>
      <c r="AN49" s="98" t="s">
        <v>55</v>
      </c>
      <c r="AO49" s="96"/>
      <c r="AP49" s="96"/>
      <c r="AQ49" s="100" t="s">
        <v>56</v>
      </c>
      <c r="AR49" s="71"/>
      <c r="AS49" s="101" t="s">
        <v>57</v>
      </c>
      <c r="AT49" s="102" t="s">
        <v>58</v>
      </c>
      <c r="AU49" s="102" t="s">
        <v>59</v>
      </c>
      <c r="AV49" s="102" t="s">
        <v>60</v>
      </c>
      <c r="AW49" s="102" t="s">
        <v>61</v>
      </c>
      <c r="AX49" s="102" t="s">
        <v>62</v>
      </c>
      <c r="AY49" s="102" t="s">
        <v>63</v>
      </c>
      <c r="AZ49" s="102" t="s">
        <v>64</v>
      </c>
      <c r="BA49" s="102" t="s">
        <v>65</v>
      </c>
      <c r="BB49" s="102" t="s">
        <v>66</v>
      </c>
      <c r="BC49" s="102" t="s">
        <v>67</v>
      </c>
      <c r="BD49" s="103" t="s">
        <v>68</v>
      </c>
    </row>
    <row r="50" spans="2:56" s="1" customFormat="1" ht="10.8" customHeight="1">
      <c r="B50" s="45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1"/>
      <c r="AS50" s="104"/>
      <c r="AT50" s="105"/>
      <c r="AU50" s="105"/>
      <c r="AV50" s="105"/>
      <c r="AW50" s="105"/>
      <c r="AX50" s="105"/>
      <c r="AY50" s="105"/>
      <c r="AZ50" s="105"/>
      <c r="BA50" s="105"/>
      <c r="BB50" s="105"/>
      <c r="BC50" s="105"/>
      <c r="BD50" s="106"/>
    </row>
    <row r="51" spans="2:90" s="4" customFormat="1" ht="32.4" customHeight="1">
      <c r="B51" s="78"/>
      <c r="C51" s="107" t="s">
        <v>69</v>
      </c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9">
        <f>ROUND(AG52,2)</f>
        <v>0</v>
      </c>
      <c r="AH51" s="109"/>
      <c r="AI51" s="109"/>
      <c r="AJ51" s="109"/>
      <c r="AK51" s="109"/>
      <c r="AL51" s="109"/>
      <c r="AM51" s="109"/>
      <c r="AN51" s="110">
        <f>SUM(AG51,AT51)</f>
        <v>0</v>
      </c>
      <c r="AO51" s="110"/>
      <c r="AP51" s="110"/>
      <c r="AQ51" s="111" t="s">
        <v>21</v>
      </c>
      <c r="AR51" s="82"/>
      <c r="AS51" s="112">
        <f>ROUND(AS52,2)</f>
        <v>0</v>
      </c>
      <c r="AT51" s="113">
        <f>ROUND(SUM(AV51:AW51),2)</f>
        <v>0</v>
      </c>
      <c r="AU51" s="114">
        <f>ROUND(AU52,5)</f>
        <v>0</v>
      </c>
      <c r="AV51" s="113">
        <f>ROUND(AZ51*L26,2)</f>
        <v>0</v>
      </c>
      <c r="AW51" s="113">
        <f>ROUND(BA51*L27,2)</f>
        <v>0</v>
      </c>
      <c r="AX51" s="113">
        <f>ROUND(BB51*L26,2)</f>
        <v>0</v>
      </c>
      <c r="AY51" s="113">
        <f>ROUND(BC51*L27,2)</f>
        <v>0</v>
      </c>
      <c r="AZ51" s="113">
        <f>ROUND(AZ52,2)</f>
        <v>0</v>
      </c>
      <c r="BA51" s="113">
        <f>ROUND(BA52,2)</f>
        <v>0</v>
      </c>
      <c r="BB51" s="113">
        <f>ROUND(BB52,2)</f>
        <v>0</v>
      </c>
      <c r="BC51" s="113">
        <f>ROUND(BC52,2)</f>
        <v>0</v>
      </c>
      <c r="BD51" s="115">
        <f>ROUND(BD52,2)</f>
        <v>0</v>
      </c>
      <c r="BS51" s="116" t="s">
        <v>70</v>
      </c>
      <c r="BT51" s="116" t="s">
        <v>71</v>
      </c>
      <c r="BV51" s="116" t="s">
        <v>72</v>
      </c>
      <c r="BW51" s="116" t="s">
        <v>7</v>
      </c>
      <c r="BX51" s="116" t="s">
        <v>73</v>
      </c>
      <c r="CL51" s="116" t="s">
        <v>21</v>
      </c>
    </row>
    <row r="52" spans="1:90" s="5" customFormat="1" ht="31.5" customHeight="1">
      <c r="A52" s="117" t="s">
        <v>74</v>
      </c>
      <c r="B52" s="118"/>
      <c r="C52" s="119"/>
      <c r="D52" s="120" t="s">
        <v>16</v>
      </c>
      <c r="E52" s="120"/>
      <c r="F52" s="120"/>
      <c r="G52" s="120"/>
      <c r="H52" s="120"/>
      <c r="I52" s="121"/>
      <c r="J52" s="120" t="s">
        <v>19</v>
      </c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2">
        <f>'2117 - VÝSTAVBA - REKONST...'!J25</f>
        <v>0</v>
      </c>
      <c r="AH52" s="121"/>
      <c r="AI52" s="121"/>
      <c r="AJ52" s="121"/>
      <c r="AK52" s="121"/>
      <c r="AL52" s="121"/>
      <c r="AM52" s="121"/>
      <c r="AN52" s="122">
        <f>SUM(AG52,AT52)</f>
        <v>0</v>
      </c>
      <c r="AO52" s="121"/>
      <c r="AP52" s="121"/>
      <c r="AQ52" s="123" t="s">
        <v>75</v>
      </c>
      <c r="AR52" s="124"/>
      <c r="AS52" s="125">
        <v>0</v>
      </c>
      <c r="AT52" s="126">
        <f>ROUND(SUM(AV52:AW52),2)</f>
        <v>0</v>
      </c>
      <c r="AU52" s="127">
        <f>'2117 - VÝSTAVBA - REKONST...'!P81</f>
        <v>0</v>
      </c>
      <c r="AV52" s="126">
        <f>'2117 - VÝSTAVBA - REKONST...'!J28</f>
        <v>0</v>
      </c>
      <c r="AW52" s="126">
        <f>'2117 - VÝSTAVBA - REKONST...'!J29</f>
        <v>0</v>
      </c>
      <c r="AX52" s="126">
        <f>'2117 - VÝSTAVBA - REKONST...'!J30</f>
        <v>0</v>
      </c>
      <c r="AY52" s="126">
        <f>'2117 - VÝSTAVBA - REKONST...'!J31</f>
        <v>0</v>
      </c>
      <c r="AZ52" s="126">
        <f>'2117 - VÝSTAVBA - REKONST...'!F28</f>
        <v>0</v>
      </c>
      <c r="BA52" s="126">
        <f>'2117 - VÝSTAVBA - REKONST...'!F29</f>
        <v>0</v>
      </c>
      <c r="BB52" s="126">
        <f>'2117 - VÝSTAVBA - REKONST...'!F30</f>
        <v>0</v>
      </c>
      <c r="BC52" s="126">
        <f>'2117 - VÝSTAVBA - REKONST...'!F31</f>
        <v>0</v>
      </c>
      <c r="BD52" s="128">
        <f>'2117 - VÝSTAVBA - REKONST...'!F32</f>
        <v>0</v>
      </c>
      <c r="BT52" s="129" t="s">
        <v>76</v>
      </c>
      <c r="BU52" s="129" t="s">
        <v>77</v>
      </c>
      <c r="BV52" s="129" t="s">
        <v>72</v>
      </c>
      <c r="BW52" s="129" t="s">
        <v>7</v>
      </c>
      <c r="BX52" s="129" t="s">
        <v>73</v>
      </c>
      <c r="CL52" s="129" t="s">
        <v>21</v>
      </c>
    </row>
    <row r="53" spans="2:44" s="1" customFormat="1" ht="30" customHeight="1">
      <c r="B53" s="45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1"/>
    </row>
    <row r="54" spans="2:44" s="1" customFormat="1" ht="6.95" customHeight="1">
      <c r="B54" s="66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71"/>
    </row>
  </sheetData>
  <sheetProtection password="CC35" sheet="1" objects="1" scenarios="1" formatColumns="0" formatRows="0"/>
  <mergeCells count="41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G51:AM51"/>
    <mergeCell ref="AN51:AP51"/>
    <mergeCell ref="AR2:BE2"/>
  </mergeCells>
  <hyperlinks>
    <hyperlink ref="K1:S1" location="C2" display="1) Rekapitulace stavby"/>
    <hyperlink ref="W1:AI1" location="C51" display="2) Rekapitulace objektů stavby a soupisů prací"/>
    <hyperlink ref="A52" location="'2117 - VÝSTAVBA - REKONST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78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0"/>
      <c r="B1" s="131"/>
      <c r="C1" s="131"/>
      <c r="D1" s="132" t="s">
        <v>1</v>
      </c>
      <c r="E1" s="131"/>
      <c r="F1" s="133" t="s">
        <v>78</v>
      </c>
      <c r="G1" s="133" t="s">
        <v>79</v>
      </c>
      <c r="H1" s="133"/>
      <c r="I1" s="134"/>
      <c r="J1" s="133" t="s">
        <v>80</v>
      </c>
      <c r="K1" s="132" t="s">
        <v>81</v>
      </c>
      <c r="L1" s="133" t="s">
        <v>82</v>
      </c>
      <c r="M1" s="133"/>
      <c r="N1" s="133"/>
      <c r="O1" s="133"/>
      <c r="P1" s="133"/>
      <c r="Q1" s="133"/>
      <c r="R1" s="133"/>
      <c r="S1" s="133"/>
      <c r="T1" s="133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AT2" s="23" t="s">
        <v>7</v>
      </c>
    </row>
    <row r="3" spans="2:46" ht="6.95" customHeight="1">
      <c r="B3" s="24"/>
      <c r="C3" s="25"/>
      <c r="D3" s="25"/>
      <c r="E3" s="25"/>
      <c r="F3" s="25"/>
      <c r="G3" s="25"/>
      <c r="H3" s="25"/>
      <c r="I3" s="135"/>
      <c r="J3" s="25"/>
      <c r="K3" s="26"/>
      <c r="AT3" s="23" t="s">
        <v>83</v>
      </c>
    </row>
    <row r="4" spans="2:46" ht="36.95" customHeight="1">
      <c r="B4" s="27"/>
      <c r="C4" s="28"/>
      <c r="D4" s="29" t="s">
        <v>84</v>
      </c>
      <c r="E4" s="28"/>
      <c r="F4" s="28"/>
      <c r="G4" s="28"/>
      <c r="H4" s="28"/>
      <c r="I4" s="136"/>
      <c r="J4" s="28"/>
      <c r="K4" s="30"/>
      <c r="M4" s="31" t="s">
        <v>12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36"/>
      <c r="J5" s="28"/>
      <c r="K5" s="30"/>
    </row>
    <row r="6" spans="2:11" s="1" customFormat="1" ht="13.5">
      <c r="B6" s="45"/>
      <c r="C6" s="46"/>
      <c r="D6" s="39" t="s">
        <v>18</v>
      </c>
      <c r="E6" s="46"/>
      <c r="F6" s="46"/>
      <c r="G6" s="46"/>
      <c r="H6" s="46"/>
      <c r="I6" s="137"/>
      <c r="J6" s="46"/>
      <c r="K6" s="50"/>
    </row>
    <row r="7" spans="2:11" s="1" customFormat="1" ht="36.95" customHeight="1">
      <c r="B7" s="45"/>
      <c r="C7" s="46"/>
      <c r="D7" s="46"/>
      <c r="E7" s="138" t="s">
        <v>19</v>
      </c>
      <c r="F7" s="46"/>
      <c r="G7" s="46"/>
      <c r="H7" s="46"/>
      <c r="I7" s="137"/>
      <c r="J7" s="46"/>
      <c r="K7" s="50"/>
    </row>
    <row r="8" spans="2:11" s="1" customFormat="1" ht="13.5">
      <c r="B8" s="45"/>
      <c r="C8" s="46"/>
      <c r="D8" s="46"/>
      <c r="E8" s="46"/>
      <c r="F8" s="46"/>
      <c r="G8" s="46"/>
      <c r="H8" s="46"/>
      <c r="I8" s="137"/>
      <c r="J8" s="46"/>
      <c r="K8" s="50"/>
    </row>
    <row r="9" spans="2:11" s="1" customFormat="1" ht="14.4" customHeight="1">
      <c r="B9" s="45"/>
      <c r="C9" s="46"/>
      <c r="D9" s="39" t="s">
        <v>20</v>
      </c>
      <c r="E9" s="46"/>
      <c r="F9" s="34" t="s">
        <v>21</v>
      </c>
      <c r="G9" s="46"/>
      <c r="H9" s="46"/>
      <c r="I9" s="139" t="s">
        <v>22</v>
      </c>
      <c r="J9" s="34" t="s">
        <v>21</v>
      </c>
      <c r="K9" s="50"/>
    </row>
    <row r="10" spans="2:11" s="1" customFormat="1" ht="14.4" customHeight="1">
      <c r="B10" s="45"/>
      <c r="C10" s="46"/>
      <c r="D10" s="39" t="s">
        <v>23</v>
      </c>
      <c r="E10" s="46"/>
      <c r="F10" s="34" t="s">
        <v>24</v>
      </c>
      <c r="G10" s="46"/>
      <c r="H10" s="46"/>
      <c r="I10" s="139" t="s">
        <v>25</v>
      </c>
      <c r="J10" s="140" t="str">
        <f>'Rekapitulace stavby'!AN8</f>
        <v>23. 10. 2017</v>
      </c>
      <c r="K10" s="50"/>
    </row>
    <row r="11" spans="2:11" s="1" customFormat="1" ht="10.8" customHeight="1">
      <c r="B11" s="45"/>
      <c r="C11" s="46"/>
      <c r="D11" s="46"/>
      <c r="E11" s="46"/>
      <c r="F11" s="46"/>
      <c r="G11" s="46"/>
      <c r="H11" s="46"/>
      <c r="I11" s="137"/>
      <c r="J11" s="46"/>
      <c r="K11" s="50"/>
    </row>
    <row r="12" spans="2:11" s="1" customFormat="1" ht="14.4" customHeight="1">
      <c r="B12" s="45"/>
      <c r="C12" s="46"/>
      <c r="D12" s="39" t="s">
        <v>27</v>
      </c>
      <c r="E12" s="46"/>
      <c r="F12" s="46"/>
      <c r="G12" s="46"/>
      <c r="H12" s="46"/>
      <c r="I12" s="139" t="s">
        <v>28</v>
      </c>
      <c r="J12" s="34" t="s">
        <v>21</v>
      </c>
      <c r="K12" s="50"/>
    </row>
    <row r="13" spans="2:11" s="1" customFormat="1" ht="18" customHeight="1">
      <c r="B13" s="45"/>
      <c r="C13" s="46"/>
      <c r="D13" s="46"/>
      <c r="E13" s="34" t="s">
        <v>29</v>
      </c>
      <c r="F13" s="46"/>
      <c r="G13" s="46"/>
      <c r="H13" s="46"/>
      <c r="I13" s="139" t="s">
        <v>30</v>
      </c>
      <c r="J13" s="34" t="s">
        <v>21</v>
      </c>
      <c r="K13" s="50"/>
    </row>
    <row r="14" spans="2:11" s="1" customFormat="1" ht="6.95" customHeight="1">
      <c r="B14" s="45"/>
      <c r="C14" s="46"/>
      <c r="D14" s="46"/>
      <c r="E14" s="46"/>
      <c r="F14" s="46"/>
      <c r="G14" s="46"/>
      <c r="H14" s="46"/>
      <c r="I14" s="137"/>
      <c r="J14" s="46"/>
      <c r="K14" s="50"/>
    </row>
    <row r="15" spans="2:11" s="1" customFormat="1" ht="14.4" customHeight="1">
      <c r="B15" s="45"/>
      <c r="C15" s="46"/>
      <c r="D15" s="39" t="s">
        <v>31</v>
      </c>
      <c r="E15" s="46"/>
      <c r="F15" s="46"/>
      <c r="G15" s="46"/>
      <c r="H15" s="46"/>
      <c r="I15" s="139" t="s">
        <v>28</v>
      </c>
      <c r="J15" s="34" t="str">
        <f>IF('Rekapitulace stavby'!AN13="Vyplň údaj","",IF('Rekapitulace stavby'!AN13="","",'Rekapitulace stavby'!AN13))</f>
        <v/>
      </c>
      <c r="K15" s="50"/>
    </row>
    <row r="16" spans="2:11" s="1" customFormat="1" ht="18" customHeight="1">
      <c r="B16" s="45"/>
      <c r="C16" s="46"/>
      <c r="D16" s="46"/>
      <c r="E16" s="34" t="str">
        <f>IF('Rekapitulace stavby'!E14="Vyplň údaj","",IF('Rekapitulace stavby'!E14="","",'Rekapitulace stavby'!E14))</f>
        <v/>
      </c>
      <c r="F16" s="46"/>
      <c r="G16" s="46"/>
      <c r="H16" s="46"/>
      <c r="I16" s="139" t="s">
        <v>30</v>
      </c>
      <c r="J16" s="34" t="str">
        <f>IF('Rekapitulace stavby'!AN14="Vyplň údaj","",IF('Rekapitulace stavby'!AN14="","",'Rekapitulace stavby'!AN14))</f>
        <v/>
      </c>
      <c r="K16" s="50"/>
    </row>
    <row r="17" spans="2:11" s="1" customFormat="1" ht="6.95" customHeight="1">
      <c r="B17" s="45"/>
      <c r="C17" s="46"/>
      <c r="D17" s="46"/>
      <c r="E17" s="46"/>
      <c r="F17" s="46"/>
      <c r="G17" s="46"/>
      <c r="H17" s="46"/>
      <c r="I17" s="137"/>
      <c r="J17" s="46"/>
      <c r="K17" s="50"/>
    </row>
    <row r="18" spans="2:11" s="1" customFormat="1" ht="14.4" customHeight="1">
      <c r="B18" s="45"/>
      <c r="C18" s="46"/>
      <c r="D18" s="39" t="s">
        <v>33</v>
      </c>
      <c r="E18" s="46"/>
      <c r="F18" s="46"/>
      <c r="G18" s="46"/>
      <c r="H18" s="46"/>
      <c r="I18" s="139" t="s">
        <v>28</v>
      </c>
      <c r="J18" s="34" t="s">
        <v>21</v>
      </c>
      <c r="K18" s="50"/>
    </row>
    <row r="19" spans="2:11" s="1" customFormat="1" ht="18" customHeight="1">
      <c r="B19" s="45"/>
      <c r="C19" s="46"/>
      <c r="D19" s="46"/>
      <c r="E19" s="34" t="s">
        <v>34</v>
      </c>
      <c r="F19" s="46"/>
      <c r="G19" s="46"/>
      <c r="H19" s="46"/>
      <c r="I19" s="139" t="s">
        <v>30</v>
      </c>
      <c r="J19" s="34" t="s">
        <v>21</v>
      </c>
      <c r="K19" s="50"/>
    </row>
    <row r="20" spans="2:11" s="1" customFormat="1" ht="6.95" customHeight="1">
      <c r="B20" s="45"/>
      <c r="C20" s="46"/>
      <c r="D20" s="46"/>
      <c r="E20" s="46"/>
      <c r="F20" s="46"/>
      <c r="G20" s="46"/>
      <c r="H20" s="46"/>
      <c r="I20" s="137"/>
      <c r="J20" s="46"/>
      <c r="K20" s="50"/>
    </row>
    <row r="21" spans="2:11" s="1" customFormat="1" ht="14.4" customHeight="1">
      <c r="B21" s="45"/>
      <c r="C21" s="46"/>
      <c r="D21" s="39" t="s">
        <v>36</v>
      </c>
      <c r="E21" s="46"/>
      <c r="F21" s="46"/>
      <c r="G21" s="46"/>
      <c r="H21" s="46"/>
      <c r="I21" s="137"/>
      <c r="J21" s="46"/>
      <c r="K21" s="50"/>
    </row>
    <row r="22" spans="2:11" s="6" customFormat="1" ht="16.5" customHeight="1">
      <c r="B22" s="141"/>
      <c r="C22" s="142"/>
      <c r="D22" s="142"/>
      <c r="E22" s="43" t="s">
        <v>21</v>
      </c>
      <c r="F22" s="43"/>
      <c r="G22" s="43"/>
      <c r="H22" s="43"/>
      <c r="I22" s="143"/>
      <c r="J22" s="142"/>
      <c r="K22" s="144"/>
    </row>
    <row r="23" spans="2:11" s="1" customFormat="1" ht="6.95" customHeight="1">
      <c r="B23" s="45"/>
      <c r="C23" s="46"/>
      <c r="D23" s="46"/>
      <c r="E23" s="46"/>
      <c r="F23" s="46"/>
      <c r="G23" s="46"/>
      <c r="H23" s="46"/>
      <c r="I23" s="137"/>
      <c r="J23" s="46"/>
      <c r="K23" s="50"/>
    </row>
    <row r="24" spans="2:11" s="1" customFormat="1" ht="6.95" customHeight="1">
      <c r="B24" s="45"/>
      <c r="C24" s="46"/>
      <c r="D24" s="105"/>
      <c r="E24" s="105"/>
      <c r="F24" s="105"/>
      <c r="G24" s="105"/>
      <c r="H24" s="105"/>
      <c r="I24" s="145"/>
      <c r="J24" s="105"/>
      <c r="K24" s="146"/>
    </row>
    <row r="25" spans="2:11" s="1" customFormat="1" ht="25.4" customHeight="1">
      <c r="B25" s="45"/>
      <c r="C25" s="46"/>
      <c r="D25" s="147" t="s">
        <v>37</v>
      </c>
      <c r="E25" s="46"/>
      <c r="F25" s="46"/>
      <c r="G25" s="46"/>
      <c r="H25" s="46"/>
      <c r="I25" s="137"/>
      <c r="J25" s="148">
        <f>ROUND(J81,2)</f>
        <v>0</v>
      </c>
      <c r="K25" s="50"/>
    </row>
    <row r="26" spans="2:11" s="1" customFormat="1" ht="6.95" customHeight="1">
      <c r="B26" s="45"/>
      <c r="C26" s="46"/>
      <c r="D26" s="105"/>
      <c r="E26" s="105"/>
      <c r="F26" s="105"/>
      <c r="G26" s="105"/>
      <c r="H26" s="105"/>
      <c r="I26" s="145"/>
      <c r="J26" s="105"/>
      <c r="K26" s="146"/>
    </row>
    <row r="27" spans="2:11" s="1" customFormat="1" ht="14.4" customHeight="1">
      <c r="B27" s="45"/>
      <c r="C27" s="46"/>
      <c r="D27" s="46"/>
      <c r="E27" s="46"/>
      <c r="F27" s="51" t="s">
        <v>39</v>
      </c>
      <c r="G27" s="46"/>
      <c r="H27" s="46"/>
      <c r="I27" s="149" t="s">
        <v>38</v>
      </c>
      <c r="J27" s="51" t="s">
        <v>40</v>
      </c>
      <c r="K27" s="50"/>
    </row>
    <row r="28" spans="2:11" s="1" customFormat="1" ht="14.4" customHeight="1">
      <c r="B28" s="45"/>
      <c r="C28" s="46"/>
      <c r="D28" s="54" t="s">
        <v>41</v>
      </c>
      <c r="E28" s="54" t="s">
        <v>42</v>
      </c>
      <c r="F28" s="150">
        <f>ROUND(SUM(BE81:BE177),2)</f>
        <v>0</v>
      </c>
      <c r="G28" s="46"/>
      <c r="H28" s="46"/>
      <c r="I28" s="151">
        <v>0.21</v>
      </c>
      <c r="J28" s="150">
        <f>ROUND(ROUND((SUM(BE81:BE177)),2)*I28,2)</f>
        <v>0</v>
      </c>
      <c r="K28" s="50"/>
    </row>
    <row r="29" spans="2:11" s="1" customFormat="1" ht="14.4" customHeight="1">
      <c r="B29" s="45"/>
      <c r="C29" s="46"/>
      <c r="D29" s="46"/>
      <c r="E29" s="54" t="s">
        <v>43</v>
      </c>
      <c r="F29" s="150">
        <f>ROUND(SUM(BF81:BF177),2)</f>
        <v>0</v>
      </c>
      <c r="G29" s="46"/>
      <c r="H29" s="46"/>
      <c r="I29" s="151">
        <v>0.15</v>
      </c>
      <c r="J29" s="150">
        <f>ROUND(ROUND((SUM(BF81:BF177)),2)*I29,2)</f>
        <v>0</v>
      </c>
      <c r="K29" s="50"/>
    </row>
    <row r="30" spans="2:11" s="1" customFormat="1" ht="14.4" customHeight="1" hidden="1">
      <c r="B30" s="45"/>
      <c r="C30" s="46"/>
      <c r="D30" s="46"/>
      <c r="E30" s="54" t="s">
        <v>44</v>
      </c>
      <c r="F30" s="150">
        <f>ROUND(SUM(BG81:BG177),2)</f>
        <v>0</v>
      </c>
      <c r="G30" s="46"/>
      <c r="H30" s="46"/>
      <c r="I30" s="151">
        <v>0.21</v>
      </c>
      <c r="J30" s="150">
        <v>0</v>
      </c>
      <c r="K30" s="50"/>
    </row>
    <row r="31" spans="2:11" s="1" customFormat="1" ht="14.4" customHeight="1" hidden="1">
      <c r="B31" s="45"/>
      <c r="C31" s="46"/>
      <c r="D31" s="46"/>
      <c r="E31" s="54" t="s">
        <v>45</v>
      </c>
      <c r="F31" s="150">
        <f>ROUND(SUM(BH81:BH177),2)</f>
        <v>0</v>
      </c>
      <c r="G31" s="46"/>
      <c r="H31" s="46"/>
      <c r="I31" s="151">
        <v>0.15</v>
      </c>
      <c r="J31" s="150">
        <v>0</v>
      </c>
      <c r="K31" s="50"/>
    </row>
    <row r="32" spans="2:11" s="1" customFormat="1" ht="14.4" customHeight="1" hidden="1">
      <c r="B32" s="45"/>
      <c r="C32" s="46"/>
      <c r="D32" s="46"/>
      <c r="E32" s="54" t="s">
        <v>46</v>
      </c>
      <c r="F32" s="150">
        <f>ROUND(SUM(BI81:BI177),2)</f>
        <v>0</v>
      </c>
      <c r="G32" s="46"/>
      <c r="H32" s="46"/>
      <c r="I32" s="151">
        <v>0</v>
      </c>
      <c r="J32" s="150">
        <v>0</v>
      </c>
      <c r="K32" s="50"/>
    </row>
    <row r="33" spans="2:11" s="1" customFormat="1" ht="6.95" customHeight="1">
      <c r="B33" s="45"/>
      <c r="C33" s="46"/>
      <c r="D33" s="46"/>
      <c r="E33" s="46"/>
      <c r="F33" s="46"/>
      <c r="G33" s="46"/>
      <c r="H33" s="46"/>
      <c r="I33" s="137"/>
      <c r="J33" s="46"/>
      <c r="K33" s="50"/>
    </row>
    <row r="34" spans="2:11" s="1" customFormat="1" ht="25.4" customHeight="1">
      <c r="B34" s="45"/>
      <c r="C34" s="152"/>
      <c r="D34" s="153" t="s">
        <v>47</v>
      </c>
      <c r="E34" s="97"/>
      <c r="F34" s="97"/>
      <c r="G34" s="154" t="s">
        <v>48</v>
      </c>
      <c r="H34" s="155" t="s">
        <v>49</v>
      </c>
      <c r="I34" s="156"/>
      <c r="J34" s="157">
        <f>SUM(J25:J32)</f>
        <v>0</v>
      </c>
      <c r="K34" s="158"/>
    </row>
    <row r="35" spans="2:11" s="1" customFormat="1" ht="14.4" customHeight="1">
      <c r="B35" s="66"/>
      <c r="C35" s="67"/>
      <c r="D35" s="67"/>
      <c r="E35" s="67"/>
      <c r="F35" s="67"/>
      <c r="G35" s="67"/>
      <c r="H35" s="67"/>
      <c r="I35" s="159"/>
      <c r="J35" s="67"/>
      <c r="K35" s="68"/>
    </row>
    <row r="39" spans="2:11" s="1" customFormat="1" ht="6.95" customHeight="1">
      <c r="B39" s="160"/>
      <c r="C39" s="161"/>
      <c r="D39" s="161"/>
      <c r="E39" s="161"/>
      <c r="F39" s="161"/>
      <c r="G39" s="161"/>
      <c r="H39" s="161"/>
      <c r="I39" s="162"/>
      <c r="J39" s="161"/>
      <c r="K39" s="163"/>
    </row>
    <row r="40" spans="2:11" s="1" customFormat="1" ht="36.95" customHeight="1">
      <c r="B40" s="45"/>
      <c r="C40" s="29" t="s">
        <v>85</v>
      </c>
      <c r="D40" s="46"/>
      <c r="E40" s="46"/>
      <c r="F40" s="46"/>
      <c r="G40" s="46"/>
      <c r="H40" s="46"/>
      <c r="I40" s="137"/>
      <c r="J40" s="46"/>
      <c r="K40" s="50"/>
    </row>
    <row r="41" spans="2:11" s="1" customFormat="1" ht="6.95" customHeight="1">
      <c r="B41" s="45"/>
      <c r="C41" s="46"/>
      <c r="D41" s="46"/>
      <c r="E41" s="46"/>
      <c r="F41" s="46"/>
      <c r="G41" s="46"/>
      <c r="H41" s="46"/>
      <c r="I41" s="137"/>
      <c r="J41" s="46"/>
      <c r="K41" s="50"/>
    </row>
    <row r="42" spans="2:11" s="1" customFormat="1" ht="14.4" customHeight="1">
      <c r="B42" s="45"/>
      <c r="C42" s="39" t="s">
        <v>18</v>
      </c>
      <c r="D42" s="46"/>
      <c r="E42" s="46"/>
      <c r="F42" s="46"/>
      <c r="G42" s="46"/>
      <c r="H42" s="46"/>
      <c r="I42" s="137"/>
      <c r="J42" s="46"/>
      <c r="K42" s="50"/>
    </row>
    <row r="43" spans="2:11" s="1" customFormat="1" ht="17.25" customHeight="1">
      <c r="B43" s="45"/>
      <c r="C43" s="46"/>
      <c r="D43" s="46"/>
      <c r="E43" s="138" t="str">
        <f>E7</f>
        <v>VÝSTAVBA - REKONSTRUKCE POLNÍ CESTY HPC 1 V K.Ú. BLATA</v>
      </c>
      <c r="F43" s="46"/>
      <c r="G43" s="46"/>
      <c r="H43" s="46"/>
      <c r="I43" s="137"/>
      <c r="J43" s="46"/>
      <c r="K43" s="50"/>
    </row>
    <row r="44" spans="2:11" s="1" customFormat="1" ht="6.95" customHeight="1">
      <c r="B44" s="45"/>
      <c r="C44" s="46"/>
      <c r="D44" s="46"/>
      <c r="E44" s="46"/>
      <c r="F44" s="46"/>
      <c r="G44" s="46"/>
      <c r="H44" s="46"/>
      <c r="I44" s="137"/>
      <c r="J44" s="46"/>
      <c r="K44" s="50"/>
    </row>
    <row r="45" spans="2:11" s="1" customFormat="1" ht="18" customHeight="1">
      <c r="B45" s="45"/>
      <c r="C45" s="39" t="s">
        <v>23</v>
      </c>
      <c r="D45" s="46"/>
      <c r="E45" s="46"/>
      <c r="F45" s="34" t="str">
        <f>F10</f>
        <v>BLATA</v>
      </c>
      <c r="G45" s="46"/>
      <c r="H45" s="46"/>
      <c r="I45" s="139" t="s">
        <v>25</v>
      </c>
      <c r="J45" s="140" t="str">
        <f>IF(J10="","",J10)</f>
        <v>23. 10. 2017</v>
      </c>
      <c r="K45" s="50"/>
    </row>
    <row r="46" spans="2:11" s="1" customFormat="1" ht="6.95" customHeight="1">
      <c r="B46" s="45"/>
      <c r="C46" s="46"/>
      <c r="D46" s="46"/>
      <c r="E46" s="46"/>
      <c r="F46" s="46"/>
      <c r="G46" s="46"/>
      <c r="H46" s="46"/>
      <c r="I46" s="137"/>
      <c r="J46" s="46"/>
      <c r="K46" s="50"/>
    </row>
    <row r="47" spans="2:11" s="1" customFormat="1" ht="13.5">
      <c r="B47" s="45"/>
      <c r="C47" s="39" t="s">
        <v>27</v>
      </c>
      <c r="D47" s="46"/>
      <c r="E47" s="46"/>
      <c r="F47" s="34" t="str">
        <f>E13</f>
        <v>STÁTNÍ POZEMKOVÝ ÚŘAD - KLATOVY</v>
      </c>
      <c r="G47" s="46"/>
      <c r="H47" s="46"/>
      <c r="I47" s="139" t="s">
        <v>33</v>
      </c>
      <c r="J47" s="43" t="str">
        <f>E19</f>
        <v>MACÁN PROJEKCE DS s.r.o.</v>
      </c>
      <c r="K47" s="50"/>
    </row>
    <row r="48" spans="2:11" s="1" customFormat="1" ht="14.4" customHeight="1">
      <c r="B48" s="45"/>
      <c r="C48" s="39" t="s">
        <v>31</v>
      </c>
      <c r="D48" s="46"/>
      <c r="E48" s="46"/>
      <c r="F48" s="34" t="str">
        <f>IF(E16="","",E16)</f>
        <v/>
      </c>
      <c r="G48" s="46"/>
      <c r="H48" s="46"/>
      <c r="I48" s="137"/>
      <c r="J48" s="164"/>
      <c r="K48" s="50"/>
    </row>
    <row r="49" spans="2:11" s="1" customFormat="1" ht="10.3" customHeight="1">
      <c r="B49" s="45"/>
      <c r="C49" s="46"/>
      <c r="D49" s="46"/>
      <c r="E49" s="46"/>
      <c r="F49" s="46"/>
      <c r="G49" s="46"/>
      <c r="H49" s="46"/>
      <c r="I49" s="137"/>
      <c r="J49" s="46"/>
      <c r="K49" s="50"/>
    </row>
    <row r="50" spans="2:11" s="1" customFormat="1" ht="29.25" customHeight="1">
      <c r="B50" s="45"/>
      <c r="C50" s="165" t="s">
        <v>86</v>
      </c>
      <c r="D50" s="152"/>
      <c r="E50" s="152"/>
      <c r="F50" s="152"/>
      <c r="G50" s="152"/>
      <c r="H50" s="152"/>
      <c r="I50" s="166"/>
      <c r="J50" s="167" t="s">
        <v>87</v>
      </c>
      <c r="K50" s="168"/>
    </row>
    <row r="51" spans="2:11" s="1" customFormat="1" ht="10.3" customHeight="1">
      <c r="B51" s="45"/>
      <c r="C51" s="46"/>
      <c r="D51" s="46"/>
      <c r="E51" s="46"/>
      <c r="F51" s="46"/>
      <c r="G51" s="46"/>
      <c r="H51" s="46"/>
      <c r="I51" s="137"/>
      <c r="J51" s="46"/>
      <c r="K51" s="50"/>
    </row>
    <row r="52" spans="2:47" s="1" customFormat="1" ht="29.25" customHeight="1">
      <c r="B52" s="45"/>
      <c r="C52" s="169" t="s">
        <v>88</v>
      </c>
      <c r="D52" s="46"/>
      <c r="E52" s="46"/>
      <c r="F52" s="46"/>
      <c r="G52" s="46"/>
      <c r="H52" s="46"/>
      <c r="I52" s="137"/>
      <c r="J52" s="148">
        <f>J81</f>
        <v>0</v>
      </c>
      <c r="K52" s="50"/>
      <c r="AU52" s="23" t="s">
        <v>89</v>
      </c>
    </row>
    <row r="53" spans="2:11" s="7" customFormat="1" ht="24.95" customHeight="1">
      <c r="B53" s="170"/>
      <c r="C53" s="171"/>
      <c r="D53" s="172" t="s">
        <v>90</v>
      </c>
      <c r="E53" s="173"/>
      <c r="F53" s="173"/>
      <c r="G53" s="173"/>
      <c r="H53" s="173"/>
      <c r="I53" s="174"/>
      <c r="J53" s="175">
        <f>J82</f>
        <v>0</v>
      </c>
      <c r="K53" s="176"/>
    </row>
    <row r="54" spans="2:11" s="8" customFormat="1" ht="19.9" customHeight="1">
      <c r="B54" s="177"/>
      <c r="C54" s="178"/>
      <c r="D54" s="179" t="s">
        <v>91</v>
      </c>
      <c r="E54" s="180"/>
      <c r="F54" s="180"/>
      <c r="G54" s="180"/>
      <c r="H54" s="180"/>
      <c r="I54" s="181"/>
      <c r="J54" s="182">
        <f>J83</f>
        <v>0</v>
      </c>
      <c r="K54" s="183"/>
    </row>
    <row r="55" spans="2:11" s="8" customFormat="1" ht="19.9" customHeight="1">
      <c r="B55" s="177"/>
      <c r="C55" s="178"/>
      <c r="D55" s="179" t="s">
        <v>92</v>
      </c>
      <c r="E55" s="180"/>
      <c r="F55" s="180"/>
      <c r="G55" s="180"/>
      <c r="H55" s="180"/>
      <c r="I55" s="181"/>
      <c r="J55" s="182">
        <f>J109</f>
        <v>0</v>
      </c>
      <c r="K55" s="183"/>
    </row>
    <row r="56" spans="2:11" s="8" customFormat="1" ht="19.9" customHeight="1">
      <c r="B56" s="177"/>
      <c r="C56" s="178"/>
      <c r="D56" s="179" t="s">
        <v>93</v>
      </c>
      <c r="E56" s="180"/>
      <c r="F56" s="180"/>
      <c r="G56" s="180"/>
      <c r="H56" s="180"/>
      <c r="I56" s="181"/>
      <c r="J56" s="182">
        <f>J113</f>
        <v>0</v>
      </c>
      <c r="K56" s="183"/>
    </row>
    <row r="57" spans="2:11" s="8" customFormat="1" ht="19.9" customHeight="1">
      <c r="B57" s="177"/>
      <c r="C57" s="178"/>
      <c r="D57" s="179" t="s">
        <v>94</v>
      </c>
      <c r="E57" s="180"/>
      <c r="F57" s="180"/>
      <c r="G57" s="180"/>
      <c r="H57" s="180"/>
      <c r="I57" s="181"/>
      <c r="J57" s="182">
        <f>J119</f>
        <v>0</v>
      </c>
      <c r="K57" s="183"/>
    </row>
    <row r="58" spans="2:11" s="8" customFormat="1" ht="19.9" customHeight="1">
      <c r="B58" s="177"/>
      <c r="C58" s="178"/>
      <c r="D58" s="179" t="s">
        <v>95</v>
      </c>
      <c r="E58" s="180"/>
      <c r="F58" s="180"/>
      <c r="G58" s="180"/>
      <c r="H58" s="180"/>
      <c r="I58" s="181"/>
      <c r="J58" s="182">
        <f>J154</f>
        <v>0</v>
      </c>
      <c r="K58" s="183"/>
    </row>
    <row r="59" spans="2:11" s="7" customFormat="1" ht="24.95" customHeight="1">
      <c r="B59" s="170"/>
      <c r="C59" s="171"/>
      <c r="D59" s="172" t="s">
        <v>96</v>
      </c>
      <c r="E59" s="173"/>
      <c r="F59" s="173"/>
      <c r="G59" s="173"/>
      <c r="H59" s="173"/>
      <c r="I59" s="174"/>
      <c r="J59" s="175">
        <f>J156</f>
        <v>0</v>
      </c>
      <c r="K59" s="176"/>
    </row>
    <row r="60" spans="2:11" s="8" customFormat="1" ht="19.9" customHeight="1">
      <c r="B60" s="177"/>
      <c r="C60" s="178"/>
      <c r="D60" s="179" t="s">
        <v>97</v>
      </c>
      <c r="E60" s="180"/>
      <c r="F60" s="180"/>
      <c r="G60" s="180"/>
      <c r="H60" s="180"/>
      <c r="I60" s="181"/>
      <c r="J60" s="182">
        <f>J157</f>
        <v>0</v>
      </c>
      <c r="K60" s="183"/>
    </row>
    <row r="61" spans="2:11" s="8" customFormat="1" ht="19.9" customHeight="1">
      <c r="B61" s="177"/>
      <c r="C61" s="178"/>
      <c r="D61" s="179" t="s">
        <v>98</v>
      </c>
      <c r="E61" s="180"/>
      <c r="F61" s="180"/>
      <c r="G61" s="180"/>
      <c r="H61" s="180"/>
      <c r="I61" s="181"/>
      <c r="J61" s="182">
        <f>J166</f>
        <v>0</v>
      </c>
      <c r="K61" s="183"/>
    </row>
    <row r="62" spans="2:11" s="8" customFormat="1" ht="19.9" customHeight="1">
      <c r="B62" s="177"/>
      <c r="C62" s="178"/>
      <c r="D62" s="179" t="s">
        <v>99</v>
      </c>
      <c r="E62" s="180"/>
      <c r="F62" s="180"/>
      <c r="G62" s="180"/>
      <c r="H62" s="180"/>
      <c r="I62" s="181"/>
      <c r="J62" s="182">
        <f>J172</f>
        <v>0</v>
      </c>
      <c r="K62" s="183"/>
    </row>
    <row r="63" spans="2:11" s="8" customFormat="1" ht="19.9" customHeight="1">
      <c r="B63" s="177"/>
      <c r="C63" s="178"/>
      <c r="D63" s="179" t="s">
        <v>100</v>
      </c>
      <c r="E63" s="180"/>
      <c r="F63" s="180"/>
      <c r="G63" s="180"/>
      <c r="H63" s="180"/>
      <c r="I63" s="181"/>
      <c r="J63" s="182">
        <f>J175</f>
        <v>0</v>
      </c>
      <c r="K63" s="183"/>
    </row>
    <row r="64" spans="2:11" s="1" customFormat="1" ht="21.8" customHeight="1">
      <c r="B64" s="45"/>
      <c r="C64" s="46"/>
      <c r="D64" s="46"/>
      <c r="E64" s="46"/>
      <c r="F64" s="46"/>
      <c r="G64" s="46"/>
      <c r="H64" s="46"/>
      <c r="I64" s="137"/>
      <c r="J64" s="46"/>
      <c r="K64" s="50"/>
    </row>
    <row r="65" spans="2:11" s="1" customFormat="1" ht="6.95" customHeight="1">
      <c r="B65" s="66"/>
      <c r="C65" s="67"/>
      <c r="D65" s="67"/>
      <c r="E65" s="67"/>
      <c r="F65" s="67"/>
      <c r="G65" s="67"/>
      <c r="H65" s="67"/>
      <c r="I65" s="159"/>
      <c r="J65" s="67"/>
      <c r="K65" s="68"/>
    </row>
    <row r="69" spans="2:12" s="1" customFormat="1" ht="6.95" customHeight="1">
      <c r="B69" s="69"/>
      <c r="C69" s="70"/>
      <c r="D69" s="70"/>
      <c r="E69" s="70"/>
      <c r="F69" s="70"/>
      <c r="G69" s="70"/>
      <c r="H69" s="70"/>
      <c r="I69" s="162"/>
      <c r="J69" s="70"/>
      <c r="K69" s="70"/>
      <c r="L69" s="71"/>
    </row>
    <row r="70" spans="2:12" s="1" customFormat="1" ht="36.95" customHeight="1">
      <c r="B70" s="45"/>
      <c r="C70" s="72" t="s">
        <v>101</v>
      </c>
      <c r="D70" s="73"/>
      <c r="E70" s="73"/>
      <c r="F70" s="73"/>
      <c r="G70" s="73"/>
      <c r="H70" s="73"/>
      <c r="I70" s="184"/>
      <c r="J70" s="73"/>
      <c r="K70" s="73"/>
      <c r="L70" s="71"/>
    </row>
    <row r="71" spans="2:12" s="1" customFormat="1" ht="6.95" customHeight="1">
      <c r="B71" s="45"/>
      <c r="C71" s="73"/>
      <c r="D71" s="73"/>
      <c r="E71" s="73"/>
      <c r="F71" s="73"/>
      <c r="G71" s="73"/>
      <c r="H71" s="73"/>
      <c r="I71" s="184"/>
      <c r="J71" s="73"/>
      <c r="K71" s="73"/>
      <c r="L71" s="71"/>
    </row>
    <row r="72" spans="2:12" s="1" customFormat="1" ht="14.4" customHeight="1">
      <c r="B72" s="45"/>
      <c r="C72" s="75" t="s">
        <v>18</v>
      </c>
      <c r="D72" s="73"/>
      <c r="E72" s="73"/>
      <c r="F72" s="73"/>
      <c r="G72" s="73"/>
      <c r="H72" s="73"/>
      <c r="I72" s="184"/>
      <c r="J72" s="73"/>
      <c r="K72" s="73"/>
      <c r="L72" s="71"/>
    </row>
    <row r="73" spans="2:12" s="1" customFormat="1" ht="17.25" customHeight="1">
      <c r="B73" s="45"/>
      <c r="C73" s="73"/>
      <c r="D73" s="73"/>
      <c r="E73" s="81" t="str">
        <f>E7</f>
        <v>VÝSTAVBA - REKONSTRUKCE POLNÍ CESTY HPC 1 V K.Ú. BLATA</v>
      </c>
      <c r="F73" s="73"/>
      <c r="G73" s="73"/>
      <c r="H73" s="73"/>
      <c r="I73" s="184"/>
      <c r="J73" s="73"/>
      <c r="K73" s="73"/>
      <c r="L73" s="71"/>
    </row>
    <row r="74" spans="2:12" s="1" customFormat="1" ht="6.95" customHeight="1">
      <c r="B74" s="45"/>
      <c r="C74" s="73"/>
      <c r="D74" s="73"/>
      <c r="E74" s="73"/>
      <c r="F74" s="73"/>
      <c r="G74" s="73"/>
      <c r="H74" s="73"/>
      <c r="I74" s="184"/>
      <c r="J74" s="73"/>
      <c r="K74" s="73"/>
      <c r="L74" s="71"/>
    </row>
    <row r="75" spans="2:12" s="1" customFormat="1" ht="18" customHeight="1">
      <c r="B75" s="45"/>
      <c r="C75" s="75" t="s">
        <v>23</v>
      </c>
      <c r="D75" s="73"/>
      <c r="E75" s="73"/>
      <c r="F75" s="185" t="str">
        <f>F10</f>
        <v>BLATA</v>
      </c>
      <c r="G75" s="73"/>
      <c r="H75" s="73"/>
      <c r="I75" s="186" t="s">
        <v>25</v>
      </c>
      <c r="J75" s="84" t="str">
        <f>IF(J10="","",J10)</f>
        <v>23. 10. 2017</v>
      </c>
      <c r="K75" s="73"/>
      <c r="L75" s="71"/>
    </row>
    <row r="76" spans="2:12" s="1" customFormat="1" ht="6.95" customHeight="1">
      <c r="B76" s="45"/>
      <c r="C76" s="73"/>
      <c r="D76" s="73"/>
      <c r="E76" s="73"/>
      <c r="F76" s="73"/>
      <c r="G76" s="73"/>
      <c r="H76" s="73"/>
      <c r="I76" s="184"/>
      <c r="J76" s="73"/>
      <c r="K76" s="73"/>
      <c r="L76" s="71"/>
    </row>
    <row r="77" spans="2:12" s="1" customFormat="1" ht="13.5">
      <c r="B77" s="45"/>
      <c r="C77" s="75" t="s">
        <v>27</v>
      </c>
      <c r="D77" s="73"/>
      <c r="E77" s="73"/>
      <c r="F77" s="185" t="str">
        <f>E13</f>
        <v>STÁTNÍ POZEMKOVÝ ÚŘAD - KLATOVY</v>
      </c>
      <c r="G77" s="73"/>
      <c r="H77" s="73"/>
      <c r="I77" s="186" t="s">
        <v>33</v>
      </c>
      <c r="J77" s="185" t="str">
        <f>E19</f>
        <v>MACÁN PROJEKCE DS s.r.o.</v>
      </c>
      <c r="K77" s="73"/>
      <c r="L77" s="71"/>
    </row>
    <row r="78" spans="2:12" s="1" customFormat="1" ht="14.4" customHeight="1">
      <c r="B78" s="45"/>
      <c r="C78" s="75" t="s">
        <v>31</v>
      </c>
      <c r="D78" s="73"/>
      <c r="E78" s="73"/>
      <c r="F78" s="185" t="str">
        <f>IF(E16="","",E16)</f>
        <v/>
      </c>
      <c r="G78" s="73"/>
      <c r="H78" s="73"/>
      <c r="I78" s="184"/>
      <c r="J78" s="73"/>
      <c r="K78" s="73"/>
      <c r="L78" s="71"/>
    </row>
    <row r="79" spans="2:12" s="1" customFormat="1" ht="10.3" customHeight="1">
      <c r="B79" s="45"/>
      <c r="C79" s="73"/>
      <c r="D79" s="73"/>
      <c r="E79" s="73"/>
      <c r="F79" s="73"/>
      <c r="G79" s="73"/>
      <c r="H79" s="73"/>
      <c r="I79" s="184"/>
      <c r="J79" s="73"/>
      <c r="K79" s="73"/>
      <c r="L79" s="71"/>
    </row>
    <row r="80" spans="2:20" s="9" customFormat="1" ht="29.25" customHeight="1">
      <c r="B80" s="187"/>
      <c r="C80" s="188" t="s">
        <v>102</v>
      </c>
      <c r="D80" s="189" t="s">
        <v>56</v>
      </c>
      <c r="E80" s="189" t="s">
        <v>52</v>
      </c>
      <c r="F80" s="189" t="s">
        <v>103</v>
      </c>
      <c r="G80" s="189" t="s">
        <v>104</v>
      </c>
      <c r="H80" s="189" t="s">
        <v>105</v>
      </c>
      <c r="I80" s="190" t="s">
        <v>106</v>
      </c>
      <c r="J80" s="189" t="s">
        <v>87</v>
      </c>
      <c r="K80" s="191" t="s">
        <v>107</v>
      </c>
      <c r="L80" s="192"/>
      <c r="M80" s="101" t="s">
        <v>108</v>
      </c>
      <c r="N80" s="102" t="s">
        <v>41</v>
      </c>
      <c r="O80" s="102" t="s">
        <v>109</v>
      </c>
      <c r="P80" s="102" t="s">
        <v>110</v>
      </c>
      <c r="Q80" s="102" t="s">
        <v>111</v>
      </c>
      <c r="R80" s="102" t="s">
        <v>112</v>
      </c>
      <c r="S80" s="102" t="s">
        <v>113</v>
      </c>
      <c r="T80" s="103" t="s">
        <v>114</v>
      </c>
    </row>
    <row r="81" spans="2:63" s="1" customFormat="1" ht="29.25" customHeight="1">
      <c r="B81" s="45"/>
      <c r="C81" s="107" t="s">
        <v>88</v>
      </c>
      <c r="D81" s="73"/>
      <c r="E81" s="73"/>
      <c r="F81" s="73"/>
      <c r="G81" s="73"/>
      <c r="H81" s="73"/>
      <c r="I81" s="184"/>
      <c r="J81" s="193">
        <f>BK81</f>
        <v>0</v>
      </c>
      <c r="K81" s="73"/>
      <c r="L81" s="71"/>
      <c r="M81" s="104"/>
      <c r="N81" s="105"/>
      <c r="O81" s="105"/>
      <c r="P81" s="194">
        <f>P82+P156</f>
        <v>0</v>
      </c>
      <c r="Q81" s="105"/>
      <c r="R81" s="194">
        <f>R82+R156</f>
        <v>420.84506999999996</v>
      </c>
      <c r="S81" s="105"/>
      <c r="T81" s="195">
        <f>T82+T156</f>
        <v>0</v>
      </c>
      <c r="AT81" s="23" t="s">
        <v>70</v>
      </c>
      <c r="AU81" s="23" t="s">
        <v>89</v>
      </c>
      <c r="BK81" s="196">
        <f>BK82+BK156</f>
        <v>0</v>
      </c>
    </row>
    <row r="82" spans="2:63" s="10" customFormat="1" ht="37.4" customHeight="1">
      <c r="B82" s="197"/>
      <c r="C82" s="198"/>
      <c r="D82" s="199" t="s">
        <v>70</v>
      </c>
      <c r="E82" s="200" t="s">
        <v>115</v>
      </c>
      <c r="F82" s="200" t="s">
        <v>116</v>
      </c>
      <c r="G82" s="198"/>
      <c r="H82" s="198"/>
      <c r="I82" s="201"/>
      <c r="J82" s="202">
        <f>BK82</f>
        <v>0</v>
      </c>
      <c r="K82" s="198"/>
      <c r="L82" s="203"/>
      <c r="M82" s="204"/>
      <c r="N82" s="205"/>
      <c r="O82" s="205"/>
      <c r="P82" s="206">
        <f>P83+P109+P113+P119+P154</f>
        <v>0</v>
      </c>
      <c r="Q82" s="205"/>
      <c r="R82" s="206">
        <f>R83+R109+R113+R119+R154</f>
        <v>420.84506999999996</v>
      </c>
      <c r="S82" s="205"/>
      <c r="T82" s="207">
        <f>T83+T109+T113+T119+T154</f>
        <v>0</v>
      </c>
      <c r="AR82" s="208" t="s">
        <v>76</v>
      </c>
      <c r="AT82" s="209" t="s">
        <v>70</v>
      </c>
      <c r="AU82" s="209" t="s">
        <v>71</v>
      </c>
      <c r="AY82" s="208" t="s">
        <v>117</v>
      </c>
      <c r="BK82" s="210">
        <f>BK83+BK109+BK113+BK119+BK154</f>
        <v>0</v>
      </c>
    </row>
    <row r="83" spans="2:63" s="10" customFormat="1" ht="19.9" customHeight="1">
      <c r="B83" s="197"/>
      <c r="C83" s="198"/>
      <c r="D83" s="199" t="s">
        <v>70</v>
      </c>
      <c r="E83" s="211" t="s">
        <v>76</v>
      </c>
      <c r="F83" s="211" t="s">
        <v>118</v>
      </c>
      <c r="G83" s="198"/>
      <c r="H83" s="198"/>
      <c r="I83" s="201"/>
      <c r="J83" s="212">
        <f>BK83</f>
        <v>0</v>
      </c>
      <c r="K83" s="198"/>
      <c r="L83" s="203"/>
      <c r="M83" s="204"/>
      <c r="N83" s="205"/>
      <c r="O83" s="205"/>
      <c r="P83" s="206">
        <f>SUM(P84:P108)</f>
        <v>0</v>
      </c>
      <c r="Q83" s="205"/>
      <c r="R83" s="206">
        <f>SUM(R84:R108)</f>
        <v>286.39</v>
      </c>
      <c r="S83" s="205"/>
      <c r="T83" s="207">
        <f>SUM(T84:T108)</f>
        <v>0</v>
      </c>
      <c r="AR83" s="208" t="s">
        <v>76</v>
      </c>
      <c r="AT83" s="209" t="s">
        <v>70</v>
      </c>
      <c r="AU83" s="209" t="s">
        <v>76</v>
      </c>
      <c r="AY83" s="208" t="s">
        <v>117</v>
      </c>
      <c r="BK83" s="210">
        <f>SUM(BK84:BK108)</f>
        <v>0</v>
      </c>
    </row>
    <row r="84" spans="2:65" s="1" customFormat="1" ht="25.5" customHeight="1">
      <c r="B84" s="45"/>
      <c r="C84" s="213" t="s">
        <v>76</v>
      </c>
      <c r="D84" s="213" t="s">
        <v>119</v>
      </c>
      <c r="E84" s="214" t="s">
        <v>120</v>
      </c>
      <c r="F84" s="215" t="s">
        <v>121</v>
      </c>
      <c r="G84" s="216" t="s">
        <v>122</v>
      </c>
      <c r="H84" s="217">
        <v>100</v>
      </c>
      <c r="I84" s="218"/>
      <c r="J84" s="219">
        <f>ROUND(I84*H84,2)</f>
        <v>0</v>
      </c>
      <c r="K84" s="215" t="s">
        <v>123</v>
      </c>
      <c r="L84" s="71"/>
      <c r="M84" s="220" t="s">
        <v>21</v>
      </c>
      <c r="N84" s="221" t="s">
        <v>42</v>
      </c>
      <c r="O84" s="46"/>
      <c r="P84" s="222">
        <f>O84*H84</f>
        <v>0</v>
      </c>
      <c r="Q84" s="222">
        <v>0.00018</v>
      </c>
      <c r="R84" s="222">
        <f>Q84*H84</f>
        <v>0.018000000000000002</v>
      </c>
      <c r="S84" s="222">
        <v>0</v>
      </c>
      <c r="T84" s="223">
        <f>S84*H84</f>
        <v>0</v>
      </c>
      <c r="AR84" s="23" t="s">
        <v>124</v>
      </c>
      <c r="AT84" s="23" t="s">
        <v>119</v>
      </c>
      <c r="AU84" s="23" t="s">
        <v>83</v>
      </c>
      <c r="AY84" s="23" t="s">
        <v>117</v>
      </c>
      <c r="BE84" s="224">
        <f>IF(N84="základní",J84,0)</f>
        <v>0</v>
      </c>
      <c r="BF84" s="224">
        <f>IF(N84="snížená",J84,0)</f>
        <v>0</v>
      </c>
      <c r="BG84" s="224">
        <f>IF(N84="zákl. přenesená",J84,0)</f>
        <v>0</v>
      </c>
      <c r="BH84" s="224">
        <f>IF(N84="sníž. přenesená",J84,0)</f>
        <v>0</v>
      </c>
      <c r="BI84" s="224">
        <f>IF(N84="nulová",J84,0)</f>
        <v>0</v>
      </c>
      <c r="BJ84" s="23" t="s">
        <v>76</v>
      </c>
      <c r="BK84" s="224">
        <f>ROUND(I84*H84,2)</f>
        <v>0</v>
      </c>
      <c r="BL84" s="23" t="s">
        <v>124</v>
      </c>
      <c r="BM84" s="23" t="s">
        <v>125</v>
      </c>
    </row>
    <row r="85" spans="2:47" s="1" customFormat="1" ht="13.5">
      <c r="B85" s="45"/>
      <c r="C85" s="73"/>
      <c r="D85" s="225" t="s">
        <v>126</v>
      </c>
      <c r="E85" s="73"/>
      <c r="F85" s="226" t="s">
        <v>127</v>
      </c>
      <c r="G85" s="73"/>
      <c r="H85" s="73"/>
      <c r="I85" s="184"/>
      <c r="J85" s="73"/>
      <c r="K85" s="73"/>
      <c r="L85" s="71"/>
      <c r="M85" s="227"/>
      <c r="N85" s="46"/>
      <c r="O85" s="46"/>
      <c r="P85" s="46"/>
      <c r="Q85" s="46"/>
      <c r="R85" s="46"/>
      <c r="S85" s="46"/>
      <c r="T85" s="94"/>
      <c r="AT85" s="23" t="s">
        <v>126</v>
      </c>
      <c r="AU85" s="23" t="s">
        <v>83</v>
      </c>
    </row>
    <row r="86" spans="2:65" s="1" customFormat="1" ht="38.25" customHeight="1">
      <c r="B86" s="45"/>
      <c r="C86" s="213" t="s">
        <v>83</v>
      </c>
      <c r="D86" s="213" t="s">
        <v>119</v>
      </c>
      <c r="E86" s="214" t="s">
        <v>128</v>
      </c>
      <c r="F86" s="215" t="s">
        <v>129</v>
      </c>
      <c r="G86" s="216" t="s">
        <v>122</v>
      </c>
      <c r="H86" s="217">
        <v>100</v>
      </c>
      <c r="I86" s="218"/>
      <c r="J86" s="219">
        <f>ROUND(I86*H86,2)</f>
        <v>0</v>
      </c>
      <c r="K86" s="215" t="s">
        <v>123</v>
      </c>
      <c r="L86" s="71"/>
      <c r="M86" s="220" t="s">
        <v>21</v>
      </c>
      <c r="N86" s="221" t="s">
        <v>42</v>
      </c>
      <c r="O86" s="46"/>
      <c r="P86" s="222">
        <f>O86*H86</f>
        <v>0</v>
      </c>
      <c r="Q86" s="222">
        <v>0</v>
      </c>
      <c r="R86" s="222">
        <f>Q86*H86</f>
        <v>0</v>
      </c>
      <c r="S86" s="222">
        <v>0</v>
      </c>
      <c r="T86" s="223">
        <f>S86*H86</f>
        <v>0</v>
      </c>
      <c r="AR86" s="23" t="s">
        <v>124</v>
      </c>
      <c r="AT86" s="23" t="s">
        <v>119</v>
      </c>
      <c r="AU86" s="23" t="s">
        <v>83</v>
      </c>
      <c r="AY86" s="23" t="s">
        <v>117</v>
      </c>
      <c r="BE86" s="224">
        <f>IF(N86="základní",J86,0)</f>
        <v>0</v>
      </c>
      <c r="BF86" s="224">
        <f>IF(N86="snížená",J86,0)</f>
        <v>0</v>
      </c>
      <c r="BG86" s="224">
        <f>IF(N86="zákl. přenesená",J86,0)</f>
        <v>0</v>
      </c>
      <c r="BH86" s="224">
        <f>IF(N86="sníž. přenesená",J86,0)</f>
        <v>0</v>
      </c>
      <c r="BI86" s="224">
        <f>IF(N86="nulová",J86,0)</f>
        <v>0</v>
      </c>
      <c r="BJ86" s="23" t="s">
        <v>76</v>
      </c>
      <c r="BK86" s="224">
        <f>ROUND(I86*H86,2)</f>
        <v>0</v>
      </c>
      <c r="BL86" s="23" t="s">
        <v>124</v>
      </c>
      <c r="BM86" s="23" t="s">
        <v>130</v>
      </c>
    </row>
    <row r="87" spans="2:47" s="1" customFormat="1" ht="13.5">
      <c r="B87" s="45"/>
      <c r="C87" s="73"/>
      <c r="D87" s="225" t="s">
        <v>126</v>
      </c>
      <c r="E87" s="73"/>
      <c r="F87" s="226" t="s">
        <v>127</v>
      </c>
      <c r="G87" s="73"/>
      <c r="H87" s="73"/>
      <c r="I87" s="184"/>
      <c r="J87" s="73"/>
      <c r="K87" s="73"/>
      <c r="L87" s="71"/>
      <c r="M87" s="227"/>
      <c r="N87" s="46"/>
      <c r="O87" s="46"/>
      <c r="P87" s="46"/>
      <c r="Q87" s="46"/>
      <c r="R87" s="46"/>
      <c r="S87" s="46"/>
      <c r="T87" s="94"/>
      <c r="AT87" s="23" t="s">
        <v>126</v>
      </c>
      <c r="AU87" s="23" t="s">
        <v>83</v>
      </c>
    </row>
    <row r="88" spans="2:65" s="1" customFormat="1" ht="25.5" customHeight="1">
      <c r="B88" s="45"/>
      <c r="C88" s="213" t="s">
        <v>131</v>
      </c>
      <c r="D88" s="213" t="s">
        <v>119</v>
      </c>
      <c r="E88" s="214" t="s">
        <v>132</v>
      </c>
      <c r="F88" s="215" t="s">
        <v>133</v>
      </c>
      <c r="G88" s="216" t="s">
        <v>122</v>
      </c>
      <c r="H88" s="217">
        <v>2318</v>
      </c>
      <c r="I88" s="218"/>
      <c r="J88" s="219">
        <f>ROUND(I88*H88,2)</f>
        <v>0</v>
      </c>
      <c r="K88" s="215" t="s">
        <v>123</v>
      </c>
      <c r="L88" s="71"/>
      <c r="M88" s="220" t="s">
        <v>21</v>
      </c>
      <c r="N88" s="221" t="s">
        <v>42</v>
      </c>
      <c r="O88" s="46"/>
      <c r="P88" s="222">
        <f>O88*H88</f>
        <v>0</v>
      </c>
      <c r="Q88" s="222">
        <v>0</v>
      </c>
      <c r="R88" s="222">
        <f>Q88*H88</f>
        <v>0</v>
      </c>
      <c r="S88" s="222">
        <v>0</v>
      </c>
      <c r="T88" s="223">
        <f>S88*H88</f>
        <v>0</v>
      </c>
      <c r="AR88" s="23" t="s">
        <v>124</v>
      </c>
      <c r="AT88" s="23" t="s">
        <v>119</v>
      </c>
      <c r="AU88" s="23" t="s">
        <v>83</v>
      </c>
      <c r="AY88" s="23" t="s">
        <v>117</v>
      </c>
      <c r="BE88" s="224">
        <f>IF(N88="základní",J88,0)</f>
        <v>0</v>
      </c>
      <c r="BF88" s="224">
        <f>IF(N88="snížená",J88,0)</f>
        <v>0</v>
      </c>
      <c r="BG88" s="224">
        <f>IF(N88="zákl. přenesená",J88,0)</f>
        <v>0</v>
      </c>
      <c r="BH88" s="224">
        <f>IF(N88="sníž. přenesená",J88,0)</f>
        <v>0</v>
      </c>
      <c r="BI88" s="224">
        <f>IF(N88="nulová",J88,0)</f>
        <v>0</v>
      </c>
      <c r="BJ88" s="23" t="s">
        <v>76</v>
      </c>
      <c r="BK88" s="224">
        <f>ROUND(I88*H88,2)</f>
        <v>0</v>
      </c>
      <c r="BL88" s="23" t="s">
        <v>124</v>
      </c>
      <c r="BM88" s="23" t="s">
        <v>134</v>
      </c>
    </row>
    <row r="89" spans="2:65" s="1" customFormat="1" ht="25.5" customHeight="1">
      <c r="B89" s="45"/>
      <c r="C89" s="228" t="s">
        <v>124</v>
      </c>
      <c r="D89" s="228" t="s">
        <v>135</v>
      </c>
      <c r="E89" s="229" t="s">
        <v>136</v>
      </c>
      <c r="F89" s="230" t="s">
        <v>137</v>
      </c>
      <c r="G89" s="231" t="s">
        <v>138</v>
      </c>
      <c r="H89" s="232">
        <v>46.36</v>
      </c>
      <c r="I89" s="233"/>
      <c r="J89" s="234">
        <f>ROUND(I89*H89,2)</f>
        <v>0</v>
      </c>
      <c r="K89" s="230" t="s">
        <v>123</v>
      </c>
      <c r="L89" s="235"/>
      <c r="M89" s="236" t="s">
        <v>21</v>
      </c>
      <c r="N89" s="237" t="s">
        <v>42</v>
      </c>
      <c r="O89" s="46"/>
      <c r="P89" s="222">
        <f>O89*H89</f>
        <v>0</v>
      </c>
      <c r="Q89" s="222">
        <v>1</v>
      </c>
      <c r="R89" s="222">
        <f>Q89*H89</f>
        <v>46.36</v>
      </c>
      <c r="S89" s="222">
        <v>0</v>
      </c>
      <c r="T89" s="223">
        <f>S89*H89</f>
        <v>0</v>
      </c>
      <c r="AR89" s="23" t="s">
        <v>139</v>
      </c>
      <c r="AT89" s="23" t="s">
        <v>135</v>
      </c>
      <c r="AU89" s="23" t="s">
        <v>83</v>
      </c>
      <c r="AY89" s="23" t="s">
        <v>117</v>
      </c>
      <c r="BE89" s="224">
        <f>IF(N89="základní",J89,0)</f>
        <v>0</v>
      </c>
      <c r="BF89" s="224">
        <f>IF(N89="snížená",J89,0)</f>
        <v>0</v>
      </c>
      <c r="BG89" s="224">
        <f>IF(N89="zákl. přenesená",J89,0)</f>
        <v>0</v>
      </c>
      <c r="BH89" s="224">
        <f>IF(N89="sníž. přenesená",J89,0)</f>
        <v>0</v>
      </c>
      <c r="BI89" s="224">
        <f>IF(N89="nulová",J89,0)</f>
        <v>0</v>
      </c>
      <c r="BJ89" s="23" t="s">
        <v>76</v>
      </c>
      <c r="BK89" s="224">
        <f>ROUND(I89*H89,2)</f>
        <v>0</v>
      </c>
      <c r="BL89" s="23" t="s">
        <v>124</v>
      </c>
      <c r="BM89" s="23" t="s">
        <v>140</v>
      </c>
    </row>
    <row r="90" spans="2:47" s="1" customFormat="1" ht="13.5">
      <c r="B90" s="45"/>
      <c r="C90" s="73"/>
      <c r="D90" s="225" t="s">
        <v>126</v>
      </c>
      <c r="E90" s="73"/>
      <c r="F90" s="226" t="s">
        <v>141</v>
      </c>
      <c r="G90" s="73"/>
      <c r="H90" s="73"/>
      <c r="I90" s="184"/>
      <c r="J90" s="73"/>
      <c r="K90" s="73"/>
      <c r="L90" s="71"/>
      <c r="M90" s="227"/>
      <c r="N90" s="46"/>
      <c r="O90" s="46"/>
      <c r="P90" s="46"/>
      <c r="Q90" s="46"/>
      <c r="R90" s="46"/>
      <c r="S90" s="46"/>
      <c r="T90" s="94"/>
      <c r="AT90" s="23" t="s">
        <v>126</v>
      </c>
      <c r="AU90" s="23" t="s">
        <v>83</v>
      </c>
    </row>
    <row r="91" spans="2:51" s="11" customFormat="1" ht="13.5">
      <c r="B91" s="238"/>
      <c r="C91" s="239"/>
      <c r="D91" s="225" t="s">
        <v>142</v>
      </c>
      <c r="E91" s="240" t="s">
        <v>21</v>
      </c>
      <c r="F91" s="241" t="s">
        <v>143</v>
      </c>
      <c r="G91" s="239"/>
      <c r="H91" s="242">
        <v>927.2</v>
      </c>
      <c r="I91" s="243"/>
      <c r="J91" s="239"/>
      <c r="K91" s="239"/>
      <c r="L91" s="244"/>
      <c r="M91" s="245"/>
      <c r="N91" s="246"/>
      <c r="O91" s="246"/>
      <c r="P91" s="246"/>
      <c r="Q91" s="246"/>
      <c r="R91" s="246"/>
      <c r="S91" s="246"/>
      <c r="T91" s="247"/>
      <c r="AT91" s="248" t="s">
        <v>142</v>
      </c>
      <c r="AU91" s="248" t="s">
        <v>83</v>
      </c>
      <c r="AV91" s="11" t="s">
        <v>83</v>
      </c>
      <c r="AW91" s="11" t="s">
        <v>35</v>
      </c>
      <c r="AX91" s="11" t="s">
        <v>76</v>
      </c>
      <c r="AY91" s="248" t="s">
        <v>117</v>
      </c>
    </row>
    <row r="92" spans="2:51" s="11" customFormat="1" ht="13.5">
      <c r="B92" s="238"/>
      <c r="C92" s="239"/>
      <c r="D92" s="225" t="s">
        <v>142</v>
      </c>
      <c r="E92" s="239"/>
      <c r="F92" s="241" t="s">
        <v>144</v>
      </c>
      <c r="G92" s="239"/>
      <c r="H92" s="242">
        <v>46.36</v>
      </c>
      <c r="I92" s="243"/>
      <c r="J92" s="239"/>
      <c r="K92" s="239"/>
      <c r="L92" s="244"/>
      <c r="M92" s="245"/>
      <c r="N92" s="246"/>
      <c r="O92" s="246"/>
      <c r="P92" s="246"/>
      <c r="Q92" s="246"/>
      <c r="R92" s="246"/>
      <c r="S92" s="246"/>
      <c r="T92" s="247"/>
      <c r="AT92" s="248" t="s">
        <v>142</v>
      </c>
      <c r="AU92" s="248" t="s">
        <v>83</v>
      </c>
      <c r="AV92" s="11" t="s">
        <v>83</v>
      </c>
      <c r="AW92" s="11" t="s">
        <v>6</v>
      </c>
      <c r="AX92" s="11" t="s">
        <v>76</v>
      </c>
      <c r="AY92" s="248" t="s">
        <v>117</v>
      </c>
    </row>
    <row r="93" spans="2:65" s="1" customFormat="1" ht="38.25" customHeight="1">
      <c r="B93" s="45"/>
      <c r="C93" s="213" t="s">
        <v>145</v>
      </c>
      <c r="D93" s="213" t="s">
        <v>119</v>
      </c>
      <c r="E93" s="214" t="s">
        <v>146</v>
      </c>
      <c r="F93" s="215" t="s">
        <v>147</v>
      </c>
      <c r="G93" s="216" t="s">
        <v>148</v>
      </c>
      <c r="H93" s="217">
        <v>526</v>
      </c>
      <c r="I93" s="218"/>
      <c r="J93" s="219">
        <f>ROUND(I93*H93,2)</f>
        <v>0</v>
      </c>
      <c r="K93" s="215" t="s">
        <v>123</v>
      </c>
      <c r="L93" s="71"/>
      <c r="M93" s="220" t="s">
        <v>21</v>
      </c>
      <c r="N93" s="221" t="s">
        <v>42</v>
      </c>
      <c r="O93" s="46"/>
      <c r="P93" s="222">
        <f>O93*H93</f>
        <v>0</v>
      </c>
      <c r="Q93" s="222">
        <v>0</v>
      </c>
      <c r="R93" s="222">
        <f>Q93*H93</f>
        <v>0</v>
      </c>
      <c r="S93" s="222">
        <v>0</v>
      </c>
      <c r="T93" s="223">
        <f>S93*H93</f>
        <v>0</v>
      </c>
      <c r="AR93" s="23" t="s">
        <v>124</v>
      </c>
      <c r="AT93" s="23" t="s">
        <v>119</v>
      </c>
      <c r="AU93" s="23" t="s">
        <v>83</v>
      </c>
      <c r="AY93" s="23" t="s">
        <v>117</v>
      </c>
      <c r="BE93" s="224">
        <f>IF(N93="základní",J93,0)</f>
        <v>0</v>
      </c>
      <c r="BF93" s="224">
        <f>IF(N93="snížená",J93,0)</f>
        <v>0</v>
      </c>
      <c r="BG93" s="224">
        <f>IF(N93="zákl. přenesená",J93,0)</f>
        <v>0</v>
      </c>
      <c r="BH93" s="224">
        <f>IF(N93="sníž. přenesená",J93,0)</f>
        <v>0</v>
      </c>
      <c r="BI93" s="224">
        <f>IF(N93="nulová",J93,0)</f>
        <v>0</v>
      </c>
      <c r="BJ93" s="23" t="s">
        <v>76</v>
      </c>
      <c r="BK93" s="224">
        <f>ROUND(I93*H93,2)</f>
        <v>0</v>
      </c>
      <c r="BL93" s="23" t="s">
        <v>124</v>
      </c>
      <c r="BM93" s="23" t="s">
        <v>149</v>
      </c>
    </row>
    <row r="94" spans="2:47" s="1" customFormat="1" ht="13.5">
      <c r="B94" s="45"/>
      <c r="C94" s="73"/>
      <c r="D94" s="225" t="s">
        <v>126</v>
      </c>
      <c r="E94" s="73"/>
      <c r="F94" s="226" t="s">
        <v>150</v>
      </c>
      <c r="G94" s="73"/>
      <c r="H94" s="73"/>
      <c r="I94" s="184"/>
      <c r="J94" s="73"/>
      <c r="K94" s="73"/>
      <c r="L94" s="71"/>
      <c r="M94" s="227"/>
      <c r="N94" s="46"/>
      <c r="O94" s="46"/>
      <c r="P94" s="46"/>
      <c r="Q94" s="46"/>
      <c r="R94" s="46"/>
      <c r="S94" s="46"/>
      <c r="T94" s="94"/>
      <c r="AT94" s="23" t="s">
        <v>126</v>
      </c>
      <c r="AU94" s="23" t="s">
        <v>83</v>
      </c>
    </row>
    <row r="95" spans="2:65" s="1" customFormat="1" ht="38.25" customHeight="1">
      <c r="B95" s="45"/>
      <c r="C95" s="213" t="s">
        <v>151</v>
      </c>
      <c r="D95" s="213" t="s">
        <v>119</v>
      </c>
      <c r="E95" s="214" t="s">
        <v>152</v>
      </c>
      <c r="F95" s="215" t="s">
        <v>153</v>
      </c>
      <c r="G95" s="216" t="s">
        <v>148</v>
      </c>
      <c r="H95" s="217">
        <v>526</v>
      </c>
      <c r="I95" s="218"/>
      <c r="J95" s="219">
        <f>ROUND(I95*H95,2)</f>
        <v>0</v>
      </c>
      <c r="K95" s="215" t="s">
        <v>123</v>
      </c>
      <c r="L95" s="71"/>
      <c r="M95" s="220" t="s">
        <v>21</v>
      </c>
      <c r="N95" s="221" t="s">
        <v>42</v>
      </c>
      <c r="O95" s="46"/>
      <c r="P95" s="222">
        <f>O95*H95</f>
        <v>0</v>
      </c>
      <c r="Q95" s="222">
        <v>0</v>
      </c>
      <c r="R95" s="222">
        <f>Q95*H95</f>
        <v>0</v>
      </c>
      <c r="S95" s="222">
        <v>0</v>
      </c>
      <c r="T95" s="223">
        <f>S95*H95</f>
        <v>0</v>
      </c>
      <c r="AR95" s="23" t="s">
        <v>124</v>
      </c>
      <c r="AT95" s="23" t="s">
        <v>119</v>
      </c>
      <c r="AU95" s="23" t="s">
        <v>83</v>
      </c>
      <c r="AY95" s="23" t="s">
        <v>117</v>
      </c>
      <c r="BE95" s="224">
        <f>IF(N95="základní",J95,0)</f>
        <v>0</v>
      </c>
      <c r="BF95" s="224">
        <f>IF(N95="snížená",J95,0)</f>
        <v>0</v>
      </c>
      <c r="BG95" s="224">
        <f>IF(N95="zákl. přenesená",J95,0)</f>
        <v>0</v>
      </c>
      <c r="BH95" s="224">
        <f>IF(N95="sníž. přenesená",J95,0)</f>
        <v>0</v>
      </c>
      <c r="BI95" s="224">
        <f>IF(N95="nulová",J95,0)</f>
        <v>0</v>
      </c>
      <c r="BJ95" s="23" t="s">
        <v>76</v>
      </c>
      <c r="BK95" s="224">
        <f>ROUND(I95*H95,2)</f>
        <v>0</v>
      </c>
      <c r="BL95" s="23" t="s">
        <v>124</v>
      </c>
      <c r="BM95" s="23" t="s">
        <v>154</v>
      </c>
    </row>
    <row r="96" spans="2:47" s="1" customFormat="1" ht="13.5">
      <c r="B96" s="45"/>
      <c r="C96" s="73"/>
      <c r="D96" s="225" t="s">
        <v>126</v>
      </c>
      <c r="E96" s="73"/>
      <c r="F96" s="226" t="s">
        <v>150</v>
      </c>
      <c r="G96" s="73"/>
      <c r="H96" s="73"/>
      <c r="I96" s="184"/>
      <c r="J96" s="73"/>
      <c r="K96" s="73"/>
      <c r="L96" s="71"/>
      <c r="M96" s="227"/>
      <c r="N96" s="46"/>
      <c r="O96" s="46"/>
      <c r="P96" s="46"/>
      <c r="Q96" s="46"/>
      <c r="R96" s="46"/>
      <c r="S96" s="46"/>
      <c r="T96" s="94"/>
      <c r="AT96" s="23" t="s">
        <v>126</v>
      </c>
      <c r="AU96" s="23" t="s">
        <v>83</v>
      </c>
    </row>
    <row r="97" spans="2:65" s="1" customFormat="1" ht="51" customHeight="1">
      <c r="B97" s="45"/>
      <c r="C97" s="213" t="s">
        <v>155</v>
      </c>
      <c r="D97" s="213" t="s">
        <v>119</v>
      </c>
      <c r="E97" s="214" t="s">
        <v>156</v>
      </c>
      <c r="F97" s="215" t="s">
        <v>157</v>
      </c>
      <c r="G97" s="216" t="s">
        <v>148</v>
      </c>
      <c r="H97" s="217">
        <v>526</v>
      </c>
      <c r="I97" s="218"/>
      <c r="J97" s="219">
        <f>ROUND(I97*H97,2)</f>
        <v>0</v>
      </c>
      <c r="K97" s="215" t="s">
        <v>123</v>
      </c>
      <c r="L97" s="71"/>
      <c r="M97" s="220" t="s">
        <v>21</v>
      </c>
      <c r="N97" s="221" t="s">
        <v>42</v>
      </c>
      <c r="O97" s="46"/>
      <c r="P97" s="222">
        <f>O97*H97</f>
        <v>0</v>
      </c>
      <c r="Q97" s="222">
        <v>0</v>
      </c>
      <c r="R97" s="222">
        <f>Q97*H97</f>
        <v>0</v>
      </c>
      <c r="S97" s="222">
        <v>0</v>
      </c>
      <c r="T97" s="223">
        <f>S97*H97</f>
        <v>0</v>
      </c>
      <c r="AR97" s="23" t="s">
        <v>124</v>
      </c>
      <c r="AT97" s="23" t="s">
        <v>119</v>
      </c>
      <c r="AU97" s="23" t="s">
        <v>83</v>
      </c>
      <c r="AY97" s="23" t="s">
        <v>117</v>
      </c>
      <c r="BE97" s="224">
        <f>IF(N97="základní",J97,0)</f>
        <v>0</v>
      </c>
      <c r="BF97" s="224">
        <f>IF(N97="snížená",J97,0)</f>
        <v>0</v>
      </c>
      <c r="BG97" s="224">
        <f>IF(N97="zákl. přenesená",J97,0)</f>
        <v>0</v>
      </c>
      <c r="BH97" s="224">
        <f>IF(N97="sníž. přenesená",J97,0)</f>
        <v>0</v>
      </c>
      <c r="BI97" s="224">
        <f>IF(N97="nulová",J97,0)</f>
        <v>0</v>
      </c>
      <c r="BJ97" s="23" t="s">
        <v>76</v>
      </c>
      <c r="BK97" s="224">
        <f>ROUND(I97*H97,2)</f>
        <v>0</v>
      </c>
      <c r="BL97" s="23" t="s">
        <v>124</v>
      </c>
      <c r="BM97" s="23" t="s">
        <v>158</v>
      </c>
    </row>
    <row r="98" spans="2:47" s="1" customFormat="1" ht="13.5">
      <c r="B98" s="45"/>
      <c r="C98" s="73"/>
      <c r="D98" s="225" t="s">
        <v>126</v>
      </c>
      <c r="E98" s="73"/>
      <c r="F98" s="226" t="s">
        <v>150</v>
      </c>
      <c r="G98" s="73"/>
      <c r="H98" s="73"/>
      <c r="I98" s="184"/>
      <c r="J98" s="73"/>
      <c r="K98" s="73"/>
      <c r="L98" s="71"/>
      <c r="M98" s="227"/>
      <c r="N98" s="46"/>
      <c r="O98" s="46"/>
      <c r="P98" s="46"/>
      <c r="Q98" s="46"/>
      <c r="R98" s="46"/>
      <c r="S98" s="46"/>
      <c r="T98" s="94"/>
      <c r="AT98" s="23" t="s">
        <v>126</v>
      </c>
      <c r="AU98" s="23" t="s">
        <v>83</v>
      </c>
    </row>
    <row r="99" spans="2:65" s="1" customFormat="1" ht="16.5" customHeight="1">
      <c r="B99" s="45"/>
      <c r="C99" s="213" t="s">
        <v>139</v>
      </c>
      <c r="D99" s="213" t="s">
        <v>119</v>
      </c>
      <c r="E99" s="214" t="s">
        <v>159</v>
      </c>
      <c r="F99" s="215" t="s">
        <v>160</v>
      </c>
      <c r="G99" s="216" t="s">
        <v>122</v>
      </c>
      <c r="H99" s="217">
        <v>2318</v>
      </c>
      <c r="I99" s="218"/>
      <c r="J99" s="219">
        <f>ROUND(I99*H99,2)</f>
        <v>0</v>
      </c>
      <c r="K99" s="215" t="s">
        <v>123</v>
      </c>
      <c r="L99" s="71"/>
      <c r="M99" s="220" t="s">
        <v>21</v>
      </c>
      <c r="N99" s="221" t="s">
        <v>42</v>
      </c>
      <c r="O99" s="46"/>
      <c r="P99" s="222">
        <f>O99*H99</f>
        <v>0</v>
      </c>
      <c r="Q99" s="222">
        <v>0</v>
      </c>
      <c r="R99" s="222">
        <f>Q99*H99</f>
        <v>0</v>
      </c>
      <c r="S99" s="222">
        <v>0</v>
      </c>
      <c r="T99" s="223">
        <f>S99*H99</f>
        <v>0</v>
      </c>
      <c r="AR99" s="23" t="s">
        <v>124</v>
      </c>
      <c r="AT99" s="23" t="s">
        <v>119</v>
      </c>
      <c r="AU99" s="23" t="s">
        <v>83</v>
      </c>
      <c r="AY99" s="23" t="s">
        <v>117</v>
      </c>
      <c r="BE99" s="224">
        <f>IF(N99="základní",J99,0)</f>
        <v>0</v>
      </c>
      <c r="BF99" s="224">
        <f>IF(N99="snížená",J99,0)</f>
        <v>0</v>
      </c>
      <c r="BG99" s="224">
        <f>IF(N99="zákl. přenesená",J99,0)</f>
        <v>0</v>
      </c>
      <c r="BH99" s="224">
        <f>IF(N99="sníž. přenesená",J99,0)</f>
        <v>0</v>
      </c>
      <c r="BI99" s="224">
        <f>IF(N99="nulová",J99,0)</f>
        <v>0</v>
      </c>
      <c r="BJ99" s="23" t="s">
        <v>76</v>
      </c>
      <c r="BK99" s="224">
        <f>ROUND(I99*H99,2)</f>
        <v>0</v>
      </c>
      <c r="BL99" s="23" t="s">
        <v>124</v>
      </c>
      <c r="BM99" s="23" t="s">
        <v>161</v>
      </c>
    </row>
    <row r="100" spans="2:51" s="11" customFormat="1" ht="13.5">
      <c r="B100" s="238"/>
      <c r="C100" s="239"/>
      <c r="D100" s="225" t="s">
        <v>142</v>
      </c>
      <c r="E100" s="239"/>
      <c r="F100" s="241" t="s">
        <v>162</v>
      </c>
      <c r="G100" s="239"/>
      <c r="H100" s="242">
        <v>2318</v>
      </c>
      <c r="I100" s="243"/>
      <c r="J100" s="239"/>
      <c r="K100" s="239"/>
      <c r="L100" s="244"/>
      <c r="M100" s="245"/>
      <c r="N100" s="246"/>
      <c r="O100" s="246"/>
      <c r="P100" s="246"/>
      <c r="Q100" s="246"/>
      <c r="R100" s="246"/>
      <c r="S100" s="246"/>
      <c r="T100" s="247"/>
      <c r="AT100" s="248" t="s">
        <v>142</v>
      </c>
      <c r="AU100" s="248" t="s">
        <v>83</v>
      </c>
      <c r="AV100" s="11" t="s">
        <v>83</v>
      </c>
      <c r="AW100" s="11" t="s">
        <v>6</v>
      </c>
      <c r="AX100" s="11" t="s">
        <v>76</v>
      </c>
      <c r="AY100" s="248" t="s">
        <v>117</v>
      </c>
    </row>
    <row r="101" spans="2:65" s="1" customFormat="1" ht="25.5" customHeight="1">
      <c r="B101" s="45"/>
      <c r="C101" s="213" t="s">
        <v>163</v>
      </c>
      <c r="D101" s="213" t="s">
        <v>119</v>
      </c>
      <c r="E101" s="214" t="s">
        <v>164</v>
      </c>
      <c r="F101" s="215" t="s">
        <v>165</v>
      </c>
      <c r="G101" s="216" t="s">
        <v>122</v>
      </c>
      <c r="H101" s="217">
        <v>800</v>
      </c>
      <c r="I101" s="218"/>
      <c r="J101" s="219">
        <f>ROUND(I101*H101,2)</f>
        <v>0</v>
      </c>
      <c r="K101" s="215" t="s">
        <v>123</v>
      </c>
      <c r="L101" s="71"/>
      <c r="M101" s="220" t="s">
        <v>21</v>
      </c>
      <c r="N101" s="221" t="s">
        <v>42</v>
      </c>
      <c r="O101" s="46"/>
      <c r="P101" s="222">
        <f>O101*H101</f>
        <v>0</v>
      </c>
      <c r="Q101" s="222">
        <v>0</v>
      </c>
      <c r="R101" s="222">
        <f>Q101*H101</f>
        <v>0</v>
      </c>
      <c r="S101" s="222">
        <v>0</v>
      </c>
      <c r="T101" s="223">
        <f>S101*H101</f>
        <v>0</v>
      </c>
      <c r="AR101" s="23" t="s">
        <v>124</v>
      </c>
      <c r="AT101" s="23" t="s">
        <v>119</v>
      </c>
      <c r="AU101" s="23" t="s">
        <v>83</v>
      </c>
      <c r="AY101" s="23" t="s">
        <v>117</v>
      </c>
      <c r="BE101" s="224">
        <f>IF(N101="základní",J101,0)</f>
        <v>0</v>
      </c>
      <c r="BF101" s="224">
        <f>IF(N101="snížená",J101,0)</f>
        <v>0</v>
      </c>
      <c r="BG101" s="224">
        <f>IF(N101="zákl. přenesená",J101,0)</f>
        <v>0</v>
      </c>
      <c r="BH101" s="224">
        <f>IF(N101="sníž. přenesená",J101,0)</f>
        <v>0</v>
      </c>
      <c r="BI101" s="224">
        <f>IF(N101="nulová",J101,0)</f>
        <v>0</v>
      </c>
      <c r="BJ101" s="23" t="s">
        <v>76</v>
      </c>
      <c r="BK101" s="224">
        <f>ROUND(I101*H101,2)</f>
        <v>0</v>
      </c>
      <c r="BL101" s="23" t="s">
        <v>124</v>
      </c>
      <c r="BM101" s="23" t="s">
        <v>166</v>
      </c>
    </row>
    <row r="102" spans="2:65" s="1" customFormat="1" ht="16.5" customHeight="1">
      <c r="B102" s="45"/>
      <c r="C102" s="228" t="s">
        <v>167</v>
      </c>
      <c r="D102" s="228" t="s">
        <v>135</v>
      </c>
      <c r="E102" s="229" t="s">
        <v>168</v>
      </c>
      <c r="F102" s="230" t="s">
        <v>169</v>
      </c>
      <c r="G102" s="231" t="s">
        <v>170</v>
      </c>
      <c r="H102" s="232">
        <v>12</v>
      </c>
      <c r="I102" s="233"/>
      <c r="J102" s="234">
        <f>ROUND(I102*H102,2)</f>
        <v>0</v>
      </c>
      <c r="K102" s="230" t="s">
        <v>123</v>
      </c>
      <c r="L102" s="235"/>
      <c r="M102" s="236" t="s">
        <v>21</v>
      </c>
      <c r="N102" s="237" t="s">
        <v>42</v>
      </c>
      <c r="O102" s="46"/>
      <c r="P102" s="222">
        <f>O102*H102</f>
        <v>0</v>
      </c>
      <c r="Q102" s="222">
        <v>0.001</v>
      </c>
      <c r="R102" s="222">
        <f>Q102*H102</f>
        <v>0.012</v>
      </c>
      <c r="S102" s="222">
        <v>0</v>
      </c>
      <c r="T102" s="223">
        <f>S102*H102</f>
        <v>0</v>
      </c>
      <c r="AR102" s="23" t="s">
        <v>139</v>
      </c>
      <c r="AT102" s="23" t="s">
        <v>135</v>
      </c>
      <c r="AU102" s="23" t="s">
        <v>83</v>
      </c>
      <c r="AY102" s="23" t="s">
        <v>117</v>
      </c>
      <c r="BE102" s="224">
        <f>IF(N102="základní",J102,0)</f>
        <v>0</v>
      </c>
      <c r="BF102" s="224">
        <f>IF(N102="snížená",J102,0)</f>
        <v>0</v>
      </c>
      <c r="BG102" s="224">
        <f>IF(N102="zákl. přenesená",J102,0)</f>
        <v>0</v>
      </c>
      <c r="BH102" s="224">
        <f>IF(N102="sníž. přenesená",J102,0)</f>
        <v>0</v>
      </c>
      <c r="BI102" s="224">
        <f>IF(N102="nulová",J102,0)</f>
        <v>0</v>
      </c>
      <c r="BJ102" s="23" t="s">
        <v>76</v>
      </c>
      <c r="BK102" s="224">
        <f>ROUND(I102*H102,2)</f>
        <v>0</v>
      </c>
      <c r="BL102" s="23" t="s">
        <v>124</v>
      </c>
      <c r="BM102" s="23" t="s">
        <v>171</v>
      </c>
    </row>
    <row r="103" spans="2:51" s="11" customFormat="1" ht="13.5">
      <c r="B103" s="238"/>
      <c r="C103" s="239"/>
      <c r="D103" s="225" t="s">
        <v>142</v>
      </c>
      <c r="E103" s="239"/>
      <c r="F103" s="241" t="s">
        <v>172</v>
      </c>
      <c r="G103" s="239"/>
      <c r="H103" s="242">
        <v>12</v>
      </c>
      <c r="I103" s="243"/>
      <c r="J103" s="239"/>
      <c r="K103" s="239"/>
      <c r="L103" s="244"/>
      <c r="M103" s="245"/>
      <c r="N103" s="246"/>
      <c r="O103" s="246"/>
      <c r="P103" s="246"/>
      <c r="Q103" s="246"/>
      <c r="R103" s="246"/>
      <c r="S103" s="246"/>
      <c r="T103" s="247"/>
      <c r="AT103" s="248" t="s">
        <v>142</v>
      </c>
      <c r="AU103" s="248" t="s">
        <v>83</v>
      </c>
      <c r="AV103" s="11" t="s">
        <v>83</v>
      </c>
      <c r="AW103" s="11" t="s">
        <v>6</v>
      </c>
      <c r="AX103" s="11" t="s">
        <v>76</v>
      </c>
      <c r="AY103" s="248" t="s">
        <v>117</v>
      </c>
    </row>
    <row r="104" spans="2:65" s="1" customFormat="1" ht="25.5" customHeight="1">
      <c r="B104" s="45"/>
      <c r="C104" s="213" t="s">
        <v>173</v>
      </c>
      <c r="D104" s="213" t="s">
        <v>119</v>
      </c>
      <c r="E104" s="214" t="s">
        <v>174</v>
      </c>
      <c r="F104" s="215" t="s">
        <v>175</v>
      </c>
      <c r="G104" s="216" t="s">
        <v>122</v>
      </c>
      <c r="H104" s="217">
        <v>800</v>
      </c>
      <c r="I104" s="218"/>
      <c r="J104" s="219">
        <f>ROUND(I104*H104,2)</f>
        <v>0</v>
      </c>
      <c r="K104" s="215" t="s">
        <v>123</v>
      </c>
      <c r="L104" s="71"/>
      <c r="M104" s="220" t="s">
        <v>21</v>
      </c>
      <c r="N104" s="221" t="s">
        <v>42</v>
      </c>
      <c r="O104" s="46"/>
      <c r="P104" s="222">
        <f>O104*H104</f>
        <v>0</v>
      </c>
      <c r="Q104" s="222">
        <v>0</v>
      </c>
      <c r="R104" s="222">
        <f>Q104*H104</f>
        <v>0</v>
      </c>
      <c r="S104" s="222">
        <v>0</v>
      </c>
      <c r="T104" s="223">
        <f>S104*H104</f>
        <v>0</v>
      </c>
      <c r="AR104" s="23" t="s">
        <v>124</v>
      </c>
      <c r="AT104" s="23" t="s">
        <v>119</v>
      </c>
      <c r="AU104" s="23" t="s">
        <v>83</v>
      </c>
      <c r="AY104" s="23" t="s">
        <v>117</v>
      </c>
      <c r="BE104" s="224">
        <f>IF(N104="základní",J104,0)</f>
        <v>0</v>
      </c>
      <c r="BF104" s="224">
        <f>IF(N104="snížená",J104,0)</f>
        <v>0</v>
      </c>
      <c r="BG104" s="224">
        <f>IF(N104="zákl. přenesená",J104,0)</f>
        <v>0</v>
      </c>
      <c r="BH104" s="224">
        <f>IF(N104="sníž. přenesená",J104,0)</f>
        <v>0</v>
      </c>
      <c r="BI104" s="224">
        <f>IF(N104="nulová",J104,0)</f>
        <v>0</v>
      </c>
      <c r="BJ104" s="23" t="s">
        <v>76</v>
      </c>
      <c r="BK104" s="224">
        <f>ROUND(I104*H104,2)</f>
        <v>0</v>
      </c>
      <c r="BL104" s="23" t="s">
        <v>124</v>
      </c>
      <c r="BM104" s="23" t="s">
        <v>176</v>
      </c>
    </row>
    <row r="105" spans="2:65" s="1" customFormat="1" ht="16.5" customHeight="1">
      <c r="B105" s="45"/>
      <c r="C105" s="228" t="s">
        <v>177</v>
      </c>
      <c r="D105" s="228" t="s">
        <v>135</v>
      </c>
      <c r="E105" s="229" t="s">
        <v>178</v>
      </c>
      <c r="F105" s="230" t="s">
        <v>179</v>
      </c>
      <c r="G105" s="231" t="s">
        <v>138</v>
      </c>
      <c r="H105" s="232">
        <v>240</v>
      </c>
      <c r="I105" s="233"/>
      <c r="J105" s="234">
        <f>ROUND(I105*H105,2)</f>
        <v>0</v>
      </c>
      <c r="K105" s="230" t="s">
        <v>123</v>
      </c>
      <c r="L105" s="235"/>
      <c r="M105" s="236" t="s">
        <v>21</v>
      </c>
      <c r="N105" s="237" t="s">
        <v>42</v>
      </c>
      <c r="O105" s="46"/>
      <c r="P105" s="222">
        <f>O105*H105</f>
        <v>0</v>
      </c>
      <c r="Q105" s="222">
        <v>1</v>
      </c>
      <c r="R105" s="222">
        <f>Q105*H105</f>
        <v>240</v>
      </c>
      <c r="S105" s="222">
        <v>0</v>
      </c>
      <c r="T105" s="223">
        <f>S105*H105</f>
        <v>0</v>
      </c>
      <c r="AR105" s="23" t="s">
        <v>139</v>
      </c>
      <c r="AT105" s="23" t="s">
        <v>135</v>
      </c>
      <c r="AU105" s="23" t="s">
        <v>83</v>
      </c>
      <c r="AY105" s="23" t="s">
        <v>117</v>
      </c>
      <c r="BE105" s="224">
        <f>IF(N105="základní",J105,0)</f>
        <v>0</v>
      </c>
      <c r="BF105" s="224">
        <f>IF(N105="snížená",J105,0)</f>
        <v>0</v>
      </c>
      <c r="BG105" s="224">
        <f>IF(N105="zákl. přenesená",J105,0)</f>
        <v>0</v>
      </c>
      <c r="BH105" s="224">
        <f>IF(N105="sníž. přenesená",J105,0)</f>
        <v>0</v>
      </c>
      <c r="BI105" s="224">
        <f>IF(N105="nulová",J105,0)</f>
        <v>0</v>
      </c>
      <c r="BJ105" s="23" t="s">
        <v>76</v>
      </c>
      <c r="BK105" s="224">
        <f>ROUND(I105*H105,2)</f>
        <v>0</v>
      </c>
      <c r="BL105" s="23" t="s">
        <v>124</v>
      </c>
      <c r="BM105" s="23" t="s">
        <v>180</v>
      </c>
    </row>
    <row r="106" spans="2:47" s="1" customFormat="1" ht="13.5">
      <c r="B106" s="45"/>
      <c r="C106" s="73"/>
      <c r="D106" s="225" t="s">
        <v>126</v>
      </c>
      <c r="E106" s="73"/>
      <c r="F106" s="226" t="s">
        <v>181</v>
      </c>
      <c r="G106" s="73"/>
      <c r="H106" s="73"/>
      <c r="I106" s="184"/>
      <c r="J106" s="73"/>
      <c r="K106" s="73"/>
      <c r="L106" s="71"/>
      <c r="M106" s="227"/>
      <c r="N106" s="46"/>
      <c r="O106" s="46"/>
      <c r="P106" s="46"/>
      <c r="Q106" s="46"/>
      <c r="R106" s="46"/>
      <c r="S106" s="46"/>
      <c r="T106" s="94"/>
      <c r="AT106" s="23" t="s">
        <v>126</v>
      </c>
      <c r="AU106" s="23" t="s">
        <v>83</v>
      </c>
    </row>
    <row r="107" spans="2:51" s="11" customFormat="1" ht="13.5">
      <c r="B107" s="238"/>
      <c r="C107" s="239"/>
      <c r="D107" s="225" t="s">
        <v>142</v>
      </c>
      <c r="E107" s="240" t="s">
        <v>21</v>
      </c>
      <c r="F107" s="241" t="s">
        <v>182</v>
      </c>
      <c r="G107" s="239"/>
      <c r="H107" s="242">
        <v>160</v>
      </c>
      <c r="I107" s="243"/>
      <c r="J107" s="239"/>
      <c r="K107" s="239"/>
      <c r="L107" s="244"/>
      <c r="M107" s="245"/>
      <c r="N107" s="246"/>
      <c r="O107" s="246"/>
      <c r="P107" s="246"/>
      <c r="Q107" s="246"/>
      <c r="R107" s="246"/>
      <c r="S107" s="246"/>
      <c r="T107" s="247"/>
      <c r="AT107" s="248" t="s">
        <v>142</v>
      </c>
      <c r="AU107" s="248" t="s">
        <v>83</v>
      </c>
      <c r="AV107" s="11" t="s">
        <v>83</v>
      </c>
      <c r="AW107" s="11" t="s">
        <v>35</v>
      </c>
      <c r="AX107" s="11" t="s">
        <v>76</v>
      </c>
      <c r="AY107" s="248" t="s">
        <v>117</v>
      </c>
    </row>
    <row r="108" spans="2:51" s="11" customFormat="1" ht="13.5">
      <c r="B108" s="238"/>
      <c r="C108" s="239"/>
      <c r="D108" s="225" t="s">
        <v>142</v>
      </c>
      <c r="E108" s="239"/>
      <c r="F108" s="241" t="s">
        <v>183</v>
      </c>
      <c r="G108" s="239"/>
      <c r="H108" s="242">
        <v>240</v>
      </c>
      <c r="I108" s="243"/>
      <c r="J108" s="239"/>
      <c r="K108" s="239"/>
      <c r="L108" s="244"/>
      <c r="M108" s="245"/>
      <c r="N108" s="246"/>
      <c r="O108" s="246"/>
      <c r="P108" s="246"/>
      <c r="Q108" s="246"/>
      <c r="R108" s="246"/>
      <c r="S108" s="246"/>
      <c r="T108" s="247"/>
      <c r="AT108" s="248" t="s">
        <v>142</v>
      </c>
      <c r="AU108" s="248" t="s">
        <v>83</v>
      </c>
      <c r="AV108" s="11" t="s">
        <v>83</v>
      </c>
      <c r="AW108" s="11" t="s">
        <v>6</v>
      </c>
      <c r="AX108" s="11" t="s">
        <v>76</v>
      </c>
      <c r="AY108" s="248" t="s">
        <v>117</v>
      </c>
    </row>
    <row r="109" spans="2:63" s="10" customFormat="1" ht="29.85" customHeight="1">
      <c r="B109" s="197"/>
      <c r="C109" s="198"/>
      <c r="D109" s="199" t="s">
        <v>70</v>
      </c>
      <c r="E109" s="211" t="s">
        <v>83</v>
      </c>
      <c r="F109" s="211" t="s">
        <v>184</v>
      </c>
      <c r="G109" s="198"/>
      <c r="H109" s="198"/>
      <c r="I109" s="201"/>
      <c r="J109" s="212">
        <f>BK109</f>
        <v>0</v>
      </c>
      <c r="K109" s="198"/>
      <c r="L109" s="203"/>
      <c r="M109" s="204"/>
      <c r="N109" s="205"/>
      <c r="O109" s="205"/>
      <c r="P109" s="206">
        <f>SUM(P110:P112)</f>
        <v>0</v>
      </c>
      <c r="Q109" s="205"/>
      <c r="R109" s="206">
        <f>SUM(R110:R112)</f>
        <v>0</v>
      </c>
      <c r="S109" s="205"/>
      <c r="T109" s="207">
        <f>SUM(T110:T112)</f>
        <v>0</v>
      </c>
      <c r="AR109" s="208" t="s">
        <v>76</v>
      </c>
      <c r="AT109" s="209" t="s">
        <v>70</v>
      </c>
      <c r="AU109" s="209" t="s">
        <v>76</v>
      </c>
      <c r="AY109" s="208" t="s">
        <v>117</v>
      </c>
      <c r="BK109" s="210">
        <f>SUM(BK110:BK112)</f>
        <v>0</v>
      </c>
    </row>
    <row r="110" spans="2:65" s="1" customFormat="1" ht="25.5" customHeight="1">
      <c r="B110" s="45"/>
      <c r="C110" s="213" t="s">
        <v>185</v>
      </c>
      <c r="D110" s="213" t="s">
        <v>119</v>
      </c>
      <c r="E110" s="214" t="s">
        <v>186</v>
      </c>
      <c r="F110" s="215" t="s">
        <v>187</v>
      </c>
      <c r="G110" s="216" t="s">
        <v>148</v>
      </c>
      <c r="H110" s="217">
        <v>7.6</v>
      </c>
      <c r="I110" s="218"/>
      <c r="J110" s="219">
        <f>ROUND(I110*H110,2)</f>
        <v>0</v>
      </c>
      <c r="K110" s="215" t="s">
        <v>123</v>
      </c>
      <c r="L110" s="71"/>
      <c r="M110" s="220" t="s">
        <v>21</v>
      </c>
      <c r="N110" s="221" t="s">
        <v>42</v>
      </c>
      <c r="O110" s="46"/>
      <c r="P110" s="222">
        <f>O110*H110</f>
        <v>0</v>
      </c>
      <c r="Q110" s="222">
        <v>0</v>
      </c>
      <c r="R110" s="222">
        <f>Q110*H110</f>
        <v>0</v>
      </c>
      <c r="S110" s="222">
        <v>0</v>
      </c>
      <c r="T110" s="223">
        <f>S110*H110</f>
        <v>0</v>
      </c>
      <c r="AR110" s="23" t="s">
        <v>124</v>
      </c>
      <c r="AT110" s="23" t="s">
        <v>119</v>
      </c>
      <c r="AU110" s="23" t="s">
        <v>83</v>
      </c>
      <c r="AY110" s="23" t="s">
        <v>117</v>
      </c>
      <c r="BE110" s="224">
        <f>IF(N110="základní",J110,0)</f>
        <v>0</v>
      </c>
      <c r="BF110" s="224">
        <f>IF(N110="snížená",J110,0)</f>
        <v>0</v>
      </c>
      <c r="BG110" s="224">
        <f>IF(N110="zákl. přenesená",J110,0)</f>
        <v>0</v>
      </c>
      <c r="BH110" s="224">
        <f>IF(N110="sníž. přenesená",J110,0)</f>
        <v>0</v>
      </c>
      <c r="BI110" s="224">
        <f>IF(N110="nulová",J110,0)</f>
        <v>0</v>
      </c>
      <c r="BJ110" s="23" t="s">
        <v>76</v>
      </c>
      <c r="BK110" s="224">
        <f>ROUND(I110*H110,2)</f>
        <v>0</v>
      </c>
      <c r="BL110" s="23" t="s">
        <v>124</v>
      </c>
      <c r="BM110" s="23" t="s">
        <v>188</v>
      </c>
    </row>
    <row r="111" spans="2:47" s="1" customFormat="1" ht="13.5">
      <c r="B111" s="45"/>
      <c r="C111" s="73"/>
      <c r="D111" s="225" t="s">
        <v>126</v>
      </c>
      <c r="E111" s="73"/>
      <c r="F111" s="226" t="s">
        <v>189</v>
      </c>
      <c r="G111" s="73"/>
      <c r="H111" s="73"/>
      <c r="I111" s="184"/>
      <c r="J111" s="73"/>
      <c r="K111" s="73"/>
      <c r="L111" s="71"/>
      <c r="M111" s="227"/>
      <c r="N111" s="46"/>
      <c r="O111" s="46"/>
      <c r="P111" s="46"/>
      <c r="Q111" s="46"/>
      <c r="R111" s="46"/>
      <c r="S111" s="46"/>
      <c r="T111" s="94"/>
      <c r="AT111" s="23" t="s">
        <v>126</v>
      </c>
      <c r="AU111" s="23" t="s">
        <v>83</v>
      </c>
    </row>
    <row r="112" spans="2:51" s="11" customFormat="1" ht="13.5">
      <c r="B112" s="238"/>
      <c r="C112" s="239"/>
      <c r="D112" s="225" t="s">
        <v>142</v>
      </c>
      <c r="E112" s="240" t="s">
        <v>21</v>
      </c>
      <c r="F112" s="241" t="s">
        <v>190</v>
      </c>
      <c r="G112" s="239"/>
      <c r="H112" s="242">
        <v>7.6</v>
      </c>
      <c r="I112" s="243"/>
      <c r="J112" s="239"/>
      <c r="K112" s="239"/>
      <c r="L112" s="244"/>
      <c r="M112" s="245"/>
      <c r="N112" s="246"/>
      <c r="O112" s="246"/>
      <c r="P112" s="246"/>
      <c r="Q112" s="246"/>
      <c r="R112" s="246"/>
      <c r="S112" s="246"/>
      <c r="T112" s="247"/>
      <c r="AT112" s="248" t="s">
        <v>142</v>
      </c>
      <c r="AU112" s="248" t="s">
        <v>83</v>
      </c>
      <c r="AV112" s="11" t="s">
        <v>83</v>
      </c>
      <c r="AW112" s="11" t="s">
        <v>35</v>
      </c>
      <c r="AX112" s="11" t="s">
        <v>76</v>
      </c>
      <c r="AY112" s="248" t="s">
        <v>117</v>
      </c>
    </row>
    <row r="113" spans="2:63" s="10" customFormat="1" ht="29.85" customHeight="1">
      <c r="B113" s="197"/>
      <c r="C113" s="198"/>
      <c r="D113" s="199" t="s">
        <v>70</v>
      </c>
      <c r="E113" s="211" t="s">
        <v>124</v>
      </c>
      <c r="F113" s="211" t="s">
        <v>191</v>
      </c>
      <c r="G113" s="198"/>
      <c r="H113" s="198"/>
      <c r="I113" s="201"/>
      <c r="J113" s="212">
        <f>BK113</f>
        <v>0</v>
      </c>
      <c r="K113" s="198"/>
      <c r="L113" s="203"/>
      <c r="M113" s="204"/>
      <c r="N113" s="205"/>
      <c r="O113" s="205"/>
      <c r="P113" s="206">
        <f>SUM(P114:P118)</f>
        <v>0</v>
      </c>
      <c r="Q113" s="205"/>
      <c r="R113" s="206">
        <f>SUM(R114:R118)</f>
        <v>16.575</v>
      </c>
      <c r="S113" s="205"/>
      <c r="T113" s="207">
        <f>SUM(T114:T118)</f>
        <v>0</v>
      </c>
      <c r="AR113" s="208" t="s">
        <v>76</v>
      </c>
      <c r="AT113" s="209" t="s">
        <v>70</v>
      </c>
      <c r="AU113" s="209" t="s">
        <v>76</v>
      </c>
      <c r="AY113" s="208" t="s">
        <v>117</v>
      </c>
      <c r="BK113" s="210">
        <f>SUM(BK114:BK118)</f>
        <v>0</v>
      </c>
    </row>
    <row r="114" spans="2:65" s="1" customFormat="1" ht="25.5" customHeight="1">
      <c r="B114" s="45"/>
      <c r="C114" s="213" t="s">
        <v>192</v>
      </c>
      <c r="D114" s="213" t="s">
        <v>119</v>
      </c>
      <c r="E114" s="214" t="s">
        <v>193</v>
      </c>
      <c r="F114" s="215" t="s">
        <v>194</v>
      </c>
      <c r="G114" s="216" t="s">
        <v>122</v>
      </c>
      <c r="H114" s="217">
        <v>16</v>
      </c>
      <c r="I114" s="218"/>
      <c r="J114" s="219">
        <f>ROUND(I114*H114,2)</f>
        <v>0</v>
      </c>
      <c r="K114" s="215" t="s">
        <v>123</v>
      </c>
      <c r="L114" s="71"/>
      <c r="M114" s="220" t="s">
        <v>21</v>
      </c>
      <c r="N114" s="221" t="s">
        <v>42</v>
      </c>
      <c r="O114" s="46"/>
      <c r="P114" s="222">
        <f>O114*H114</f>
        <v>0</v>
      </c>
      <c r="Q114" s="222">
        <v>0</v>
      </c>
      <c r="R114" s="222">
        <f>Q114*H114</f>
        <v>0</v>
      </c>
      <c r="S114" s="222">
        <v>0</v>
      </c>
      <c r="T114" s="223">
        <f>S114*H114</f>
        <v>0</v>
      </c>
      <c r="AR114" s="23" t="s">
        <v>124</v>
      </c>
      <c r="AT114" s="23" t="s">
        <v>119</v>
      </c>
      <c r="AU114" s="23" t="s">
        <v>83</v>
      </c>
      <c r="AY114" s="23" t="s">
        <v>117</v>
      </c>
      <c r="BE114" s="224">
        <f>IF(N114="základní",J114,0)</f>
        <v>0</v>
      </c>
      <c r="BF114" s="224">
        <f>IF(N114="snížená",J114,0)</f>
        <v>0</v>
      </c>
      <c r="BG114" s="224">
        <f>IF(N114="zákl. přenesená",J114,0)</f>
        <v>0</v>
      </c>
      <c r="BH114" s="224">
        <f>IF(N114="sníž. přenesená",J114,0)</f>
        <v>0</v>
      </c>
      <c r="BI114" s="224">
        <f>IF(N114="nulová",J114,0)</f>
        <v>0</v>
      </c>
      <c r="BJ114" s="23" t="s">
        <v>76</v>
      </c>
      <c r="BK114" s="224">
        <f>ROUND(I114*H114,2)</f>
        <v>0</v>
      </c>
      <c r="BL114" s="23" t="s">
        <v>124</v>
      </c>
      <c r="BM114" s="23" t="s">
        <v>195</v>
      </c>
    </row>
    <row r="115" spans="2:47" s="1" customFormat="1" ht="13.5">
      <c r="B115" s="45"/>
      <c r="C115" s="73"/>
      <c r="D115" s="225" t="s">
        <v>126</v>
      </c>
      <c r="E115" s="73"/>
      <c r="F115" s="226" t="s">
        <v>196</v>
      </c>
      <c r="G115" s="73"/>
      <c r="H115" s="73"/>
      <c r="I115" s="184"/>
      <c r="J115" s="73"/>
      <c r="K115" s="73"/>
      <c r="L115" s="71"/>
      <c r="M115" s="227"/>
      <c r="N115" s="46"/>
      <c r="O115" s="46"/>
      <c r="P115" s="46"/>
      <c r="Q115" s="46"/>
      <c r="R115" s="46"/>
      <c r="S115" s="46"/>
      <c r="T115" s="94"/>
      <c r="AT115" s="23" t="s">
        <v>126</v>
      </c>
      <c r="AU115" s="23" t="s">
        <v>83</v>
      </c>
    </row>
    <row r="116" spans="2:65" s="1" customFormat="1" ht="25.5" customHeight="1">
      <c r="B116" s="45"/>
      <c r="C116" s="213" t="s">
        <v>10</v>
      </c>
      <c r="D116" s="213" t="s">
        <v>119</v>
      </c>
      <c r="E116" s="214" t="s">
        <v>197</v>
      </c>
      <c r="F116" s="215" t="s">
        <v>198</v>
      </c>
      <c r="G116" s="216" t="s">
        <v>148</v>
      </c>
      <c r="H116" s="217">
        <v>7.5</v>
      </c>
      <c r="I116" s="218"/>
      <c r="J116" s="219">
        <f>ROUND(I116*H116,2)</f>
        <v>0</v>
      </c>
      <c r="K116" s="215" t="s">
        <v>123</v>
      </c>
      <c r="L116" s="71"/>
      <c r="M116" s="220" t="s">
        <v>21</v>
      </c>
      <c r="N116" s="221" t="s">
        <v>42</v>
      </c>
      <c r="O116" s="46"/>
      <c r="P116" s="222">
        <f>O116*H116</f>
        <v>0</v>
      </c>
      <c r="Q116" s="222">
        <v>2.21</v>
      </c>
      <c r="R116" s="222">
        <f>Q116*H116</f>
        <v>16.575</v>
      </c>
      <c r="S116" s="222">
        <v>0</v>
      </c>
      <c r="T116" s="223">
        <f>S116*H116</f>
        <v>0</v>
      </c>
      <c r="AR116" s="23" t="s">
        <v>124</v>
      </c>
      <c r="AT116" s="23" t="s">
        <v>119</v>
      </c>
      <c r="AU116" s="23" t="s">
        <v>83</v>
      </c>
      <c r="AY116" s="23" t="s">
        <v>117</v>
      </c>
      <c r="BE116" s="224">
        <f>IF(N116="základní",J116,0)</f>
        <v>0</v>
      </c>
      <c r="BF116" s="224">
        <f>IF(N116="snížená",J116,0)</f>
        <v>0</v>
      </c>
      <c r="BG116" s="224">
        <f>IF(N116="zákl. přenesená",J116,0)</f>
        <v>0</v>
      </c>
      <c r="BH116" s="224">
        <f>IF(N116="sníž. přenesená",J116,0)</f>
        <v>0</v>
      </c>
      <c r="BI116" s="224">
        <f>IF(N116="nulová",J116,0)</f>
        <v>0</v>
      </c>
      <c r="BJ116" s="23" t="s">
        <v>76</v>
      </c>
      <c r="BK116" s="224">
        <f>ROUND(I116*H116,2)</f>
        <v>0</v>
      </c>
      <c r="BL116" s="23" t="s">
        <v>124</v>
      </c>
      <c r="BM116" s="23" t="s">
        <v>199</v>
      </c>
    </row>
    <row r="117" spans="2:47" s="1" customFormat="1" ht="13.5">
      <c r="B117" s="45"/>
      <c r="C117" s="73"/>
      <c r="D117" s="225" t="s">
        <v>126</v>
      </c>
      <c r="E117" s="73"/>
      <c r="F117" s="226" t="s">
        <v>200</v>
      </c>
      <c r="G117" s="73"/>
      <c r="H117" s="73"/>
      <c r="I117" s="184"/>
      <c r="J117" s="73"/>
      <c r="K117" s="73"/>
      <c r="L117" s="71"/>
      <c r="M117" s="227"/>
      <c r="N117" s="46"/>
      <c r="O117" s="46"/>
      <c r="P117" s="46"/>
      <c r="Q117" s="46"/>
      <c r="R117" s="46"/>
      <c r="S117" s="46"/>
      <c r="T117" s="94"/>
      <c r="AT117" s="23" t="s">
        <v>126</v>
      </c>
      <c r="AU117" s="23" t="s">
        <v>83</v>
      </c>
    </row>
    <row r="118" spans="2:51" s="11" customFormat="1" ht="13.5">
      <c r="B118" s="238"/>
      <c r="C118" s="239"/>
      <c r="D118" s="225" t="s">
        <v>142</v>
      </c>
      <c r="E118" s="240" t="s">
        <v>21</v>
      </c>
      <c r="F118" s="241" t="s">
        <v>201</v>
      </c>
      <c r="G118" s="239"/>
      <c r="H118" s="242">
        <v>7.5</v>
      </c>
      <c r="I118" s="243"/>
      <c r="J118" s="239"/>
      <c r="K118" s="239"/>
      <c r="L118" s="244"/>
      <c r="M118" s="245"/>
      <c r="N118" s="246"/>
      <c r="O118" s="246"/>
      <c r="P118" s="246"/>
      <c r="Q118" s="246"/>
      <c r="R118" s="246"/>
      <c r="S118" s="246"/>
      <c r="T118" s="247"/>
      <c r="AT118" s="248" t="s">
        <v>142</v>
      </c>
      <c r="AU118" s="248" t="s">
        <v>83</v>
      </c>
      <c r="AV118" s="11" t="s">
        <v>83</v>
      </c>
      <c r="AW118" s="11" t="s">
        <v>35</v>
      </c>
      <c r="AX118" s="11" t="s">
        <v>76</v>
      </c>
      <c r="AY118" s="248" t="s">
        <v>117</v>
      </c>
    </row>
    <row r="119" spans="2:63" s="10" customFormat="1" ht="29.85" customHeight="1">
      <c r="B119" s="197"/>
      <c r="C119" s="198"/>
      <c r="D119" s="199" t="s">
        <v>70</v>
      </c>
      <c r="E119" s="211" t="s">
        <v>145</v>
      </c>
      <c r="F119" s="211" t="s">
        <v>202</v>
      </c>
      <c r="G119" s="198"/>
      <c r="H119" s="198"/>
      <c r="I119" s="201"/>
      <c r="J119" s="212">
        <f>BK119</f>
        <v>0</v>
      </c>
      <c r="K119" s="198"/>
      <c r="L119" s="203"/>
      <c r="M119" s="204"/>
      <c r="N119" s="205"/>
      <c r="O119" s="205"/>
      <c r="P119" s="206">
        <f>SUM(P120:P153)</f>
        <v>0</v>
      </c>
      <c r="Q119" s="205"/>
      <c r="R119" s="206">
        <f>SUM(R120:R153)</f>
        <v>117.88006999999999</v>
      </c>
      <c r="S119" s="205"/>
      <c r="T119" s="207">
        <f>SUM(T120:T153)</f>
        <v>0</v>
      </c>
      <c r="AR119" s="208" t="s">
        <v>76</v>
      </c>
      <c r="AT119" s="209" t="s">
        <v>70</v>
      </c>
      <c r="AU119" s="209" t="s">
        <v>76</v>
      </c>
      <c r="AY119" s="208" t="s">
        <v>117</v>
      </c>
      <c r="BK119" s="210">
        <f>SUM(BK120:BK153)</f>
        <v>0</v>
      </c>
    </row>
    <row r="120" spans="2:65" s="1" customFormat="1" ht="25.5" customHeight="1">
      <c r="B120" s="45"/>
      <c r="C120" s="213" t="s">
        <v>203</v>
      </c>
      <c r="D120" s="213" t="s">
        <v>119</v>
      </c>
      <c r="E120" s="214" t="s">
        <v>204</v>
      </c>
      <c r="F120" s="215" t="s">
        <v>205</v>
      </c>
      <c r="G120" s="216" t="s">
        <v>122</v>
      </c>
      <c r="H120" s="217">
        <v>2185</v>
      </c>
      <c r="I120" s="218"/>
      <c r="J120" s="219">
        <f>ROUND(I120*H120,2)</f>
        <v>0</v>
      </c>
      <c r="K120" s="215" t="s">
        <v>123</v>
      </c>
      <c r="L120" s="71"/>
      <c r="M120" s="220" t="s">
        <v>21</v>
      </c>
      <c r="N120" s="221" t="s">
        <v>42</v>
      </c>
      <c r="O120" s="46"/>
      <c r="P120" s="222">
        <f>O120*H120</f>
        <v>0</v>
      </c>
      <c r="Q120" s="222">
        <v>0</v>
      </c>
      <c r="R120" s="222">
        <f>Q120*H120</f>
        <v>0</v>
      </c>
      <c r="S120" s="222">
        <v>0</v>
      </c>
      <c r="T120" s="223">
        <f>S120*H120</f>
        <v>0</v>
      </c>
      <c r="AR120" s="23" t="s">
        <v>124</v>
      </c>
      <c r="AT120" s="23" t="s">
        <v>119</v>
      </c>
      <c r="AU120" s="23" t="s">
        <v>83</v>
      </c>
      <c r="AY120" s="23" t="s">
        <v>117</v>
      </c>
      <c r="BE120" s="224">
        <f>IF(N120="základní",J120,0)</f>
        <v>0</v>
      </c>
      <c r="BF120" s="224">
        <f>IF(N120="snížená",J120,0)</f>
        <v>0</v>
      </c>
      <c r="BG120" s="224">
        <f>IF(N120="zákl. přenesená",J120,0)</f>
        <v>0</v>
      </c>
      <c r="BH120" s="224">
        <f>IF(N120="sníž. přenesená",J120,0)</f>
        <v>0</v>
      </c>
      <c r="BI120" s="224">
        <f>IF(N120="nulová",J120,0)</f>
        <v>0</v>
      </c>
      <c r="BJ120" s="23" t="s">
        <v>76</v>
      </c>
      <c r="BK120" s="224">
        <f>ROUND(I120*H120,2)</f>
        <v>0</v>
      </c>
      <c r="BL120" s="23" t="s">
        <v>124</v>
      </c>
      <c r="BM120" s="23" t="s">
        <v>206</v>
      </c>
    </row>
    <row r="121" spans="2:51" s="12" customFormat="1" ht="13.5">
      <c r="B121" s="249"/>
      <c r="C121" s="250"/>
      <c r="D121" s="225" t="s">
        <v>142</v>
      </c>
      <c r="E121" s="251" t="s">
        <v>21</v>
      </c>
      <c r="F121" s="252" t="s">
        <v>207</v>
      </c>
      <c r="G121" s="250"/>
      <c r="H121" s="251" t="s">
        <v>21</v>
      </c>
      <c r="I121" s="253"/>
      <c r="J121" s="250"/>
      <c r="K121" s="250"/>
      <c r="L121" s="254"/>
      <c r="M121" s="255"/>
      <c r="N121" s="256"/>
      <c r="O121" s="256"/>
      <c r="P121" s="256"/>
      <c r="Q121" s="256"/>
      <c r="R121" s="256"/>
      <c r="S121" s="256"/>
      <c r="T121" s="257"/>
      <c r="AT121" s="258" t="s">
        <v>142</v>
      </c>
      <c r="AU121" s="258" t="s">
        <v>83</v>
      </c>
      <c r="AV121" s="12" t="s">
        <v>76</v>
      </c>
      <c r="AW121" s="12" t="s">
        <v>35</v>
      </c>
      <c r="AX121" s="12" t="s">
        <v>71</v>
      </c>
      <c r="AY121" s="258" t="s">
        <v>117</v>
      </c>
    </row>
    <row r="122" spans="2:51" s="11" customFormat="1" ht="13.5">
      <c r="B122" s="238"/>
      <c r="C122" s="239"/>
      <c r="D122" s="225" t="s">
        <v>142</v>
      </c>
      <c r="E122" s="240" t="s">
        <v>21</v>
      </c>
      <c r="F122" s="241" t="s">
        <v>208</v>
      </c>
      <c r="G122" s="239"/>
      <c r="H122" s="242">
        <v>1429</v>
      </c>
      <c r="I122" s="243"/>
      <c r="J122" s="239"/>
      <c r="K122" s="239"/>
      <c r="L122" s="244"/>
      <c r="M122" s="245"/>
      <c r="N122" s="246"/>
      <c r="O122" s="246"/>
      <c r="P122" s="246"/>
      <c r="Q122" s="246"/>
      <c r="R122" s="246"/>
      <c r="S122" s="246"/>
      <c r="T122" s="247"/>
      <c r="AT122" s="248" t="s">
        <v>142</v>
      </c>
      <c r="AU122" s="248" t="s">
        <v>83</v>
      </c>
      <c r="AV122" s="11" t="s">
        <v>83</v>
      </c>
      <c r="AW122" s="11" t="s">
        <v>35</v>
      </c>
      <c r="AX122" s="11" t="s">
        <v>71</v>
      </c>
      <c r="AY122" s="248" t="s">
        <v>117</v>
      </c>
    </row>
    <row r="123" spans="2:51" s="12" customFormat="1" ht="13.5">
      <c r="B123" s="249"/>
      <c r="C123" s="250"/>
      <c r="D123" s="225" t="s">
        <v>142</v>
      </c>
      <c r="E123" s="251" t="s">
        <v>21</v>
      </c>
      <c r="F123" s="252" t="s">
        <v>209</v>
      </c>
      <c r="G123" s="250"/>
      <c r="H123" s="251" t="s">
        <v>21</v>
      </c>
      <c r="I123" s="253"/>
      <c r="J123" s="250"/>
      <c r="K123" s="250"/>
      <c r="L123" s="254"/>
      <c r="M123" s="255"/>
      <c r="N123" s="256"/>
      <c r="O123" s="256"/>
      <c r="P123" s="256"/>
      <c r="Q123" s="256"/>
      <c r="R123" s="256"/>
      <c r="S123" s="256"/>
      <c r="T123" s="257"/>
      <c r="AT123" s="258" t="s">
        <v>142</v>
      </c>
      <c r="AU123" s="258" t="s">
        <v>83</v>
      </c>
      <c r="AV123" s="12" t="s">
        <v>76</v>
      </c>
      <c r="AW123" s="12" t="s">
        <v>35</v>
      </c>
      <c r="AX123" s="12" t="s">
        <v>71</v>
      </c>
      <c r="AY123" s="258" t="s">
        <v>117</v>
      </c>
    </row>
    <row r="124" spans="2:51" s="11" customFormat="1" ht="13.5">
      <c r="B124" s="238"/>
      <c r="C124" s="239"/>
      <c r="D124" s="225" t="s">
        <v>142</v>
      </c>
      <c r="E124" s="240" t="s">
        <v>21</v>
      </c>
      <c r="F124" s="241" t="s">
        <v>210</v>
      </c>
      <c r="G124" s="239"/>
      <c r="H124" s="242">
        <v>415</v>
      </c>
      <c r="I124" s="243"/>
      <c r="J124" s="239"/>
      <c r="K124" s="239"/>
      <c r="L124" s="244"/>
      <c r="M124" s="245"/>
      <c r="N124" s="246"/>
      <c r="O124" s="246"/>
      <c r="P124" s="246"/>
      <c r="Q124" s="246"/>
      <c r="R124" s="246"/>
      <c r="S124" s="246"/>
      <c r="T124" s="247"/>
      <c r="AT124" s="248" t="s">
        <v>142</v>
      </c>
      <c r="AU124" s="248" t="s">
        <v>83</v>
      </c>
      <c r="AV124" s="11" t="s">
        <v>83</v>
      </c>
      <c r="AW124" s="11" t="s">
        <v>35</v>
      </c>
      <c r="AX124" s="11" t="s">
        <v>71</v>
      </c>
      <c r="AY124" s="248" t="s">
        <v>117</v>
      </c>
    </row>
    <row r="125" spans="2:51" s="12" customFormat="1" ht="13.5">
      <c r="B125" s="249"/>
      <c r="C125" s="250"/>
      <c r="D125" s="225" t="s">
        <v>142</v>
      </c>
      <c r="E125" s="251" t="s">
        <v>21</v>
      </c>
      <c r="F125" s="252" t="s">
        <v>211</v>
      </c>
      <c r="G125" s="250"/>
      <c r="H125" s="251" t="s">
        <v>21</v>
      </c>
      <c r="I125" s="253"/>
      <c r="J125" s="250"/>
      <c r="K125" s="250"/>
      <c r="L125" s="254"/>
      <c r="M125" s="255"/>
      <c r="N125" s="256"/>
      <c r="O125" s="256"/>
      <c r="P125" s="256"/>
      <c r="Q125" s="256"/>
      <c r="R125" s="256"/>
      <c r="S125" s="256"/>
      <c r="T125" s="257"/>
      <c r="AT125" s="258" t="s">
        <v>142</v>
      </c>
      <c r="AU125" s="258" t="s">
        <v>83</v>
      </c>
      <c r="AV125" s="12" t="s">
        <v>76</v>
      </c>
      <c r="AW125" s="12" t="s">
        <v>35</v>
      </c>
      <c r="AX125" s="12" t="s">
        <v>71</v>
      </c>
      <c r="AY125" s="258" t="s">
        <v>117</v>
      </c>
    </row>
    <row r="126" spans="2:51" s="11" customFormat="1" ht="13.5">
      <c r="B126" s="238"/>
      <c r="C126" s="239"/>
      <c r="D126" s="225" t="s">
        <v>142</v>
      </c>
      <c r="E126" s="240" t="s">
        <v>21</v>
      </c>
      <c r="F126" s="241" t="s">
        <v>212</v>
      </c>
      <c r="G126" s="239"/>
      <c r="H126" s="242">
        <v>56</v>
      </c>
      <c r="I126" s="243"/>
      <c r="J126" s="239"/>
      <c r="K126" s="239"/>
      <c r="L126" s="244"/>
      <c r="M126" s="245"/>
      <c r="N126" s="246"/>
      <c r="O126" s="246"/>
      <c r="P126" s="246"/>
      <c r="Q126" s="246"/>
      <c r="R126" s="246"/>
      <c r="S126" s="246"/>
      <c r="T126" s="247"/>
      <c r="AT126" s="248" t="s">
        <v>142</v>
      </c>
      <c r="AU126" s="248" t="s">
        <v>83</v>
      </c>
      <c r="AV126" s="11" t="s">
        <v>83</v>
      </c>
      <c r="AW126" s="11" t="s">
        <v>35</v>
      </c>
      <c r="AX126" s="11" t="s">
        <v>71</v>
      </c>
      <c r="AY126" s="248" t="s">
        <v>117</v>
      </c>
    </row>
    <row r="127" spans="2:51" s="13" customFormat="1" ht="13.5">
      <c r="B127" s="259"/>
      <c r="C127" s="260"/>
      <c r="D127" s="225" t="s">
        <v>142</v>
      </c>
      <c r="E127" s="261" t="s">
        <v>21</v>
      </c>
      <c r="F127" s="262" t="s">
        <v>213</v>
      </c>
      <c r="G127" s="260"/>
      <c r="H127" s="263">
        <v>1900</v>
      </c>
      <c r="I127" s="264"/>
      <c r="J127" s="260"/>
      <c r="K127" s="260"/>
      <c r="L127" s="265"/>
      <c r="M127" s="266"/>
      <c r="N127" s="267"/>
      <c r="O127" s="267"/>
      <c r="P127" s="267"/>
      <c r="Q127" s="267"/>
      <c r="R127" s="267"/>
      <c r="S127" s="267"/>
      <c r="T127" s="268"/>
      <c r="AT127" s="269" t="s">
        <v>142</v>
      </c>
      <c r="AU127" s="269" t="s">
        <v>83</v>
      </c>
      <c r="AV127" s="13" t="s">
        <v>124</v>
      </c>
      <c r="AW127" s="13" t="s">
        <v>35</v>
      </c>
      <c r="AX127" s="13" t="s">
        <v>76</v>
      </c>
      <c r="AY127" s="269" t="s">
        <v>117</v>
      </c>
    </row>
    <row r="128" spans="2:51" s="11" customFormat="1" ht="13.5">
      <c r="B128" s="238"/>
      <c r="C128" s="239"/>
      <c r="D128" s="225" t="s">
        <v>142</v>
      </c>
      <c r="E128" s="239"/>
      <c r="F128" s="241" t="s">
        <v>214</v>
      </c>
      <c r="G128" s="239"/>
      <c r="H128" s="242">
        <v>2185</v>
      </c>
      <c r="I128" s="243"/>
      <c r="J128" s="239"/>
      <c r="K128" s="239"/>
      <c r="L128" s="244"/>
      <c r="M128" s="245"/>
      <c r="N128" s="246"/>
      <c r="O128" s="246"/>
      <c r="P128" s="246"/>
      <c r="Q128" s="246"/>
      <c r="R128" s="246"/>
      <c r="S128" s="246"/>
      <c r="T128" s="247"/>
      <c r="AT128" s="248" t="s">
        <v>142</v>
      </c>
      <c r="AU128" s="248" t="s">
        <v>83</v>
      </c>
      <c r="AV128" s="11" t="s">
        <v>83</v>
      </c>
      <c r="AW128" s="11" t="s">
        <v>6</v>
      </c>
      <c r="AX128" s="11" t="s">
        <v>76</v>
      </c>
      <c r="AY128" s="248" t="s">
        <v>117</v>
      </c>
    </row>
    <row r="129" spans="2:65" s="1" customFormat="1" ht="25.5" customHeight="1">
      <c r="B129" s="45"/>
      <c r="C129" s="213" t="s">
        <v>215</v>
      </c>
      <c r="D129" s="213" t="s">
        <v>119</v>
      </c>
      <c r="E129" s="214" t="s">
        <v>216</v>
      </c>
      <c r="F129" s="215" t="s">
        <v>217</v>
      </c>
      <c r="G129" s="216" t="s">
        <v>122</v>
      </c>
      <c r="H129" s="217">
        <v>2318</v>
      </c>
      <c r="I129" s="218"/>
      <c r="J129" s="219">
        <f>ROUND(I129*H129,2)</f>
        <v>0</v>
      </c>
      <c r="K129" s="215" t="s">
        <v>123</v>
      </c>
      <c r="L129" s="71"/>
      <c r="M129" s="220" t="s">
        <v>21</v>
      </c>
      <c r="N129" s="221" t="s">
        <v>42</v>
      </c>
      <c r="O129" s="46"/>
      <c r="P129" s="222">
        <f>O129*H129</f>
        <v>0</v>
      </c>
      <c r="Q129" s="222">
        <v>0</v>
      </c>
      <c r="R129" s="222">
        <f>Q129*H129</f>
        <v>0</v>
      </c>
      <c r="S129" s="222">
        <v>0</v>
      </c>
      <c r="T129" s="223">
        <f>S129*H129</f>
        <v>0</v>
      </c>
      <c r="AR129" s="23" t="s">
        <v>124</v>
      </c>
      <c r="AT129" s="23" t="s">
        <v>119</v>
      </c>
      <c r="AU129" s="23" t="s">
        <v>83</v>
      </c>
      <c r="AY129" s="23" t="s">
        <v>117</v>
      </c>
      <c r="BE129" s="224">
        <f>IF(N129="základní",J129,0)</f>
        <v>0</v>
      </c>
      <c r="BF129" s="224">
        <f>IF(N129="snížená",J129,0)</f>
        <v>0</v>
      </c>
      <c r="BG129" s="224">
        <f>IF(N129="zákl. přenesená",J129,0)</f>
        <v>0</v>
      </c>
      <c r="BH129" s="224">
        <f>IF(N129="sníž. přenesená",J129,0)</f>
        <v>0</v>
      </c>
      <c r="BI129" s="224">
        <f>IF(N129="nulová",J129,0)</f>
        <v>0</v>
      </c>
      <c r="BJ129" s="23" t="s">
        <v>76</v>
      </c>
      <c r="BK129" s="224">
        <f>ROUND(I129*H129,2)</f>
        <v>0</v>
      </c>
      <c r="BL129" s="23" t="s">
        <v>124</v>
      </c>
      <c r="BM129" s="23" t="s">
        <v>218</v>
      </c>
    </row>
    <row r="130" spans="2:51" s="12" customFormat="1" ht="13.5">
      <c r="B130" s="249"/>
      <c r="C130" s="250"/>
      <c r="D130" s="225" t="s">
        <v>142</v>
      </c>
      <c r="E130" s="251" t="s">
        <v>21</v>
      </c>
      <c r="F130" s="252" t="s">
        <v>207</v>
      </c>
      <c r="G130" s="250"/>
      <c r="H130" s="251" t="s">
        <v>21</v>
      </c>
      <c r="I130" s="253"/>
      <c r="J130" s="250"/>
      <c r="K130" s="250"/>
      <c r="L130" s="254"/>
      <c r="M130" s="255"/>
      <c r="N130" s="256"/>
      <c r="O130" s="256"/>
      <c r="P130" s="256"/>
      <c r="Q130" s="256"/>
      <c r="R130" s="256"/>
      <c r="S130" s="256"/>
      <c r="T130" s="257"/>
      <c r="AT130" s="258" t="s">
        <v>142</v>
      </c>
      <c r="AU130" s="258" t="s">
        <v>83</v>
      </c>
      <c r="AV130" s="12" t="s">
        <v>76</v>
      </c>
      <c r="AW130" s="12" t="s">
        <v>35</v>
      </c>
      <c r="AX130" s="12" t="s">
        <v>71</v>
      </c>
      <c r="AY130" s="258" t="s">
        <v>117</v>
      </c>
    </row>
    <row r="131" spans="2:51" s="11" customFormat="1" ht="13.5">
      <c r="B131" s="238"/>
      <c r="C131" s="239"/>
      <c r="D131" s="225" t="s">
        <v>142</v>
      </c>
      <c r="E131" s="240" t="s">
        <v>21</v>
      </c>
      <c r="F131" s="241" t="s">
        <v>208</v>
      </c>
      <c r="G131" s="239"/>
      <c r="H131" s="242">
        <v>1429</v>
      </c>
      <c r="I131" s="243"/>
      <c r="J131" s="239"/>
      <c r="K131" s="239"/>
      <c r="L131" s="244"/>
      <c r="M131" s="245"/>
      <c r="N131" s="246"/>
      <c r="O131" s="246"/>
      <c r="P131" s="246"/>
      <c r="Q131" s="246"/>
      <c r="R131" s="246"/>
      <c r="S131" s="246"/>
      <c r="T131" s="247"/>
      <c r="AT131" s="248" t="s">
        <v>142</v>
      </c>
      <c r="AU131" s="248" t="s">
        <v>83</v>
      </c>
      <c r="AV131" s="11" t="s">
        <v>83</v>
      </c>
      <c r="AW131" s="11" t="s">
        <v>35</v>
      </c>
      <c r="AX131" s="11" t="s">
        <v>71</v>
      </c>
      <c r="AY131" s="248" t="s">
        <v>117</v>
      </c>
    </row>
    <row r="132" spans="2:51" s="12" customFormat="1" ht="13.5">
      <c r="B132" s="249"/>
      <c r="C132" s="250"/>
      <c r="D132" s="225" t="s">
        <v>142</v>
      </c>
      <c r="E132" s="251" t="s">
        <v>21</v>
      </c>
      <c r="F132" s="252" t="s">
        <v>209</v>
      </c>
      <c r="G132" s="250"/>
      <c r="H132" s="251" t="s">
        <v>21</v>
      </c>
      <c r="I132" s="253"/>
      <c r="J132" s="250"/>
      <c r="K132" s="250"/>
      <c r="L132" s="254"/>
      <c r="M132" s="255"/>
      <c r="N132" s="256"/>
      <c r="O132" s="256"/>
      <c r="P132" s="256"/>
      <c r="Q132" s="256"/>
      <c r="R132" s="256"/>
      <c r="S132" s="256"/>
      <c r="T132" s="257"/>
      <c r="AT132" s="258" t="s">
        <v>142</v>
      </c>
      <c r="AU132" s="258" t="s">
        <v>83</v>
      </c>
      <c r="AV132" s="12" t="s">
        <v>76</v>
      </c>
      <c r="AW132" s="12" t="s">
        <v>35</v>
      </c>
      <c r="AX132" s="12" t="s">
        <v>71</v>
      </c>
      <c r="AY132" s="258" t="s">
        <v>117</v>
      </c>
    </row>
    <row r="133" spans="2:51" s="11" customFormat="1" ht="13.5">
      <c r="B133" s="238"/>
      <c r="C133" s="239"/>
      <c r="D133" s="225" t="s">
        <v>142</v>
      </c>
      <c r="E133" s="240" t="s">
        <v>21</v>
      </c>
      <c r="F133" s="241" t="s">
        <v>210</v>
      </c>
      <c r="G133" s="239"/>
      <c r="H133" s="242">
        <v>415</v>
      </c>
      <c r="I133" s="243"/>
      <c r="J133" s="239"/>
      <c r="K133" s="239"/>
      <c r="L133" s="244"/>
      <c r="M133" s="245"/>
      <c r="N133" s="246"/>
      <c r="O133" s="246"/>
      <c r="P133" s="246"/>
      <c r="Q133" s="246"/>
      <c r="R133" s="246"/>
      <c r="S133" s="246"/>
      <c r="T133" s="247"/>
      <c r="AT133" s="248" t="s">
        <v>142</v>
      </c>
      <c r="AU133" s="248" t="s">
        <v>83</v>
      </c>
      <c r="AV133" s="11" t="s">
        <v>83</v>
      </c>
      <c r="AW133" s="11" t="s">
        <v>35</v>
      </c>
      <c r="AX133" s="11" t="s">
        <v>71</v>
      </c>
      <c r="AY133" s="248" t="s">
        <v>117</v>
      </c>
    </row>
    <row r="134" spans="2:51" s="12" customFormat="1" ht="13.5">
      <c r="B134" s="249"/>
      <c r="C134" s="250"/>
      <c r="D134" s="225" t="s">
        <v>142</v>
      </c>
      <c r="E134" s="251" t="s">
        <v>21</v>
      </c>
      <c r="F134" s="252" t="s">
        <v>211</v>
      </c>
      <c r="G134" s="250"/>
      <c r="H134" s="251" t="s">
        <v>21</v>
      </c>
      <c r="I134" s="253"/>
      <c r="J134" s="250"/>
      <c r="K134" s="250"/>
      <c r="L134" s="254"/>
      <c r="M134" s="255"/>
      <c r="N134" s="256"/>
      <c r="O134" s="256"/>
      <c r="P134" s="256"/>
      <c r="Q134" s="256"/>
      <c r="R134" s="256"/>
      <c r="S134" s="256"/>
      <c r="T134" s="257"/>
      <c r="AT134" s="258" t="s">
        <v>142</v>
      </c>
      <c r="AU134" s="258" t="s">
        <v>83</v>
      </c>
      <c r="AV134" s="12" t="s">
        <v>76</v>
      </c>
      <c r="AW134" s="12" t="s">
        <v>35</v>
      </c>
      <c r="AX134" s="12" t="s">
        <v>71</v>
      </c>
      <c r="AY134" s="258" t="s">
        <v>117</v>
      </c>
    </row>
    <row r="135" spans="2:51" s="11" customFormat="1" ht="13.5">
      <c r="B135" s="238"/>
      <c r="C135" s="239"/>
      <c r="D135" s="225" t="s">
        <v>142</v>
      </c>
      <c r="E135" s="240" t="s">
        <v>21</v>
      </c>
      <c r="F135" s="241" t="s">
        <v>212</v>
      </c>
      <c r="G135" s="239"/>
      <c r="H135" s="242">
        <v>56</v>
      </c>
      <c r="I135" s="243"/>
      <c r="J135" s="239"/>
      <c r="K135" s="239"/>
      <c r="L135" s="244"/>
      <c r="M135" s="245"/>
      <c r="N135" s="246"/>
      <c r="O135" s="246"/>
      <c r="P135" s="246"/>
      <c r="Q135" s="246"/>
      <c r="R135" s="246"/>
      <c r="S135" s="246"/>
      <c r="T135" s="247"/>
      <c r="AT135" s="248" t="s">
        <v>142</v>
      </c>
      <c r="AU135" s="248" t="s">
        <v>83</v>
      </c>
      <c r="AV135" s="11" t="s">
        <v>83</v>
      </c>
      <c r="AW135" s="11" t="s">
        <v>35</v>
      </c>
      <c r="AX135" s="11" t="s">
        <v>71</v>
      </c>
      <c r="AY135" s="248" t="s">
        <v>117</v>
      </c>
    </row>
    <row r="136" spans="2:51" s="13" customFormat="1" ht="13.5">
      <c r="B136" s="259"/>
      <c r="C136" s="260"/>
      <c r="D136" s="225" t="s">
        <v>142</v>
      </c>
      <c r="E136" s="261" t="s">
        <v>21</v>
      </c>
      <c r="F136" s="262" t="s">
        <v>213</v>
      </c>
      <c r="G136" s="260"/>
      <c r="H136" s="263">
        <v>1900</v>
      </c>
      <c r="I136" s="264"/>
      <c r="J136" s="260"/>
      <c r="K136" s="260"/>
      <c r="L136" s="265"/>
      <c r="M136" s="266"/>
      <c r="N136" s="267"/>
      <c r="O136" s="267"/>
      <c r="P136" s="267"/>
      <c r="Q136" s="267"/>
      <c r="R136" s="267"/>
      <c r="S136" s="267"/>
      <c r="T136" s="268"/>
      <c r="AT136" s="269" t="s">
        <v>142</v>
      </c>
      <c r="AU136" s="269" t="s">
        <v>83</v>
      </c>
      <c r="AV136" s="13" t="s">
        <v>124</v>
      </c>
      <c r="AW136" s="13" t="s">
        <v>35</v>
      </c>
      <c r="AX136" s="13" t="s">
        <v>76</v>
      </c>
      <c r="AY136" s="269" t="s">
        <v>117</v>
      </c>
    </row>
    <row r="137" spans="2:51" s="11" customFormat="1" ht="13.5">
      <c r="B137" s="238"/>
      <c r="C137" s="239"/>
      <c r="D137" s="225" t="s">
        <v>142</v>
      </c>
      <c r="E137" s="239"/>
      <c r="F137" s="241" t="s">
        <v>162</v>
      </c>
      <c r="G137" s="239"/>
      <c r="H137" s="242">
        <v>2318</v>
      </c>
      <c r="I137" s="243"/>
      <c r="J137" s="239"/>
      <c r="K137" s="239"/>
      <c r="L137" s="244"/>
      <c r="M137" s="245"/>
      <c r="N137" s="246"/>
      <c r="O137" s="246"/>
      <c r="P137" s="246"/>
      <c r="Q137" s="246"/>
      <c r="R137" s="246"/>
      <c r="S137" s="246"/>
      <c r="T137" s="247"/>
      <c r="AT137" s="248" t="s">
        <v>142</v>
      </c>
      <c r="AU137" s="248" t="s">
        <v>83</v>
      </c>
      <c r="AV137" s="11" t="s">
        <v>83</v>
      </c>
      <c r="AW137" s="11" t="s">
        <v>6</v>
      </c>
      <c r="AX137" s="11" t="s">
        <v>76</v>
      </c>
      <c r="AY137" s="248" t="s">
        <v>117</v>
      </c>
    </row>
    <row r="138" spans="2:65" s="1" customFormat="1" ht="25.5" customHeight="1">
      <c r="B138" s="45"/>
      <c r="C138" s="213" t="s">
        <v>219</v>
      </c>
      <c r="D138" s="213" t="s">
        <v>119</v>
      </c>
      <c r="E138" s="214" t="s">
        <v>220</v>
      </c>
      <c r="F138" s="215" t="s">
        <v>221</v>
      </c>
      <c r="G138" s="216" t="s">
        <v>122</v>
      </c>
      <c r="H138" s="217">
        <v>16</v>
      </c>
      <c r="I138" s="218"/>
      <c r="J138" s="219">
        <f>ROUND(I138*H138,2)</f>
        <v>0</v>
      </c>
      <c r="K138" s="215" t="s">
        <v>123</v>
      </c>
      <c r="L138" s="71"/>
      <c r="M138" s="220" t="s">
        <v>21</v>
      </c>
      <c r="N138" s="221" t="s">
        <v>42</v>
      </c>
      <c r="O138" s="46"/>
      <c r="P138" s="222">
        <f>O138*H138</f>
        <v>0</v>
      </c>
      <c r="Q138" s="222">
        <v>0</v>
      </c>
      <c r="R138" s="222">
        <f>Q138*H138</f>
        <v>0</v>
      </c>
      <c r="S138" s="222">
        <v>0</v>
      </c>
      <c r="T138" s="223">
        <f>S138*H138</f>
        <v>0</v>
      </c>
      <c r="AR138" s="23" t="s">
        <v>124</v>
      </c>
      <c r="AT138" s="23" t="s">
        <v>119</v>
      </c>
      <c r="AU138" s="23" t="s">
        <v>83</v>
      </c>
      <c r="AY138" s="23" t="s">
        <v>117</v>
      </c>
      <c r="BE138" s="224">
        <f>IF(N138="základní",J138,0)</f>
        <v>0</v>
      </c>
      <c r="BF138" s="224">
        <f>IF(N138="snížená",J138,0)</f>
        <v>0</v>
      </c>
      <c r="BG138" s="224">
        <f>IF(N138="zákl. přenesená",J138,0)</f>
        <v>0</v>
      </c>
      <c r="BH138" s="224">
        <f>IF(N138="sníž. přenesená",J138,0)</f>
        <v>0</v>
      </c>
      <c r="BI138" s="224">
        <f>IF(N138="nulová",J138,0)</f>
        <v>0</v>
      </c>
      <c r="BJ138" s="23" t="s">
        <v>76</v>
      </c>
      <c r="BK138" s="224">
        <f>ROUND(I138*H138,2)</f>
        <v>0</v>
      </c>
      <c r="BL138" s="23" t="s">
        <v>124</v>
      </c>
      <c r="BM138" s="23" t="s">
        <v>222</v>
      </c>
    </row>
    <row r="139" spans="2:47" s="1" customFormat="1" ht="13.5">
      <c r="B139" s="45"/>
      <c r="C139" s="73"/>
      <c r="D139" s="225" t="s">
        <v>126</v>
      </c>
      <c r="E139" s="73"/>
      <c r="F139" s="226" t="s">
        <v>223</v>
      </c>
      <c r="G139" s="73"/>
      <c r="H139" s="73"/>
      <c r="I139" s="184"/>
      <c r="J139" s="73"/>
      <c r="K139" s="73"/>
      <c r="L139" s="71"/>
      <c r="M139" s="227"/>
      <c r="N139" s="46"/>
      <c r="O139" s="46"/>
      <c r="P139" s="46"/>
      <c r="Q139" s="46"/>
      <c r="R139" s="46"/>
      <c r="S139" s="46"/>
      <c r="T139" s="94"/>
      <c r="AT139" s="23" t="s">
        <v>126</v>
      </c>
      <c r="AU139" s="23" t="s">
        <v>83</v>
      </c>
    </row>
    <row r="140" spans="2:65" s="1" customFormat="1" ht="38.25" customHeight="1">
      <c r="B140" s="45"/>
      <c r="C140" s="213" t="s">
        <v>224</v>
      </c>
      <c r="D140" s="213" t="s">
        <v>119</v>
      </c>
      <c r="E140" s="214" t="s">
        <v>225</v>
      </c>
      <c r="F140" s="215" t="s">
        <v>226</v>
      </c>
      <c r="G140" s="216" t="s">
        <v>122</v>
      </c>
      <c r="H140" s="217">
        <v>1429</v>
      </c>
      <c r="I140" s="218"/>
      <c r="J140" s="219">
        <f>ROUND(I140*H140,2)</f>
        <v>0</v>
      </c>
      <c r="K140" s="215" t="s">
        <v>123</v>
      </c>
      <c r="L140" s="71"/>
      <c r="M140" s="220" t="s">
        <v>21</v>
      </c>
      <c r="N140" s="221" t="s">
        <v>42</v>
      </c>
      <c r="O140" s="46"/>
      <c r="P140" s="222">
        <f>O140*H140</f>
        <v>0</v>
      </c>
      <c r="Q140" s="222">
        <v>0</v>
      </c>
      <c r="R140" s="222">
        <f>Q140*H140</f>
        <v>0</v>
      </c>
      <c r="S140" s="222">
        <v>0</v>
      </c>
      <c r="T140" s="223">
        <f>S140*H140</f>
        <v>0</v>
      </c>
      <c r="AR140" s="23" t="s">
        <v>124</v>
      </c>
      <c r="AT140" s="23" t="s">
        <v>119</v>
      </c>
      <c r="AU140" s="23" t="s">
        <v>83</v>
      </c>
      <c r="AY140" s="23" t="s">
        <v>117</v>
      </c>
      <c r="BE140" s="224">
        <f>IF(N140="základní",J140,0)</f>
        <v>0</v>
      </c>
      <c r="BF140" s="224">
        <f>IF(N140="snížená",J140,0)</f>
        <v>0</v>
      </c>
      <c r="BG140" s="224">
        <f>IF(N140="zákl. přenesená",J140,0)</f>
        <v>0</v>
      </c>
      <c r="BH140" s="224">
        <f>IF(N140="sníž. přenesená",J140,0)</f>
        <v>0</v>
      </c>
      <c r="BI140" s="224">
        <f>IF(N140="nulová",J140,0)</f>
        <v>0</v>
      </c>
      <c r="BJ140" s="23" t="s">
        <v>76</v>
      </c>
      <c r="BK140" s="224">
        <f>ROUND(I140*H140,2)</f>
        <v>0</v>
      </c>
      <c r="BL140" s="23" t="s">
        <v>124</v>
      </c>
      <c r="BM140" s="23" t="s">
        <v>227</v>
      </c>
    </row>
    <row r="141" spans="2:65" s="1" customFormat="1" ht="25.5" customHeight="1">
      <c r="B141" s="45"/>
      <c r="C141" s="213" t="s">
        <v>228</v>
      </c>
      <c r="D141" s="213" t="s">
        <v>119</v>
      </c>
      <c r="E141" s="214" t="s">
        <v>229</v>
      </c>
      <c r="F141" s="215" t="s">
        <v>230</v>
      </c>
      <c r="G141" s="216" t="s">
        <v>122</v>
      </c>
      <c r="H141" s="217">
        <v>471</v>
      </c>
      <c r="I141" s="218"/>
      <c r="J141" s="219">
        <f>ROUND(I141*H141,2)</f>
        <v>0</v>
      </c>
      <c r="K141" s="215" t="s">
        <v>123</v>
      </c>
      <c r="L141" s="71"/>
      <c r="M141" s="220" t="s">
        <v>21</v>
      </c>
      <c r="N141" s="221" t="s">
        <v>42</v>
      </c>
      <c r="O141" s="46"/>
      <c r="P141" s="222">
        <f>O141*H141</f>
        <v>0</v>
      </c>
      <c r="Q141" s="222">
        <v>0.22385</v>
      </c>
      <c r="R141" s="222">
        <f>Q141*H141</f>
        <v>105.43334999999999</v>
      </c>
      <c r="S141" s="222">
        <v>0</v>
      </c>
      <c r="T141" s="223">
        <f>S141*H141</f>
        <v>0</v>
      </c>
      <c r="AR141" s="23" t="s">
        <v>124</v>
      </c>
      <c r="AT141" s="23" t="s">
        <v>119</v>
      </c>
      <c r="AU141" s="23" t="s">
        <v>83</v>
      </c>
      <c r="AY141" s="23" t="s">
        <v>117</v>
      </c>
      <c r="BE141" s="224">
        <f>IF(N141="základní",J141,0)</f>
        <v>0</v>
      </c>
      <c r="BF141" s="224">
        <f>IF(N141="snížená",J141,0)</f>
        <v>0</v>
      </c>
      <c r="BG141" s="224">
        <f>IF(N141="zákl. přenesená",J141,0)</f>
        <v>0</v>
      </c>
      <c r="BH141" s="224">
        <f>IF(N141="sníž. přenesená",J141,0)</f>
        <v>0</v>
      </c>
      <c r="BI141" s="224">
        <f>IF(N141="nulová",J141,0)</f>
        <v>0</v>
      </c>
      <c r="BJ141" s="23" t="s">
        <v>76</v>
      </c>
      <c r="BK141" s="224">
        <f>ROUND(I141*H141,2)</f>
        <v>0</v>
      </c>
      <c r="BL141" s="23" t="s">
        <v>124</v>
      </c>
      <c r="BM141" s="23" t="s">
        <v>231</v>
      </c>
    </row>
    <row r="142" spans="2:47" s="1" customFormat="1" ht="13.5">
      <c r="B142" s="45"/>
      <c r="C142" s="73"/>
      <c r="D142" s="225" t="s">
        <v>126</v>
      </c>
      <c r="E142" s="73"/>
      <c r="F142" s="226" t="s">
        <v>232</v>
      </c>
      <c r="G142" s="73"/>
      <c r="H142" s="73"/>
      <c r="I142" s="184"/>
      <c r="J142" s="73"/>
      <c r="K142" s="73"/>
      <c r="L142" s="71"/>
      <c r="M142" s="227"/>
      <c r="N142" s="46"/>
      <c r="O142" s="46"/>
      <c r="P142" s="46"/>
      <c r="Q142" s="46"/>
      <c r="R142" s="46"/>
      <c r="S142" s="46"/>
      <c r="T142" s="94"/>
      <c r="AT142" s="23" t="s">
        <v>126</v>
      </c>
      <c r="AU142" s="23" t="s">
        <v>83</v>
      </c>
    </row>
    <row r="143" spans="2:51" s="12" customFormat="1" ht="13.5">
      <c r="B143" s="249"/>
      <c r="C143" s="250"/>
      <c r="D143" s="225" t="s">
        <v>142</v>
      </c>
      <c r="E143" s="251" t="s">
        <v>21</v>
      </c>
      <c r="F143" s="252" t="s">
        <v>209</v>
      </c>
      <c r="G143" s="250"/>
      <c r="H143" s="251" t="s">
        <v>21</v>
      </c>
      <c r="I143" s="253"/>
      <c r="J143" s="250"/>
      <c r="K143" s="250"/>
      <c r="L143" s="254"/>
      <c r="M143" s="255"/>
      <c r="N143" s="256"/>
      <c r="O143" s="256"/>
      <c r="P143" s="256"/>
      <c r="Q143" s="256"/>
      <c r="R143" s="256"/>
      <c r="S143" s="256"/>
      <c r="T143" s="257"/>
      <c r="AT143" s="258" t="s">
        <v>142</v>
      </c>
      <c r="AU143" s="258" t="s">
        <v>83</v>
      </c>
      <c r="AV143" s="12" t="s">
        <v>76</v>
      </c>
      <c r="AW143" s="12" t="s">
        <v>35</v>
      </c>
      <c r="AX143" s="12" t="s">
        <v>71</v>
      </c>
      <c r="AY143" s="258" t="s">
        <v>117</v>
      </c>
    </row>
    <row r="144" spans="2:51" s="11" customFormat="1" ht="13.5">
      <c r="B144" s="238"/>
      <c r="C144" s="239"/>
      <c r="D144" s="225" t="s">
        <v>142</v>
      </c>
      <c r="E144" s="240" t="s">
        <v>21</v>
      </c>
      <c r="F144" s="241" t="s">
        <v>210</v>
      </c>
      <c r="G144" s="239"/>
      <c r="H144" s="242">
        <v>415</v>
      </c>
      <c r="I144" s="243"/>
      <c r="J144" s="239"/>
      <c r="K144" s="239"/>
      <c r="L144" s="244"/>
      <c r="M144" s="245"/>
      <c r="N144" s="246"/>
      <c r="O144" s="246"/>
      <c r="P144" s="246"/>
      <c r="Q144" s="246"/>
      <c r="R144" s="246"/>
      <c r="S144" s="246"/>
      <c r="T144" s="247"/>
      <c r="AT144" s="248" t="s">
        <v>142</v>
      </c>
      <c r="AU144" s="248" t="s">
        <v>83</v>
      </c>
      <c r="AV144" s="11" t="s">
        <v>83</v>
      </c>
      <c r="AW144" s="11" t="s">
        <v>35</v>
      </c>
      <c r="AX144" s="11" t="s">
        <v>71</v>
      </c>
      <c r="AY144" s="248" t="s">
        <v>117</v>
      </c>
    </row>
    <row r="145" spans="2:51" s="12" customFormat="1" ht="13.5">
      <c r="B145" s="249"/>
      <c r="C145" s="250"/>
      <c r="D145" s="225" t="s">
        <v>142</v>
      </c>
      <c r="E145" s="251" t="s">
        <v>21</v>
      </c>
      <c r="F145" s="252" t="s">
        <v>211</v>
      </c>
      <c r="G145" s="250"/>
      <c r="H145" s="251" t="s">
        <v>21</v>
      </c>
      <c r="I145" s="253"/>
      <c r="J145" s="250"/>
      <c r="K145" s="250"/>
      <c r="L145" s="254"/>
      <c r="M145" s="255"/>
      <c r="N145" s="256"/>
      <c r="O145" s="256"/>
      <c r="P145" s="256"/>
      <c r="Q145" s="256"/>
      <c r="R145" s="256"/>
      <c r="S145" s="256"/>
      <c r="T145" s="257"/>
      <c r="AT145" s="258" t="s">
        <v>142</v>
      </c>
      <c r="AU145" s="258" t="s">
        <v>83</v>
      </c>
      <c r="AV145" s="12" t="s">
        <v>76</v>
      </c>
      <c r="AW145" s="12" t="s">
        <v>35</v>
      </c>
      <c r="AX145" s="12" t="s">
        <v>71</v>
      </c>
      <c r="AY145" s="258" t="s">
        <v>117</v>
      </c>
    </row>
    <row r="146" spans="2:51" s="11" customFormat="1" ht="13.5">
      <c r="B146" s="238"/>
      <c r="C146" s="239"/>
      <c r="D146" s="225" t="s">
        <v>142</v>
      </c>
      <c r="E146" s="240" t="s">
        <v>21</v>
      </c>
      <c r="F146" s="241" t="s">
        <v>212</v>
      </c>
      <c r="G146" s="239"/>
      <c r="H146" s="242">
        <v>56</v>
      </c>
      <c r="I146" s="243"/>
      <c r="J146" s="239"/>
      <c r="K146" s="239"/>
      <c r="L146" s="244"/>
      <c r="M146" s="245"/>
      <c r="N146" s="246"/>
      <c r="O146" s="246"/>
      <c r="P146" s="246"/>
      <c r="Q146" s="246"/>
      <c r="R146" s="246"/>
      <c r="S146" s="246"/>
      <c r="T146" s="247"/>
      <c r="AT146" s="248" t="s">
        <v>142</v>
      </c>
      <c r="AU146" s="248" t="s">
        <v>83</v>
      </c>
      <c r="AV146" s="11" t="s">
        <v>83</v>
      </c>
      <c r="AW146" s="11" t="s">
        <v>35</v>
      </c>
      <c r="AX146" s="11" t="s">
        <v>71</v>
      </c>
      <c r="AY146" s="248" t="s">
        <v>117</v>
      </c>
    </row>
    <row r="147" spans="2:51" s="13" customFormat="1" ht="13.5">
      <c r="B147" s="259"/>
      <c r="C147" s="260"/>
      <c r="D147" s="225" t="s">
        <v>142</v>
      </c>
      <c r="E147" s="261" t="s">
        <v>21</v>
      </c>
      <c r="F147" s="262" t="s">
        <v>213</v>
      </c>
      <c r="G147" s="260"/>
      <c r="H147" s="263">
        <v>471</v>
      </c>
      <c r="I147" s="264"/>
      <c r="J147" s="260"/>
      <c r="K147" s="260"/>
      <c r="L147" s="265"/>
      <c r="M147" s="266"/>
      <c r="N147" s="267"/>
      <c r="O147" s="267"/>
      <c r="P147" s="267"/>
      <c r="Q147" s="267"/>
      <c r="R147" s="267"/>
      <c r="S147" s="267"/>
      <c r="T147" s="268"/>
      <c r="AT147" s="269" t="s">
        <v>142</v>
      </c>
      <c r="AU147" s="269" t="s">
        <v>83</v>
      </c>
      <c r="AV147" s="13" t="s">
        <v>124</v>
      </c>
      <c r="AW147" s="13" t="s">
        <v>35</v>
      </c>
      <c r="AX147" s="13" t="s">
        <v>76</v>
      </c>
      <c r="AY147" s="269" t="s">
        <v>117</v>
      </c>
    </row>
    <row r="148" spans="2:65" s="1" customFormat="1" ht="25.5" customHeight="1">
      <c r="B148" s="45"/>
      <c r="C148" s="213" t="s">
        <v>9</v>
      </c>
      <c r="D148" s="213" t="s">
        <v>119</v>
      </c>
      <c r="E148" s="214" t="s">
        <v>233</v>
      </c>
      <c r="F148" s="215" t="s">
        <v>234</v>
      </c>
      <c r="G148" s="216" t="s">
        <v>122</v>
      </c>
      <c r="H148" s="217">
        <v>1429</v>
      </c>
      <c r="I148" s="218"/>
      <c r="J148" s="219">
        <f>ROUND(I148*H148,2)</f>
        <v>0</v>
      </c>
      <c r="K148" s="215" t="s">
        <v>123</v>
      </c>
      <c r="L148" s="71"/>
      <c r="M148" s="220" t="s">
        <v>21</v>
      </c>
      <c r="N148" s="221" t="s">
        <v>42</v>
      </c>
      <c r="O148" s="46"/>
      <c r="P148" s="222">
        <f>O148*H148</f>
        <v>0</v>
      </c>
      <c r="Q148" s="222">
        <v>0</v>
      </c>
      <c r="R148" s="222">
        <f>Q148*H148</f>
        <v>0</v>
      </c>
      <c r="S148" s="222">
        <v>0</v>
      </c>
      <c r="T148" s="223">
        <f>S148*H148</f>
        <v>0</v>
      </c>
      <c r="AR148" s="23" t="s">
        <v>124</v>
      </c>
      <c r="AT148" s="23" t="s">
        <v>119</v>
      </c>
      <c r="AU148" s="23" t="s">
        <v>83</v>
      </c>
      <c r="AY148" s="23" t="s">
        <v>117</v>
      </c>
      <c r="BE148" s="224">
        <f>IF(N148="základní",J148,0)</f>
        <v>0</v>
      </c>
      <c r="BF148" s="224">
        <f>IF(N148="snížená",J148,0)</f>
        <v>0</v>
      </c>
      <c r="BG148" s="224">
        <f>IF(N148="zákl. přenesená",J148,0)</f>
        <v>0</v>
      </c>
      <c r="BH148" s="224">
        <f>IF(N148="sníž. přenesená",J148,0)</f>
        <v>0</v>
      </c>
      <c r="BI148" s="224">
        <f>IF(N148="nulová",J148,0)</f>
        <v>0</v>
      </c>
      <c r="BJ148" s="23" t="s">
        <v>76</v>
      </c>
      <c r="BK148" s="224">
        <f>ROUND(I148*H148,2)</f>
        <v>0</v>
      </c>
      <c r="BL148" s="23" t="s">
        <v>124</v>
      </c>
      <c r="BM148" s="23" t="s">
        <v>235</v>
      </c>
    </row>
    <row r="149" spans="2:65" s="1" customFormat="1" ht="38.25" customHeight="1">
      <c r="B149" s="45"/>
      <c r="C149" s="213" t="s">
        <v>236</v>
      </c>
      <c r="D149" s="213" t="s">
        <v>119</v>
      </c>
      <c r="E149" s="214" t="s">
        <v>237</v>
      </c>
      <c r="F149" s="215" t="s">
        <v>238</v>
      </c>
      <c r="G149" s="216" t="s">
        <v>122</v>
      </c>
      <c r="H149" s="217">
        <v>1429</v>
      </c>
      <c r="I149" s="218"/>
      <c r="J149" s="219">
        <f>ROUND(I149*H149,2)</f>
        <v>0</v>
      </c>
      <c r="K149" s="215" t="s">
        <v>123</v>
      </c>
      <c r="L149" s="71"/>
      <c r="M149" s="220" t="s">
        <v>21</v>
      </c>
      <c r="N149" s="221" t="s">
        <v>42</v>
      </c>
      <c r="O149" s="46"/>
      <c r="P149" s="222">
        <f>O149*H149</f>
        <v>0</v>
      </c>
      <c r="Q149" s="222">
        <v>0</v>
      </c>
      <c r="R149" s="222">
        <f>Q149*H149</f>
        <v>0</v>
      </c>
      <c r="S149" s="222">
        <v>0</v>
      </c>
      <c r="T149" s="223">
        <f>S149*H149</f>
        <v>0</v>
      </c>
      <c r="AR149" s="23" t="s">
        <v>124</v>
      </c>
      <c r="AT149" s="23" t="s">
        <v>119</v>
      </c>
      <c r="AU149" s="23" t="s">
        <v>83</v>
      </c>
      <c r="AY149" s="23" t="s">
        <v>117</v>
      </c>
      <c r="BE149" s="224">
        <f>IF(N149="základní",J149,0)</f>
        <v>0</v>
      </c>
      <c r="BF149" s="224">
        <f>IF(N149="snížená",J149,0)</f>
        <v>0</v>
      </c>
      <c r="BG149" s="224">
        <f>IF(N149="zákl. přenesená",J149,0)</f>
        <v>0</v>
      </c>
      <c r="BH149" s="224">
        <f>IF(N149="sníž. přenesená",J149,0)</f>
        <v>0</v>
      </c>
      <c r="BI149" s="224">
        <f>IF(N149="nulová",J149,0)</f>
        <v>0</v>
      </c>
      <c r="BJ149" s="23" t="s">
        <v>76</v>
      </c>
      <c r="BK149" s="224">
        <f>ROUND(I149*H149,2)</f>
        <v>0</v>
      </c>
      <c r="BL149" s="23" t="s">
        <v>124</v>
      </c>
      <c r="BM149" s="23" t="s">
        <v>239</v>
      </c>
    </row>
    <row r="150" spans="2:65" s="1" customFormat="1" ht="38.25" customHeight="1">
      <c r="B150" s="45"/>
      <c r="C150" s="213" t="s">
        <v>240</v>
      </c>
      <c r="D150" s="213" t="s">
        <v>119</v>
      </c>
      <c r="E150" s="214" t="s">
        <v>241</v>
      </c>
      <c r="F150" s="215" t="s">
        <v>242</v>
      </c>
      <c r="G150" s="216" t="s">
        <v>122</v>
      </c>
      <c r="H150" s="217">
        <v>16</v>
      </c>
      <c r="I150" s="218"/>
      <c r="J150" s="219">
        <f>ROUND(I150*H150,2)</f>
        <v>0</v>
      </c>
      <c r="K150" s="215" t="s">
        <v>123</v>
      </c>
      <c r="L150" s="71"/>
      <c r="M150" s="220" t="s">
        <v>21</v>
      </c>
      <c r="N150" s="221" t="s">
        <v>42</v>
      </c>
      <c r="O150" s="46"/>
      <c r="P150" s="222">
        <f>O150*H150</f>
        <v>0</v>
      </c>
      <c r="Q150" s="222">
        <v>0.62652</v>
      </c>
      <c r="R150" s="222">
        <f>Q150*H150</f>
        <v>10.02432</v>
      </c>
      <c r="S150" s="222">
        <v>0</v>
      </c>
      <c r="T150" s="223">
        <f>S150*H150</f>
        <v>0</v>
      </c>
      <c r="AR150" s="23" t="s">
        <v>124</v>
      </c>
      <c r="AT150" s="23" t="s">
        <v>119</v>
      </c>
      <c r="AU150" s="23" t="s">
        <v>83</v>
      </c>
      <c r="AY150" s="23" t="s">
        <v>117</v>
      </c>
      <c r="BE150" s="224">
        <f>IF(N150="základní",J150,0)</f>
        <v>0</v>
      </c>
      <c r="BF150" s="224">
        <f>IF(N150="snížená",J150,0)</f>
        <v>0</v>
      </c>
      <c r="BG150" s="224">
        <f>IF(N150="zákl. přenesená",J150,0)</f>
        <v>0</v>
      </c>
      <c r="BH150" s="224">
        <f>IF(N150="sníž. přenesená",J150,0)</f>
        <v>0</v>
      </c>
      <c r="BI150" s="224">
        <f>IF(N150="nulová",J150,0)</f>
        <v>0</v>
      </c>
      <c r="BJ150" s="23" t="s">
        <v>76</v>
      </c>
      <c r="BK150" s="224">
        <f>ROUND(I150*H150,2)</f>
        <v>0</v>
      </c>
      <c r="BL150" s="23" t="s">
        <v>124</v>
      </c>
      <c r="BM150" s="23" t="s">
        <v>243</v>
      </c>
    </row>
    <row r="151" spans="2:47" s="1" customFormat="1" ht="13.5">
      <c r="B151" s="45"/>
      <c r="C151" s="73"/>
      <c r="D151" s="225" t="s">
        <v>126</v>
      </c>
      <c r="E151" s="73"/>
      <c r="F151" s="226" t="s">
        <v>244</v>
      </c>
      <c r="G151" s="73"/>
      <c r="H151" s="73"/>
      <c r="I151" s="184"/>
      <c r="J151" s="73"/>
      <c r="K151" s="73"/>
      <c r="L151" s="71"/>
      <c r="M151" s="227"/>
      <c r="N151" s="46"/>
      <c r="O151" s="46"/>
      <c r="P151" s="46"/>
      <c r="Q151" s="46"/>
      <c r="R151" s="46"/>
      <c r="S151" s="46"/>
      <c r="T151" s="94"/>
      <c r="AT151" s="23" t="s">
        <v>126</v>
      </c>
      <c r="AU151" s="23" t="s">
        <v>83</v>
      </c>
    </row>
    <row r="152" spans="2:65" s="1" customFormat="1" ht="25.5" customHeight="1">
      <c r="B152" s="45"/>
      <c r="C152" s="213" t="s">
        <v>245</v>
      </c>
      <c r="D152" s="213" t="s">
        <v>119</v>
      </c>
      <c r="E152" s="214" t="s">
        <v>246</v>
      </c>
      <c r="F152" s="215" t="s">
        <v>247</v>
      </c>
      <c r="G152" s="216" t="s">
        <v>122</v>
      </c>
      <c r="H152" s="217">
        <v>16</v>
      </c>
      <c r="I152" s="218"/>
      <c r="J152" s="219">
        <f>ROUND(I152*H152,2)</f>
        <v>0</v>
      </c>
      <c r="K152" s="215" t="s">
        <v>123</v>
      </c>
      <c r="L152" s="71"/>
      <c r="M152" s="220" t="s">
        <v>21</v>
      </c>
      <c r="N152" s="221" t="s">
        <v>42</v>
      </c>
      <c r="O152" s="46"/>
      <c r="P152" s="222">
        <f>O152*H152</f>
        <v>0</v>
      </c>
      <c r="Q152" s="222">
        <v>0.1514</v>
      </c>
      <c r="R152" s="222">
        <f>Q152*H152</f>
        <v>2.4224</v>
      </c>
      <c r="S152" s="222">
        <v>0</v>
      </c>
      <c r="T152" s="223">
        <f>S152*H152</f>
        <v>0</v>
      </c>
      <c r="AR152" s="23" t="s">
        <v>124</v>
      </c>
      <c r="AT152" s="23" t="s">
        <v>119</v>
      </c>
      <c r="AU152" s="23" t="s">
        <v>83</v>
      </c>
      <c r="AY152" s="23" t="s">
        <v>117</v>
      </c>
      <c r="BE152" s="224">
        <f>IF(N152="základní",J152,0)</f>
        <v>0</v>
      </c>
      <c r="BF152" s="224">
        <f>IF(N152="snížená",J152,0)</f>
        <v>0</v>
      </c>
      <c r="BG152" s="224">
        <f>IF(N152="zákl. přenesená",J152,0)</f>
        <v>0</v>
      </c>
      <c r="BH152" s="224">
        <f>IF(N152="sníž. přenesená",J152,0)</f>
        <v>0</v>
      </c>
      <c r="BI152" s="224">
        <f>IF(N152="nulová",J152,0)</f>
        <v>0</v>
      </c>
      <c r="BJ152" s="23" t="s">
        <v>76</v>
      </c>
      <c r="BK152" s="224">
        <f>ROUND(I152*H152,2)</f>
        <v>0</v>
      </c>
      <c r="BL152" s="23" t="s">
        <v>124</v>
      </c>
      <c r="BM152" s="23" t="s">
        <v>248</v>
      </c>
    </row>
    <row r="153" spans="2:47" s="1" customFormat="1" ht="13.5">
      <c r="B153" s="45"/>
      <c r="C153" s="73"/>
      <c r="D153" s="225" t="s">
        <v>126</v>
      </c>
      <c r="E153" s="73"/>
      <c r="F153" s="226" t="s">
        <v>244</v>
      </c>
      <c r="G153" s="73"/>
      <c r="H153" s="73"/>
      <c r="I153" s="184"/>
      <c r="J153" s="73"/>
      <c r="K153" s="73"/>
      <c r="L153" s="71"/>
      <c r="M153" s="227"/>
      <c r="N153" s="46"/>
      <c r="O153" s="46"/>
      <c r="P153" s="46"/>
      <c r="Q153" s="46"/>
      <c r="R153" s="46"/>
      <c r="S153" s="46"/>
      <c r="T153" s="94"/>
      <c r="AT153" s="23" t="s">
        <v>126</v>
      </c>
      <c r="AU153" s="23" t="s">
        <v>83</v>
      </c>
    </row>
    <row r="154" spans="2:63" s="10" customFormat="1" ht="29.85" customHeight="1">
      <c r="B154" s="197"/>
      <c r="C154" s="198"/>
      <c r="D154" s="199" t="s">
        <v>70</v>
      </c>
      <c r="E154" s="211" t="s">
        <v>249</v>
      </c>
      <c r="F154" s="211" t="s">
        <v>250</v>
      </c>
      <c r="G154" s="198"/>
      <c r="H154" s="198"/>
      <c r="I154" s="201"/>
      <c r="J154" s="212">
        <f>BK154</f>
        <v>0</v>
      </c>
      <c r="K154" s="198"/>
      <c r="L154" s="203"/>
      <c r="M154" s="204"/>
      <c r="N154" s="205"/>
      <c r="O154" s="205"/>
      <c r="P154" s="206">
        <f>P155</f>
        <v>0</v>
      </c>
      <c r="Q154" s="205"/>
      <c r="R154" s="206">
        <f>R155</f>
        <v>0</v>
      </c>
      <c r="S154" s="205"/>
      <c r="T154" s="207">
        <f>T155</f>
        <v>0</v>
      </c>
      <c r="AR154" s="208" t="s">
        <v>76</v>
      </c>
      <c r="AT154" s="209" t="s">
        <v>70</v>
      </c>
      <c r="AU154" s="209" t="s">
        <v>76</v>
      </c>
      <c r="AY154" s="208" t="s">
        <v>117</v>
      </c>
      <c r="BK154" s="210">
        <f>BK155</f>
        <v>0</v>
      </c>
    </row>
    <row r="155" spans="2:65" s="1" customFormat="1" ht="25.5" customHeight="1">
      <c r="B155" s="45"/>
      <c r="C155" s="213" t="s">
        <v>251</v>
      </c>
      <c r="D155" s="213" t="s">
        <v>119</v>
      </c>
      <c r="E155" s="214" t="s">
        <v>252</v>
      </c>
      <c r="F155" s="215" t="s">
        <v>253</v>
      </c>
      <c r="G155" s="216" t="s">
        <v>138</v>
      </c>
      <c r="H155" s="217">
        <v>420.845</v>
      </c>
      <c r="I155" s="218"/>
      <c r="J155" s="219">
        <f>ROUND(I155*H155,2)</f>
        <v>0</v>
      </c>
      <c r="K155" s="215" t="s">
        <v>123</v>
      </c>
      <c r="L155" s="71"/>
      <c r="M155" s="220" t="s">
        <v>21</v>
      </c>
      <c r="N155" s="221" t="s">
        <v>42</v>
      </c>
      <c r="O155" s="46"/>
      <c r="P155" s="222">
        <f>O155*H155</f>
        <v>0</v>
      </c>
      <c r="Q155" s="222">
        <v>0</v>
      </c>
      <c r="R155" s="222">
        <f>Q155*H155</f>
        <v>0</v>
      </c>
      <c r="S155" s="222">
        <v>0</v>
      </c>
      <c r="T155" s="223">
        <f>S155*H155</f>
        <v>0</v>
      </c>
      <c r="AR155" s="23" t="s">
        <v>124</v>
      </c>
      <c r="AT155" s="23" t="s">
        <v>119</v>
      </c>
      <c r="AU155" s="23" t="s">
        <v>83</v>
      </c>
      <c r="AY155" s="23" t="s">
        <v>117</v>
      </c>
      <c r="BE155" s="224">
        <f>IF(N155="základní",J155,0)</f>
        <v>0</v>
      </c>
      <c r="BF155" s="224">
        <f>IF(N155="snížená",J155,0)</f>
        <v>0</v>
      </c>
      <c r="BG155" s="224">
        <f>IF(N155="zákl. přenesená",J155,0)</f>
        <v>0</v>
      </c>
      <c r="BH155" s="224">
        <f>IF(N155="sníž. přenesená",J155,0)</f>
        <v>0</v>
      </c>
      <c r="BI155" s="224">
        <f>IF(N155="nulová",J155,0)</f>
        <v>0</v>
      </c>
      <c r="BJ155" s="23" t="s">
        <v>76</v>
      </c>
      <c r="BK155" s="224">
        <f>ROUND(I155*H155,2)</f>
        <v>0</v>
      </c>
      <c r="BL155" s="23" t="s">
        <v>124</v>
      </c>
      <c r="BM155" s="23" t="s">
        <v>254</v>
      </c>
    </row>
    <row r="156" spans="2:63" s="10" customFormat="1" ht="37.4" customHeight="1">
      <c r="B156" s="197"/>
      <c r="C156" s="198"/>
      <c r="D156" s="199" t="s">
        <v>70</v>
      </c>
      <c r="E156" s="200" t="s">
        <v>255</v>
      </c>
      <c r="F156" s="200" t="s">
        <v>256</v>
      </c>
      <c r="G156" s="198"/>
      <c r="H156" s="198"/>
      <c r="I156" s="201"/>
      <c r="J156" s="202">
        <f>BK156</f>
        <v>0</v>
      </c>
      <c r="K156" s="198"/>
      <c r="L156" s="203"/>
      <c r="M156" s="204"/>
      <c r="N156" s="205"/>
      <c r="O156" s="205"/>
      <c r="P156" s="206">
        <f>P157+P166+P172+P175</f>
        <v>0</v>
      </c>
      <c r="Q156" s="205"/>
      <c r="R156" s="206">
        <f>R157+R166+R172+R175</f>
        <v>0</v>
      </c>
      <c r="S156" s="205"/>
      <c r="T156" s="207">
        <f>T157+T166+T172+T175</f>
        <v>0</v>
      </c>
      <c r="AR156" s="208" t="s">
        <v>145</v>
      </c>
      <c r="AT156" s="209" t="s">
        <v>70</v>
      </c>
      <c r="AU156" s="209" t="s">
        <v>71</v>
      </c>
      <c r="AY156" s="208" t="s">
        <v>117</v>
      </c>
      <c r="BK156" s="210">
        <f>BK157+BK166+BK172+BK175</f>
        <v>0</v>
      </c>
    </row>
    <row r="157" spans="2:63" s="10" customFormat="1" ht="19.9" customHeight="1">
      <c r="B157" s="197"/>
      <c r="C157" s="198"/>
      <c r="D157" s="199" t="s">
        <v>70</v>
      </c>
      <c r="E157" s="211" t="s">
        <v>257</v>
      </c>
      <c r="F157" s="211" t="s">
        <v>258</v>
      </c>
      <c r="G157" s="198"/>
      <c r="H157" s="198"/>
      <c r="I157" s="201"/>
      <c r="J157" s="212">
        <f>BK157</f>
        <v>0</v>
      </c>
      <c r="K157" s="198"/>
      <c r="L157" s="203"/>
      <c r="M157" s="204"/>
      <c r="N157" s="205"/>
      <c r="O157" s="205"/>
      <c r="P157" s="206">
        <f>SUM(P158:P165)</f>
        <v>0</v>
      </c>
      <c r="Q157" s="205"/>
      <c r="R157" s="206">
        <f>SUM(R158:R165)</f>
        <v>0</v>
      </c>
      <c r="S157" s="205"/>
      <c r="T157" s="207">
        <f>SUM(T158:T165)</f>
        <v>0</v>
      </c>
      <c r="AR157" s="208" t="s">
        <v>145</v>
      </c>
      <c r="AT157" s="209" t="s">
        <v>70</v>
      </c>
      <c r="AU157" s="209" t="s">
        <v>76</v>
      </c>
      <c r="AY157" s="208" t="s">
        <v>117</v>
      </c>
      <c r="BK157" s="210">
        <f>SUM(BK158:BK165)</f>
        <v>0</v>
      </c>
    </row>
    <row r="158" spans="2:65" s="1" customFormat="1" ht="16.5" customHeight="1">
      <c r="B158" s="45"/>
      <c r="C158" s="213" t="s">
        <v>259</v>
      </c>
      <c r="D158" s="213" t="s">
        <v>119</v>
      </c>
      <c r="E158" s="214" t="s">
        <v>260</v>
      </c>
      <c r="F158" s="215" t="s">
        <v>261</v>
      </c>
      <c r="G158" s="216" t="s">
        <v>262</v>
      </c>
      <c r="H158" s="217">
        <v>1</v>
      </c>
      <c r="I158" s="218"/>
      <c r="J158" s="219">
        <f>ROUND(I158*H158,2)</f>
        <v>0</v>
      </c>
      <c r="K158" s="215" t="s">
        <v>123</v>
      </c>
      <c r="L158" s="71"/>
      <c r="M158" s="220" t="s">
        <v>21</v>
      </c>
      <c r="N158" s="221" t="s">
        <v>42</v>
      </c>
      <c r="O158" s="46"/>
      <c r="P158" s="222">
        <f>O158*H158</f>
        <v>0</v>
      </c>
      <c r="Q158" s="222">
        <v>0</v>
      </c>
      <c r="R158" s="222">
        <f>Q158*H158</f>
        <v>0</v>
      </c>
      <c r="S158" s="222">
        <v>0</v>
      </c>
      <c r="T158" s="223">
        <f>S158*H158</f>
        <v>0</v>
      </c>
      <c r="AR158" s="23" t="s">
        <v>263</v>
      </c>
      <c r="AT158" s="23" t="s">
        <v>119</v>
      </c>
      <c r="AU158" s="23" t="s">
        <v>83</v>
      </c>
      <c r="AY158" s="23" t="s">
        <v>117</v>
      </c>
      <c r="BE158" s="224">
        <f>IF(N158="základní",J158,0)</f>
        <v>0</v>
      </c>
      <c r="BF158" s="224">
        <f>IF(N158="snížená",J158,0)</f>
        <v>0</v>
      </c>
      <c r="BG158" s="224">
        <f>IF(N158="zákl. přenesená",J158,0)</f>
        <v>0</v>
      </c>
      <c r="BH158" s="224">
        <f>IF(N158="sníž. přenesená",J158,0)</f>
        <v>0</v>
      </c>
      <c r="BI158" s="224">
        <f>IF(N158="nulová",J158,0)</f>
        <v>0</v>
      </c>
      <c r="BJ158" s="23" t="s">
        <v>76</v>
      </c>
      <c r="BK158" s="224">
        <f>ROUND(I158*H158,2)</f>
        <v>0</v>
      </c>
      <c r="BL158" s="23" t="s">
        <v>263</v>
      </c>
      <c r="BM158" s="23" t="s">
        <v>264</v>
      </c>
    </row>
    <row r="159" spans="2:65" s="1" customFormat="1" ht="16.5" customHeight="1">
      <c r="B159" s="45"/>
      <c r="C159" s="213" t="s">
        <v>265</v>
      </c>
      <c r="D159" s="213" t="s">
        <v>119</v>
      </c>
      <c r="E159" s="214" t="s">
        <v>266</v>
      </c>
      <c r="F159" s="215" t="s">
        <v>267</v>
      </c>
      <c r="G159" s="216" t="s">
        <v>268</v>
      </c>
      <c r="H159" s="217">
        <v>1</v>
      </c>
      <c r="I159" s="218"/>
      <c r="J159" s="219">
        <f>ROUND(I159*H159,2)</f>
        <v>0</v>
      </c>
      <c r="K159" s="215" t="s">
        <v>123</v>
      </c>
      <c r="L159" s="71"/>
      <c r="M159" s="220" t="s">
        <v>21</v>
      </c>
      <c r="N159" s="221" t="s">
        <v>42</v>
      </c>
      <c r="O159" s="46"/>
      <c r="P159" s="222">
        <f>O159*H159</f>
        <v>0</v>
      </c>
      <c r="Q159" s="222">
        <v>0</v>
      </c>
      <c r="R159" s="222">
        <f>Q159*H159</f>
        <v>0</v>
      </c>
      <c r="S159" s="222">
        <v>0</v>
      </c>
      <c r="T159" s="223">
        <f>S159*H159</f>
        <v>0</v>
      </c>
      <c r="AR159" s="23" t="s">
        <v>263</v>
      </c>
      <c r="AT159" s="23" t="s">
        <v>119</v>
      </c>
      <c r="AU159" s="23" t="s">
        <v>83</v>
      </c>
      <c r="AY159" s="23" t="s">
        <v>117</v>
      </c>
      <c r="BE159" s="224">
        <f>IF(N159="základní",J159,0)</f>
        <v>0</v>
      </c>
      <c r="BF159" s="224">
        <f>IF(N159="snížená",J159,0)</f>
        <v>0</v>
      </c>
      <c r="BG159" s="224">
        <f>IF(N159="zákl. přenesená",J159,0)</f>
        <v>0</v>
      </c>
      <c r="BH159" s="224">
        <f>IF(N159="sníž. přenesená",J159,0)</f>
        <v>0</v>
      </c>
      <c r="BI159" s="224">
        <f>IF(N159="nulová",J159,0)</f>
        <v>0</v>
      </c>
      <c r="BJ159" s="23" t="s">
        <v>76</v>
      </c>
      <c r="BK159" s="224">
        <f>ROUND(I159*H159,2)</f>
        <v>0</v>
      </c>
      <c r="BL159" s="23" t="s">
        <v>263</v>
      </c>
      <c r="BM159" s="23" t="s">
        <v>269</v>
      </c>
    </row>
    <row r="160" spans="2:47" s="1" customFormat="1" ht="13.5">
      <c r="B160" s="45"/>
      <c r="C160" s="73"/>
      <c r="D160" s="225" t="s">
        <v>126</v>
      </c>
      <c r="E160" s="73"/>
      <c r="F160" s="226" t="s">
        <v>270</v>
      </c>
      <c r="G160" s="73"/>
      <c r="H160" s="73"/>
      <c r="I160" s="184"/>
      <c r="J160" s="73"/>
      <c r="K160" s="73"/>
      <c r="L160" s="71"/>
      <c r="M160" s="227"/>
      <c r="N160" s="46"/>
      <c r="O160" s="46"/>
      <c r="P160" s="46"/>
      <c r="Q160" s="46"/>
      <c r="R160" s="46"/>
      <c r="S160" s="46"/>
      <c r="T160" s="94"/>
      <c r="AT160" s="23" t="s">
        <v>126</v>
      </c>
      <c r="AU160" s="23" t="s">
        <v>83</v>
      </c>
    </row>
    <row r="161" spans="2:65" s="1" customFormat="1" ht="25.5" customHeight="1">
      <c r="B161" s="45"/>
      <c r="C161" s="213" t="s">
        <v>271</v>
      </c>
      <c r="D161" s="213" t="s">
        <v>119</v>
      </c>
      <c r="E161" s="214" t="s">
        <v>272</v>
      </c>
      <c r="F161" s="215" t="s">
        <v>273</v>
      </c>
      <c r="G161" s="216" t="s">
        <v>268</v>
      </c>
      <c r="H161" s="217">
        <v>1</v>
      </c>
      <c r="I161" s="218"/>
      <c r="J161" s="219">
        <f>ROUND(I161*H161,2)</f>
        <v>0</v>
      </c>
      <c r="K161" s="215" t="s">
        <v>123</v>
      </c>
      <c r="L161" s="71"/>
      <c r="M161" s="220" t="s">
        <v>21</v>
      </c>
      <c r="N161" s="221" t="s">
        <v>42</v>
      </c>
      <c r="O161" s="46"/>
      <c r="P161" s="222">
        <f>O161*H161</f>
        <v>0</v>
      </c>
      <c r="Q161" s="222">
        <v>0</v>
      </c>
      <c r="R161" s="222">
        <f>Q161*H161</f>
        <v>0</v>
      </c>
      <c r="S161" s="222">
        <v>0</v>
      </c>
      <c r="T161" s="223">
        <f>S161*H161</f>
        <v>0</v>
      </c>
      <c r="AR161" s="23" t="s">
        <v>263</v>
      </c>
      <c r="AT161" s="23" t="s">
        <v>119</v>
      </c>
      <c r="AU161" s="23" t="s">
        <v>83</v>
      </c>
      <c r="AY161" s="23" t="s">
        <v>117</v>
      </c>
      <c r="BE161" s="224">
        <f>IF(N161="základní",J161,0)</f>
        <v>0</v>
      </c>
      <c r="BF161" s="224">
        <f>IF(N161="snížená",J161,0)</f>
        <v>0</v>
      </c>
      <c r="BG161" s="224">
        <f>IF(N161="zákl. přenesená",J161,0)</f>
        <v>0</v>
      </c>
      <c r="BH161" s="224">
        <f>IF(N161="sníž. přenesená",J161,0)</f>
        <v>0</v>
      </c>
      <c r="BI161" s="224">
        <f>IF(N161="nulová",J161,0)</f>
        <v>0</v>
      </c>
      <c r="BJ161" s="23" t="s">
        <v>76</v>
      </c>
      <c r="BK161" s="224">
        <f>ROUND(I161*H161,2)</f>
        <v>0</v>
      </c>
      <c r="BL161" s="23" t="s">
        <v>263</v>
      </c>
      <c r="BM161" s="23" t="s">
        <v>274</v>
      </c>
    </row>
    <row r="162" spans="2:47" s="1" customFormat="1" ht="13.5">
      <c r="B162" s="45"/>
      <c r="C162" s="73"/>
      <c r="D162" s="225" t="s">
        <v>126</v>
      </c>
      <c r="E162" s="73"/>
      <c r="F162" s="226" t="s">
        <v>275</v>
      </c>
      <c r="G162" s="73"/>
      <c r="H162" s="73"/>
      <c r="I162" s="184"/>
      <c r="J162" s="73"/>
      <c r="K162" s="73"/>
      <c r="L162" s="71"/>
      <c r="M162" s="227"/>
      <c r="N162" s="46"/>
      <c r="O162" s="46"/>
      <c r="P162" s="46"/>
      <c r="Q162" s="46"/>
      <c r="R162" s="46"/>
      <c r="S162" s="46"/>
      <c r="T162" s="94"/>
      <c r="AT162" s="23" t="s">
        <v>126</v>
      </c>
      <c r="AU162" s="23" t="s">
        <v>83</v>
      </c>
    </row>
    <row r="163" spans="2:65" s="1" customFormat="1" ht="16.5" customHeight="1">
      <c r="B163" s="45"/>
      <c r="C163" s="213" t="s">
        <v>276</v>
      </c>
      <c r="D163" s="213" t="s">
        <v>119</v>
      </c>
      <c r="E163" s="214" t="s">
        <v>277</v>
      </c>
      <c r="F163" s="215" t="s">
        <v>278</v>
      </c>
      <c r="G163" s="216" t="s">
        <v>268</v>
      </c>
      <c r="H163" s="217">
        <v>4</v>
      </c>
      <c r="I163" s="218"/>
      <c r="J163" s="219">
        <f>ROUND(I163*H163,2)</f>
        <v>0</v>
      </c>
      <c r="K163" s="215" t="s">
        <v>123</v>
      </c>
      <c r="L163" s="71"/>
      <c r="M163" s="220" t="s">
        <v>21</v>
      </c>
      <c r="N163" s="221" t="s">
        <v>42</v>
      </c>
      <c r="O163" s="46"/>
      <c r="P163" s="222">
        <f>O163*H163</f>
        <v>0</v>
      </c>
      <c r="Q163" s="222">
        <v>0</v>
      </c>
      <c r="R163" s="222">
        <f>Q163*H163</f>
        <v>0</v>
      </c>
      <c r="S163" s="222">
        <v>0</v>
      </c>
      <c r="T163" s="223">
        <f>S163*H163</f>
        <v>0</v>
      </c>
      <c r="AR163" s="23" t="s">
        <v>263</v>
      </c>
      <c r="AT163" s="23" t="s">
        <v>119</v>
      </c>
      <c r="AU163" s="23" t="s">
        <v>83</v>
      </c>
      <c r="AY163" s="23" t="s">
        <v>117</v>
      </c>
      <c r="BE163" s="224">
        <f>IF(N163="základní",J163,0)</f>
        <v>0</v>
      </c>
      <c r="BF163" s="224">
        <f>IF(N163="snížená",J163,0)</f>
        <v>0</v>
      </c>
      <c r="BG163" s="224">
        <f>IF(N163="zákl. přenesená",J163,0)</f>
        <v>0</v>
      </c>
      <c r="BH163" s="224">
        <f>IF(N163="sníž. přenesená",J163,0)</f>
        <v>0</v>
      </c>
      <c r="BI163" s="224">
        <f>IF(N163="nulová",J163,0)</f>
        <v>0</v>
      </c>
      <c r="BJ163" s="23" t="s">
        <v>76</v>
      </c>
      <c r="BK163" s="224">
        <f>ROUND(I163*H163,2)</f>
        <v>0</v>
      </c>
      <c r="BL163" s="23" t="s">
        <v>263</v>
      </c>
      <c r="BM163" s="23" t="s">
        <v>279</v>
      </c>
    </row>
    <row r="164" spans="2:47" s="1" customFormat="1" ht="13.5">
      <c r="B164" s="45"/>
      <c r="C164" s="73"/>
      <c r="D164" s="225" t="s">
        <v>126</v>
      </c>
      <c r="E164" s="73"/>
      <c r="F164" s="226" t="s">
        <v>280</v>
      </c>
      <c r="G164" s="73"/>
      <c r="H164" s="73"/>
      <c r="I164" s="184"/>
      <c r="J164" s="73"/>
      <c r="K164" s="73"/>
      <c r="L164" s="71"/>
      <c r="M164" s="227"/>
      <c r="N164" s="46"/>
      <c r="O164" s="46"/>
      <c r="P164" s="46"/>
      <c r="Q164" s="46"/>
      <c r="R164" s="46"/>
      <c r="S164" s="46"/>
      <c r="T164" s="94"/>
      <c r="AT164" s="23" t="s">
        <v>126</v>
      </c>
      <c r="AU164" s="23" t="s">
        <v>83</v>
      </c>
    </row>
    <row r="165" spans="2:65" s="1" customFormat="1" ht="25.5" customHeight="1">
      <c r="B165" s="45"/>
      <c r="C165" s="213" t="s">
        <v>281</v>
      </c>
      <c r="D165" s="213" t="s">
        <v>119</v>
      </c>
      <c r="E165" s="214" t="s">
        <v>282</v>
      </c>
      <c r="F165" s="215" t="s">
        <v>283</v>
      </c>
      <c r="G165" s="216" t="s">
        <v>268</v>
      </c>
      <c r="H165" s="217">
        <v>4</v>
      </c>
      <c r="I165" s="218"/>
      <c r="J165" s="219">
        <f>ROUND(I165*H165,2)</f>
        <v>0</v>
      </c>
      <c r="K165" s="215" t="s">
        <v>123</v>
      </c>
      <c r="L165" s="71"/>
      <c r="M165" s="220" t="s">
        <v>21</v>
      </c>
      <c r="N165" s="221" t="s">
        <v>42</v>
      </c>
      <c r="O165" s="46"/>
      <c r="P165" s="222">
        <f>O165*H165</f>
        <v>0</v>
      </c>
      <c r="Q165" s="222">
        <v>0</v>
      </c>
      <c r="R165" s="222">
        <f>Q165*H165</f>
        <v>0</v>
      </c>
      <c r="S165" s="222">
        <v>0</v>
      </c>
      <c r="T165" s="223">
        <f>S165*H165</f>
        <v>0</v>
      </c>
      <c r="AR165" s="23" t="s">
        <v>263</v>
      </c>
      <c r="AT165" s="23" t="s">
        <v>119</v>
      </c>
      <c r="AU165" s="23" t="s">
        <v>83</v>
      </c>
      <c r="AY165" s="23" t="s">
        <v>117</v>
      </c>
      <c r="BE165" s="224">
        <f>IF(N165="základní",J165,0)</f>
        <v>0</v>
      </c>
      <c r="BF165" s="224">
        <f>IF(N165="snížená",J165,0)</f>
        <v>0</v>
      </c>
      <c r="BG165" s="224">
        <f>IF(N165="zákl. přenesená",J165,0)</f>
        <v>0</v>
      </c>
      <c r="BH165" s="224">
        <f>IF(N165="sníž. přenesená",J165,0)</f>
        <v>0</v>
      </c>
      <c r="BI165" s="224">
        <f>IF(N165="nulová",J165,0)</f>
        <v>0</v>
      </c>
      <c r="BJ165" s="23" t="s">
        <v>76</v>
      </c>
      <c r="BK165" s="224">
        <f>ROUND(I165*H165,2)</f>
        <v>0</v>
      </c>
      <c r="BL165" s="23" t="s">
        <v>263</v>
      </c>
      <c r="BM165" s="23" t="s">
        <v>284</v>
      </c>
    </row>
    <row r="166" spans="2:63" s="10" customFormat="1" ht="29.85" customHeight="1">
      <c r="B166" s="197"/>
      <c r="C166" s="198"/>
      <c r="D166" s="199" t="s">
        <v>70</v>
      </c>
      <c r="E166" s="211" t="s">
        <v>285</v>
      </c>
      <c r="F166" s="211" t="s">
        <v>286</v>
      </c>
      <c r="G166" s="198"/>
      <c r="H166" s="198"/>
      <c r="I166" s="201"/>
      <c r="J166" s="212">
        <f>BK166</f>
        <v>0</v>
      </c>
      <c r="K166" s="198"/>
      <c r="L166" s="203"/>
      <c r="M166" s="204"/>
      <c r="N166" s="205"/>
      <c r="O166" s="205"/>
      <c r="P166" s="206">
        <f>SUM(P167:P171)</f>
        <v>0</v>
      </c>
      <c r="Q166" s="205"/>
      <c r="R166" s="206">
        <f>SUM(R167:R171)</f>
        <v>0</v>
      </c>
      <c r="S166" s="205"/>
      <c r="T166" s="207">
        <f>SUM(T167:T171)</f>
        <v>0</v>
      </c>
      <c r="AR166" s="208" t="s">
        <v>145</v>
      </c>
      <c r="AT166" s="209" t="s">
        <v>70</v>
      </c>
      <c r="AU166" s="209" t="s">
        <v>76</v>
      </c>
      <c r="AY166" s="208" t="s">
        <v>117</v>
      </c>
      <c r="BK166" s="210">
        <f>SUM(BK167:BK171)</f>
        <v>0</v>
      </c>
    </row>
    <row r="167" spans="2:65" s="1" customFormat="1" ht="38.25" customHeight="1">
      <c r="B167" s="45"/>
      <c r="C167" s="213" t="s">
        <v>287</v>
      </c>
      <c r="D167" s="213" t="s">
        <v>119</v>
      </c>
      <c r="E167" s="214" t="s">
        <v>288</v>
      </c>
      <c r="F167" s="215" t="s">
        <v>289</v>
      </c>
      <c r="G167" s="216" t="s">
        <v>268</v>
      </c>
      <c r="H167" s="217">
        <v>1</v>
      </c>
      <c r="I167" s="218"/>
      <c r="J167" s="219">
        <f>ROUND(I167*H167,2)</f>
        <v>0</v>
      </c>
      <c r="K167" s="215" t="s">
        <v>123</v>
      </c>
      <c r="L167" s="71"/>
      <c r="M167" s="220" t="s">
        <v>21</v>
      </c>
      <c r="N167" s="221" t="s">
        <v>42</v>
      </c>
      <c r="O167" s="46"/>
      <c r="P167" s="222">
        <f>O167*H167</f>
        <v>0</v>
      </c>
      <c r="Q167" s="222">
        <v>0</v>
      </c>
      <c r="R167" s="222">
        <f>Q167*H167</f>
        <v>0</v>
      </c>
      <c r="S167" s="222">
        <v>0</v>
      </c>
      <c r="T167" s="223">
        <f>S167*H167</f>
        <v>0</v>
      </c>
      <c r="AR167" s="23" t="s">
        <v>263</v>
      </c>
      <c r="AT167" s="23" t="s">
        <v>119</v>
      </c>
      <c r="AU167" s="23" t="s">
        <v>83</v>
      </c>
      <c r="AY167" s="23" t="s">
        <v>117</v>
      </c>
      <c r="BE167" s="224">
        <f>IF(N167="základní",J167,0)</f>
        <v>0</v>
      </c>
      <c r="BF167" s="224">
        <f>IF(N167="snížená",J167,0)</f>
        <v>0</v>
      </c>
      <c r="BG167" s="224">
        <f>IF(N167="zákl. přenesená",J167,0)</f>
        <v>0</v>
      </c>
      <c r="BH167" s="224">
        <f>IF(N167="sníž. přenesená",J167,0)</f>
        <v>0</v>
      </c>
      <c r="BI167" s="224">
        <f>IF(N167="nulová",J167,0)</f>
        <v>0</v>
      </c>
      <c r="BJ167" s="23" t="s">
        <v>76</v>
      </c>
      <c r="BK167" s="224">
        <f>ROUND(I167*H167,2)</f>
        <v>0</v>
      </c>
      <c r="BL167" s="23" t="s">
        <v>263</v>
      </c>
      <c r="BM167" s="23" t="s">
        <v>290</v>
      </c>
    </row>
    <row r="168" spans="2:47" s="1" customFormat="1" ht="13.5">
      <c r="B168" s="45"/>
      <c r="C168" s="73"/>
      <c r="D168" s="225" t="s">
        <v>126</v>
      </c>
      <c r="E168" s="73"/>
      <c r="F168" s="226" t="s">
        <v>291</v>
      </c>
      <c r="G168" s="73"/>
      <c r="H168" s="73"/>
      <c r="I168" s="184"/>
      <c r="J168" s="73"/>
      <c r="K168" s="73"/>
      <c r="L168" s="71"/>
      <c r="M168" s="227"/>
      <c r="N168" s="46"/>
      <c r="O168" s="46"/>
      <c r="P168" s="46"/>
      <c r="Q168" s="46"/>
      <c r="R168" s="46"/>
      <c r="S168" s="46"/>
      <c r="T168" s="94"/>
      <c r="AT168" s="23" t="s">
        <v>126</v>
      </c>
      <c r="AU168" s="23" t="s">
        <v>83</v>
      </c>
    </row>
    <row r="169" spans="2:65" s="1" customFormat="1" ht="16.5" customHeight="1">
      <c r="B169" s="45"/>
      <c r="C169" s="213" t="s">
        <v>292</v>
      </c>
      <c r="D169" s="213" t="s">
        <v>119</v>
      </c>
      <c r="E169" s="214" t="s">
        <v>293</v>
      </c>
      <c r="F169" s="215" t="s">
        <v>294</v>
      </c>
      <c r="G169" s="216" t="s">
        <v>262</v>
      </c>
      <c r="H169" s="217">
        <v>1</v>
      </c>
      <c r="I169" s="218"/>
      <c r="J169" s="219">
        <f>ROUND(I169*H169,2)</f>
        <v>0</v>
      </c>
      <c r="K169" s="215" t="s">
        <v>123</v>
      </c>
      <c r="L169" s="71"/>
      <c r="M169" s="220" t="s">
        <v>21</v>
      </c>
      <c r="N169" s="221" t="s">
        <v>42</v>
      </c>
      <c r="O169" s="46"/>
      <c r="P169" s="222">
        <f>O169*H169</f>
        <v>0</v>
      </c>
      <c r="Q169" s="222">
        <v>0</v>
      </c>
      <c r="R169" s="222">
        <f>Q169*H169</f>
        <v>0</v>
      </c>
      <c r="S169" s="222">
        <v>0</v>
      </c>
      <c r="T169" s="223">
        <f>S169*H169</f>
        <v>0</v>
      </c>
      <c r="AR169" s="23" t="s">
        <v>263</v>
      </c>
      <c r="AT169" s="23" t="s">
        <v>119</v>
      </c>
      <c r="AU169" s="23" t="s">
        <v>83</v>
      </c>
      <c r="AY169" s="23" t="s">
        <v>117</v>
      </c>
      <c r="BE169" s="224">
        <f>IF(N169="základní",J169,0)</f>
        <v>0</v>
      </c>
      <c r="BF169" s="224">
        <f>IF(N169="snížená",J169,0)</f>
        <v>0</v>
      </c>
      <c r="BG169" s="224">
        <f>IF(N169="zákl. přenesená",J169,0)</f>
        <v>0</v>
      </c>
      <c r="BH169" s="224">
        <f>IF(N169="sníž. přenesená",J169,0)</f>
        <v>0</v>
      </c>
      <c r="BI169" s="224">
        <f>IF(N169="nulová",J169,0)</f>
        <v>0</v>
      </c>
      <c r="BJ169" s="23" t="s">
        <v>76</v>
      </c>
      <c r="BK169" s="224">
        <f>ROUND(I169*H169,2)</f>
        <v>0</v>
      </c>
      <c r="BL169" s="23" t="s">
        <v>263</v>
      </c>
      <c r="BM169" s="23" t="s">
        <v>295</v>
      </c>
    </row>
    <row r="170" spans="2:47" s="1" customFormat="1" ht="13.5">
      <c r="B170" s="45"/>
      <c r="C170" s="73"/>
      <c r="D170" s="225" t="s">
        <v>126</v>
      </c>
      <c r="E170" s="73"/>
      <c r="F170" s="226" t="s">
        <v>296</v>
      </c>
      <c r="G170" s="73"/>
      <c r="H170" s="73"/>
      <c r="I170" s="184"/>
      <c r="J170" s="73"/>
      <c r="K170" s="73"/>
      <c r="L170" s="71"/>
      <c r="M170" s="227"/>
      <c r="N170" s="46"/>
      <c r="O170" s="46"/>
      <c r="P170" s="46"/>
      <c r="Q170" s="46"/>
      <c r="R170" s="46"/>
      <c r="S170" s="46"/>
      <c r="T170" s="94"/>
      <c r="AT170" s="23" t="s">
        <v>126</v>
      </c>
      <c r="AU170" s="23" t="s">
        <v>83</v>
      </c>
    </row>
    <row r="171" spans="2:65" s="1" customFormat="1" ht="16.5" customHeight="1">
      <c r="B171" s="45"/>
      <c r="C171" s="213" t="s">
        <v>297</v>
      </c>
      <c r="D171" s="213" t="s">
        <v>119</v>
      </c>
      <c r="E171" s="214" t="s">
        <v>298</v>
      </c>
      <c r="F171" s="215" t="s">
        <v>299</v>
      </c>
      <c r="G171" s="216" t="s">
        <v>262</v>
      </c>
      <c r="H171" s="217">
        <v>1</v>
      </c>
      <c r="I171" s="218"/>
      <c r="J171" s="219">
        <f>ROUND(I171*H171,2)</f>
        <v>0</v>
      </c>
      <c r="K171" s="215" t="s">
        <v>123</v>
      </c>
      <c r="L171" s="71"/>
      <c r="M171" s="220" t="s">
        <v>21</v>
      </c>
      <c r="N171" s="221" t="s">
        <v>42</v>
      </c>
      <c r="O171" s="46"/>
      <c r="P171" s="222">
        <f>O171*H171</f>
        <v>0</v>
      </c>
      <c r="Q171" s="222">
        <v>0</v>
      </c>
      <c r="R171" s="222">
        <f>Q171*H171</f>
        <v>0</v>
      </c>
      <c r="S171" s="222">
        <v>0</v>
      </c>
      <c r="T171" s="223">
        <f>S171*H171</f>
        <v>0</v>
      </c>
      <c r="AR171" s="23" t="s">
        <v>263</v>
      </c>
      <c r="AT171" s="23" t="s">
        <v>119</v>
      </c>
      <c r="AU171" s="23" t="s">
        <v>83</v>
      </c>
      <c r="AY171" s="23" t="s">
        <v>117</v>
      </c>
      <c r="BE171" s="224">
        <f>IF(N171="základní",J171,0)</f>
        <v>0</v>
      </c>
      <c r="BF171" s="224">
        <f>IF(N171="snížená",J171,0)</f>
        <v>0</v>
      </c>
      <c r="BG171" s="224">
        <f>IF(N171="zákl. přenesená",J171,0)</f>
        <v>0</v>
      </c>
      <c r="BH171" s="224">
        <f>IF(N171="sníž. přenesená",J171,0)</f>
        <v>0</v>
      </c>
      <c r="BI171" s="224">
        <f>IF(N171="nulová",J171,0)</f>
        <v>0</v>
      </c>
      <c r="BJ171" s="23" t="s">
        <v>76</v>
      </c>
      <c r="BK171" s="224">
        <f>ROUND(I171*H171,2)</f>
        <v>0</v>
      </c>
      <c r="BL171" s="23" t="s">
        <v>263</v>
      </c>
      <c r="BM171" s="23" t="s">
        <v>300</v>
      </c>
    </row>
    <row r="172" spans="2:63" s="10" customFormat="1" ht="29.85" customHeight="1">
      <c r="B172" s="197"/>
      <c r="C172" s="198"/>
      <c r="D172" s="199" t="s">
        <v>70</v>
      </c>
      <c r="E172" s="211" t="s">
        <v>301</v>
      </c>
      <c r="F172" s="211" t="s">
        <v>302</v>
      </c>
      <c r="G172" s="198"/>
      <c r="H172" s="198"/>
      <c r="I172" s="201"/>
      <c r="J172" s="212">
        <f>BK172</f>
        <v>0</v>
      </c>
      <c r="K172" s="198"/>
      <c r="L172" s="203"/>
      <c r="M172" s="204"/>
      <c r="N172" s="205"/>
      <c r="O172" s="205"/>
      <c r="P172" s="206">
        <f>SUM(P173:P174)</f>
        <v>0</v>
      </c>
      <c r="Q172" s="205"/>
      <c r="R172" s="206">
        <f>SUM(R173:R174)</f>
        <v>0</v>
      </c>
      <c r="S172" s="205"/>
      <c r="T172" s="207">
        <f>SUM(T173:T174)</f>
        <v>0</v>
      </c>
      <c r="AR172" s="208" t="s">
        <v>145</v>
      </c>
      <c r="AT172" s="209" t="s">
        <v>70</v>
      </c>
      <c r="AU172" s="209" t="s">
        <v>76</v>
      </c>
      <c r="AY172" s="208" t="s">
        <v>117</v>
      </c>
      <c r="BK172" s="210">
        <f>SUM(BK173:BK174)</f>
        <v>0</v>
      </c>
    </row>
    <row r="173" spans="2:65" s="1" customFormat="1" ht="16.5" customHeight="1">
      <c r="B173" s="45"/>
      <c r="C173" s="213" t="s">
        <v>303</v>
      </c>
      <c r="D173" s="213" t="s">
        <v>119</v>
      </c>
      <c r="E173" s="214" t="s">
        <v>304</v>
      </c>
      <c r="F173" s="215" t="s">
        <v>305</v>
      </c>
      <c r="G173" s="216" t="s">
        <v>268</v>
      </c>
      <c r="H173" s="217">
        <v>4</v>
      </c>
      <c r="I173" s="218"/>
      <c r="J173" s="219">
        <f>ROUND(I173*H173,2)</f>
        <v>0</v>
      </c>
      <c r="K173" s="215" t="s">
        <v>123</v>
      </c>
      <c r="L173" s="71"/>
      <c r="M173" s="220" t="s">
        <v>21</v>
      </c>
      <c r="N173" s="221" t="s">
        <v>42</v>
      </c>
      <c r="O173" s="46"/>
      <c r="P173" s="222">
        <f>O173*H173</f>
        <v>0</v>
      </c>
      <c r="Q173" s="222">
        <v>0</v>
      </c>
      <c r="R173" s="222">
        <f>Q173*H173</f>
        <v>0</v>
      </c>
      <c r="S173" s="222">
        <v>0</v>
      </c>
      <c r="T173" s="223">
        <f>S173*H173</f>
        <v>0</v>
      </c>
      <c r="AR173" s="23" t="s">
        <v>263</v>
      </c>
      <c r="AT173" s="23" t="s">
        <v>119</v>
      </c>
      <c r="AU173" s="23" t="s">
        <v>83</v>
      </c>
      <c r="AY173" s="23" t="s">
        <v>117</v>
      </c>
      <c r="BE173" s="224">
        <f>IF(N173="základní",J173,0)</f>
        <v>0</v>
      </c>
      <c r="BF173" s="224">
        <f>IF(N173="snížená",J173,0)</f>
        <v>0</v>
      </c>
      <c r="BG173" s="224">
        <f>IF(N173="zákl. přenesená",J173,0)</f>
        <v>0</v>
      </c>
      <c r="BH173" s="224">
        <f>IF(N173="sníž. přenesená",J173,0)</f>
        <v>0</v>
      </c>
      <c r="BI173" s="224">
        <f>IF(N173="nulová",J173,0)</f>
        <v>0</v>
      </c>
      <c r="BJ173" s="23" t="s">
        <v>76</v>
      </c>
      <c r="BK173" s="224">
        <f>ROUND(I173*H173,2)</f>
        <v>0</v>
      </c>
      <c r="BL173" s="23" t="s">
        <v>263</v>
      </c>
      <c r="BM173" s="23" t="s">
        <v>306</v>
      </c>
    </row>
    <row r="174" spans="2:47" s="1" customFormat="1" ht="13.5">
      <c r="B174" s="45"/>
      <c r="C174" s="73"/>
      <c r="D174" s="225" t="s">
        <v>126</v>
      </c>
      <c r="E174" s="73"/>
      <c r="F174" s="226" t="s">
        <v>307</v>
      </c>
      <c r="G174" s="73"/>
      <c r="H174" s="73"/>
      <c r="I174" s="184"/>
      <c r="J174" s="73"/>
      <c r="K174" s="73"/>
      <c r="L174" s="71"/>
      <c r="M174" s="227"/>
      <c r="N174" s="46"/>
      <c r="O174" s="46"/>
      <c r="P174" s="46"/>
      <c r="Q174" s="46"/>
      <c r="R174" s="46"/>
      <c r="S174" s="46"/>
      <c r="T174" s="94"/>
      <c r="AT174" s="23" t="s">
        <v>126</v>
      </c>
      <c r="AU174" s="23" t="s">
        <v>83</v>
      </c>
    </row>
    <row r="175" spans="2:63" s="10" customFormat="1" ht="29.85" customHeight="1">
      <c r="B175" s="197"/>
      <c r="C175" s="198"/>
      <c r="D175" s="199" t="s">
        <v>70</v>
      </c>
      <c r="E175" s="211" t="s">
        <v>308</v>
      </c>
      <c r="F175" s="211" t="s">
        <v>309</v>
      </c>
      <c r="G175" s="198"/>
      <c r="H175" s="198"/>
      <c r="I175" s="201"/>
      <c r="J175" s="212">
        <f>BK175</f>
        <v>0</v>
      </c>
      <c r="K175" s="198"/>
      <c r="L175" s="203"/>
      <c r="M175" s="204"/>
      <c r="N175" s="205"/>
      <c r="O175" s="205"/>
      <c r="P175" s="206">
        <f>SUM(P176:P177)</f>
        <v>0</v>
      </c>
      <c r="Q175" s="205"/>
      <c r="R175" s="206">
        <f>SUM(R176:R177)</f>
        <v>0</v>
      </c>
      <c r="S175" s="205"/>
      <c r="T175" s="207">
        <f>SUM(T176:T177)</f>
        <v>0</v>
      </c>
      <c r="AR175" s="208" t="s">
        <v>145</v>
      </c>
      <c r="AT175" s="209" t="s">
        <v>70</v>
      </c>
      <c r="AU175" s="209" t="s">
        <v>76</v>
      </c>
      <c r="AY175" s="208" t="s">
        <v>117</v>
      </c>
      <c r="BK175" s="210">
        <f>SUM(BK176:BK177)</f>
        <v>0</v>
      </c>
    </row>
    <row r="176" spans="2:65" s="1" customFormat="1" ht="25.5" customHeight="1">
      <c r="B176" s="45"/>
      <c r="C176" s="213" t="s">
        <v>310</v>
      </c>
      <c r="D176" s="213" t="s">
        <v>119</v>
      </c>
      <c r="E176" s="214" t="s">
        <v>311</v>
      </c>
      <c r="F176" s="215" t="s">
        <v>312</v>
      </c>
      <c r="G176" s="216" t="s">
        <v>268</v>
      </c>
      <c r="H176" s="217">
        <v>1</v>
      </c>
      <c r="I176" s="218"/>
      <c r="J176" s="219">
        <f>ROUND(I176*H176,2)</f>
        <v>0</v>
      </c>
      <c r="K176" s="215" t="s">
        <v>123</v>
      </c>
      <c r="L176" s="71"/>
      <c r="M176" s="220" t="s">
        <v>21</v>
      </c>
      <c r="N176" s="221" t="s">
        <v>42</v>
      </c>
      <c r="O176" s="46"/>
      <c r="P176" s="222">
        <f>O176*H176</f>
        <v>0</v>
      </c>
      <c r="Q176" s="222">
        <v>0</v>
      </c>
      <c r="R176" s="222">
        <f>Q176*H176</f>
        <v>0</v>
      </c>
      <c r="S176" s="222">
        <v>0</v>
      </c>
      <c r="T176" s="223">
        <f>S176*H176</f>
        <v>0</v>
      </c>
      <c r="AR176" s="23" t="s">
        <v>263</v>
      </c>
      <c r="AT176" s="23" t="s">
        <v>119</v>
      </c>
      <c r="AU176" s="23" t="s">
        <v>83</v>
      </c>
      <c r="AY176" s="23" t="s">
        <v>117</v>
      </c>
      <c r="BE176" s="224">
        <f>IF(N176="základní",J176,0)</f>
        <v>0</v>
      </c>
      <c r="BF176" s="224">
        <f>IF(N176="snížená",J176,0)</f>
        <v>0</v>
      </c>
      <c r="BG176" s="224">
        <f>IF(N176="zákl. přenesená",J176,0)</f>
        <v>0</v>
      </c>
      <c r="BH176" s="224">
        <f>IF(N176="sníž. přenesená",J176,0)</f>
        <v>0</v>
      </c>
      <c r="BI176" s="224">
        <f>IF(N176="nulová",J176,0)</f>
        <v>0</v>
      </c>
      <c r="BJ176" s="23" t="s">
        <v>76</v>
      </c>
      <c r="BK176" s="224">
        <f>ROUND(I176*H176,2)</f>
        <v>0</v>
      </c>
      <c r="BL176" s="23" t="s">
        <v>263</v>
      </c>
      <c r="BM176" s="23" t="s">
        <v>313</v>
      </c>
    </row>
    <row r="177" spans="2:65" s="1" customFormat="1" ht="25.5" customHeight="1">
      <c r="B177" s="45"/>
      <c r="C177" s="213" t="s">
        <v>314</v>
      </c>
      <c r="D177" s="213" t="s">
        <v>119</v>
      </c>
      <c r="E177" s="214" t="s">
        <v>315</v>
      </c>
      <c r="F177" s="215" t="s">
        <v>316</v>
      </c>
      <c r="G177" s="216" t="s">
        <v>268</v>
      </c>
      <c r="H177" s="217">
        <v>1</v>
      </c>
      <c r="I177" s="218"/>
      <c r="J177" s="219">
        <f>ROUND(I177*H177,2)</f>
        <v>0</v>
      </c>
      <c r="K177" s="215" t="s">
        <v>123</v>
      </c>
      <c r="L177" s="71"/>
      <c r="M177" s="220" t="s">
        <v>21</v>
      </c>
      <c r="N177" s="270" t="s">
        <v>42</v>
      </c>
      <c r="O177" s="271"/>
      <c r="P177" s="272">
        <f>O177*H177</f>
        <v>0</v>
      </c>
      <c r="Q177" s="272">
        <v>0</v>
      </c>
      <c r="R177" s="272">
        <f>Q177*H177</f>
        <v>0</v>
      </c>
      <c r="S177" s="272">
        <v>0</v>
      </c>
      <c r="T177" s="273">
        <f>S177*H177</f>
        <v>0</v>
      </c>
      <c r="AR177" s="23" t="s">
        <v>263</v>
      </c>
      <c r="AT177" s="23" t="s">
        <v>119</v>
      </c>
      <c r="AU177" s="23" t="s">
        <v>83</v>
      </c>
      <c r="AY177" s="23" t="s">
        <v>117</v>
      </c>
      <c r="BE177" s="224">
        <f>IF(N177="základní",J177,0)</f>
        <v>0</v>
      </c>
      <c r="BF177" s="224">
        <f>IF(N177="snížená",J177,0)</f>
        <v>0</v>
      </c>
      <c r="BG177" s="224">
        <f>IF(N177="zákl. přenesená",J177,0)</f>
        <v>0</v>
      </c>
      <c r="BH177" s="224">
        <f>IF(N177="sníž. přenesená",J177,0)</f>
        <v>0</v>
      </c>
      <c r="BI177" s="224">
        <f>IF(N177="nulová",J177,0)</f>
        <v>0</v>
      </c>
      <c r="BJ177" s="23" t="s">
        <v>76</v>
      </c>
      <c r="BK177" s="224">
        <f>ROUND(I177*H177,2)</f>
        <v>0</v>
      </c>
      <c r="BL177" s="23" t="s">
        <v>263</v>
      </c>
      <c r="BM177" s="23" t="s">
        <v>317</v>
      </c>
    </row>
    <row r="178" spans="2:12" s="1" customFormat="1" ht="6.95" customHeight="1">
      <c r="B178" s="66"/>
      <c r="C178" s="67"/>
      <c r="D178" s="67"/>
      <c r="E178" s="67"/>
      <c r="F178" s="67"/>
      <c r="G178" s="67"/>
      <c r="H178" s="67"/>
      <c r="I178" s="159"/>
      <c r="J178" s="67"/>
      <c r="K178" s="67"/>
      <c r="L178" s="71"/>
    </row>
  </sheetData>
  <sheetProtection password="CC35" sheet="1" objects="1" scenarios="1" formatColumns="0" formatRows="0" autoFilter="0"/>
  <autoFilter ref="C80:K177"/>
  <mergeCells count="7">
    <mergeCell ref="E7:H7"/>
    <mergeCell ref="E22:H22"/>
    <mergeCell ref="E43:H43"/>
    <mergeCell ref="J47:J48"/>
    <mergeCell ref="E73:H73"/>
    <mergeCell ref="G1:H1"/>
    <mergeCell ref="L2:V2"/>
  </mergeCells>
  <hyperlinks>
    <hyperlink ref="F1:G1" location="C2" display="1) Krycí list soupisu"/>
    <hyperlink ref="G1:H1" location="C50" display="2) Rekapitulace"/>
    <hyperlink ref="J1" location="C80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74" customWidth="1"/>
    <col min="2" max="2" width="1.66796875" style="274" customWidth="1"/>
    <col min="3" max="4" width="5" style="274" customWidth="1"/>
    <col min="5" max="5" width="11.66015625" style="274" customWidth="1"/>
    <col min="6" max="6" width="9.16015625" style="274" customWidth="1"/>
    <col min="7" max="7" width="5" style="274" customWidth="1"/>
    <col min="8" max="8" width="77.83203125" style="274" customWidth="1"/>
    <col min="9" max="10" width="20" style="274" customWidth="1"/>
    <col min="11" max="11" width="1.66796875" style="274" customWidth="1"/>
  </cols>
  <sheetData>
    <row r="1" ht="37.5" customHeight="1"/>
    <row r="2" spans="2:11" ht="7.5" customHeight="1">
      <c r="B2" s="275"/>
      <c r="C2" s="276"/>
      <c r="D2" s="276"/>
      <c r="E2" s="276"/>
      <c r="F2" s="276"/>
      <c r="G2" s="276"/>
      <c r="H2" s="276"/>
      <c r="I2" s="276"/>
      <c r="J2" s="276"/>
      <c r="K2" s="277"/>
    </row>
    <row r="3" spans="2:11" s="14" customFormat="1" ht="45" customHeight="1">
      <c r="B3" s="278"/>
      <c r="C3" s="279" t="s">
        <v>318</v>
      </c>
      <c r="D3" s="279"/>
      <c r="E3" s="279"/>
      <c r="F3" s="279"/>
      <c r="G3" s="279"/>
      <c r="H3" s="279"/>
      <c r="I3" s="279"/>
      <c r="J3" s="279"/>
      <c r="K3" s="280"/>
    </row>
    <row r="4" spans="2:11" ht="25.5" customHeight="1">
      <c r="B4" s="281"/>
      <c r="C4" s="282" t="s">
        <v>319</v>
      </c>
      <c r="D4" s="282"/>
      <c r="E4" s="282"/>
      <c r="F4" s="282"/>
      <c r="G4" s="282"/>
      <c r="H4" s="282"/>
      <c r="I4" s="282"/>
      <c r="J4" s="282"/>
      <c r="K4" s="283"/>
    </row>
    <row r="5" spans="2:11" ht="5.25" customHeight="1">
      <c r="B5" s="281"/>
      <c r="C5" s="284"/>
      <c r="D5" s="284"/>
      <c r="E5" s="284"/>
      <c r="F5" s="284"/>
      <c r="G5" s="284"/>
      <c r="H5" s="284"/>
      <c r="I5" s="284"/>
      <c r="J5" s="284"/>
      <c r="K5" s="283"/>
    </row>
    <row r="6" spans="2:11" ht="15" customHeight="1">
      <c r="B6" s="281"/>
      <c r="C6" s="285" t="s">
        <v>320</v>
      </c>
      <c r="D6" s="285"/>
      <c r="E6" s="285"/>
      <c r="F6" s="285"/>
      <c r="G6" s="285"/>
      <c r="H6" s="285"/>
      <c r="I6" s="285"/>
      <c r="J6" s="285"/>
      <c r="K6" s="283"/>
    </row>
    <row r="7" spans="2:11" ht="15" customHeight="1">
      <c r="B7" s="286"/>
      <c r="C7" s="285" t="s">
        <v>321</v>
      </c>
      <c r="D7" s="285"/>
      <c r="E7" s="285"/>
      <c r="F7" s="285"/>
      <c r="G7" s="285"/>
      <c r="H7" s="285"/>
      <c r="I7" s="285"/>
      <c r="J7" s="285"/>
      <c r="K7" s="283"/>
    </row>
    <row r="8" spans="2:11" ht="12.75" customHeight="1">
      <c r="B8" s="286"/>
      <c r="C8" s="285"/>
      <c r="D8" s="285"/>
      <c r="E8" s="285"/>
      <c r="F8" s="285"/>
      <c r="G8" s="285"/>
      <c r="H8" s="285"/>
      <c r="I8" s="285"/>
      <c r="J8" s="285"/>
      <c r="K8" s="283"/>
    </row>
    <row r="9" spans="2:11" ht="15" customHeight="1">
      <c r="B9" s="286"/>
      <c r="C9" s="285" t="s">
        <v>322</v>
      </c>
      <c r="D9" s="285"/>
      <c r="E9" s="285"/>
      <c r="F9" s="285"/>
      <c r="G9" s="285"/>
      <c r="H9" s="285"/>
      <c r="I9" s="285"/>
      <c r="J9" s="285"/>
      <c r="K9" s="283"/>
    </row>
    <row r="10" spans="2:11" ht="15" customHeight="1">
      <c r="B10" s="286"/>
      <c r="C10" s="285"/>
      <c r="D10" s="285" t="s">
        <v>323</v>
      </c>
      <c r="E10" s="285"/>
      <c r="F10" s="285"/>
      <c r="G10" s="285"/>
      <c r="H10" s="285"/>
      <c r="I10" s="285"/>
      <c r="J10" s="285"/>
      <c r="K10" s="283"/>
    </row>
    <row r="11" spans="2:11" ht="15" customHeight="1">
      <c r="B11" s="286"/>
      <c r="C11" s="287"/>
      <c r="D11" s="285" t="s">
        <v>324</v>
      </c>
      <c r="E11" s="285"/>
      <c r="F11" s="285"/>
      <c r="G11" s="285"/>
      <c r="H11" s="285"/>
      <c r="I11" s="285"/>
      <c r="J11" s="285"/>
      <c r="K11" s="283"/>
    </row>
    <row r="12" spans="2:11" ht="12.75" customHeight="1">
      <c r="B12" s="286"/>
      <c r="C12" s="287"/>
      <c r="D12" s="287"/>
      <c r="E12" s="287"/>
      <c r="F12" s="287"/>
      <c r="G12" s="287"/>
      <c r="H12" s="287"/>
      <c r="I12" s="287"/>
      <c r="J12" s="287"/>
      <c r="K12" s="283"/>
    </row>
    <row r="13" spans="2:11" ht="15" customHeight="1">
      <c r="B13" s="286"/>
      <c r="C13" s="287"/>
      <c r="D13" s="285" t="s">
        <v>325</v>
      </c>
      <c r="E13" s="285"/>
      <c r="F13" s="285"/>
      <c r="G13" s="285"/>
      <c r="H13" s="285"/>
      <c r="I13" s="285"/>
      <c r="J13" s="285"/>
      <c r="K13" s="283"/>
    </row>
    <row r="14" spans="2:11" ht="15" customHeight="1">
      <c r="B14" s="286"/>
      <c r="C14" s="287"/>
      <c r="D14" s="285" t="s">
        <v>326</v>
      </c>
      <c r="E14" s="285"/>
      <c r="F14" s="285"/>
      <c r="G14" s="285"/>
      <c r="H14" s="285"/>
      <c r="I14" s="285"/>
      <c r="J14" s="285"/>
      <c r="K14" s="283"/>
    </row>
    <row r="15" spans="2:11" ht="15" customHeight="1">
      <c r="B15" s="286"/>
      <c r="C15" s="287"/>
      <c r="D15" s="285" t="s">
        <v>327</v>
      </c>
      <c r="E15" s="285"/>
      <c r="F15" s="285"/>
      <c r="G15" s="285"/>
      <c r="H15" s="285"/>
      <c r="I15" s="285"/>
      <c r="J15" s="285"/>
      <c r="K15" s="283"/>
    </row>
    <row r="16" spans="2:11" ht="15" customHeight="1">
      <c r="B16" s="286"/>
      <c r="C16" s="287"/>
      <c r="D16" s="287"/>
      <c r="E16" s="288" t="s">
        <v>75</v>
      </c>
      <c r="F16" s="285" t="s">
        <v>328</v>
      </c>
      <c r="G16" s="285"/>
      <c r="H16" s="285"/>
      <c r="I16" s="285"/>
      <c r="J16" s="285"/>
      <c r="K16" s="283"/>
    </row>
    <row r="17" spans="2:11" ht="15" customHeight="1">
      <c r="B17" s="286"/>
      <c r="C17" s="287"/>
      <c r="D17" s="287"/>
      <c r="E17" s="288" t="s">
        <v>329</v>
      </c>
      <c r="F17" s="285" t="s">
        <v>330</v>
      </c>
      <c r="G17" s="285"/>
      <c r="H17" s="285"/>
      <c r="I17" s="285"/>
      <c r="J17" s="285"/>
      <c r="K17" s="283"/>
    </row>
    <row r="18" spans="2:11" ht="15" customHeight="1">
      <c r="B18" s="286"/>
      <c r="C18" s="287"/>
      <c r="D18" s="287"/>
      <c r="E18" s="288" t="s">
        <v>331</v>
      </c>
      <c r="F18" s="285" t="s">
        <v>332</v>
      </c>
      <c r="G18" s="285"/>
      <c r="H18" s="285"/>
      <c r="I18" s="285"/>
      <c r="J18" s="285"/>
      <c r="K18" s="283"/>
    </row>
    <row r="19" spans="2:11" ht="15" customHeight="1">
      <c r="B19" s="286"/>
      <c r="C19" s="287"/>
      <c r="D19" s="287"/>
      <c r="E19" s="288" t="s">
        <v>333</v>
      </c>
      <c r="F19" s="285" t="s">
        <v>334</v>
      </c>
      <c r="G19" s="285"/>
      <c r="H19" s="285"/>
      <c r="I19" s="285"/>
      <c r="J19" s="285"/>
      <c r="K19" s="283"/>
    </row>
    <row r="20" spans="2:11" ht="15" customHeight="1">
      <c r="B20" s="286"/>
      <c r="C20" s="287"/>
      <c r="D20" s="287"/>
      <c r="E20" s="288" t="s">
        <v>335</v>
      </c>
      <c r="F20" s="285" t="s">
        <v>336</v>
      </c>
      <c r="G20" s="285"/>
      <c r="H20" s="285"/>
      <c r="I20" s="285"/>
      <c r="J20" s="285"/>
      <c r="K20" s="283"/>
    </row>
    <row r="21" spans="2:11" ht="15" customHeight="1">
      <c r="B21" s="286"/>
      <c r="C21" s="287"/>
      <c r="D21" s="287"/>
      <c r="E21" s="288" t="s">
        <v>337</v>
      </c>
      <c r="F21" s="285" t="s">
        <v>338</v>
      </c>
      <c r="G21" s="285"/>
      <c r="H21" s="285"/>
      <c r="I21" s="285"/>
      <c r="J21" s="285"/>
      <c r="K21" s="283"/>
    </row>
    <row r="22" spans="2:11" ht="12.75" customHeight="1">
      <c r="B22" s="286"/>
      <c r="C22" s="287"/>
      <c r="D22" s="287"/>
      <c r="E22" s="287"/>
      <c r="F22" s="287"/>
      <c r="G22" s="287"/>
      <c r="H22" s="287"/>
      <c r="I22" s="287"/>
      <c r="J22" s="287"/>
      <c r="K22" s="283"/>
    </row>
    <row r="23" spans="2:11" ht="15" customHeight="1">
      <c r="B23" s="286"/>
      <c r="C23" s="285" t="s">
        <v>339</v>
      </c>
      <c r="D23" s="285"/>
      <c r="E23" s="285"/>
      <c r="F23" s="285"/>
      <c r="G23" s="285"/>
      <c r="H23" s="285"/>
      <c r="I23" s="285"/>
      <c r="J23" s="285"/>
      <c r="K23" s="283"/>
    </row>
    <row r="24" spans="2:11" ht="15" customHeight="1">
      <c r="B24" s="286"/>
      <c r="C24" s="285" t="s">
        <v>340</v>
      </c>
      <c r="D24" s="285"/>
      <c r="E24" s="285"/>
      <c r="F24" s="285"/>
      <c r="G24" s="285"/>
      <c r="H24" s="285"/>
      <c r="I24" s="285"/>
      <c r="J24" s="285"/>
      <c r="K24" s="283"/>
    </row>
    <row r="25" spans="2:11" ht="15" customHeight="1">
      <c r="B25" s="286"/>
      <c r="C25" s="285"/>
      <c r="D25" s="285" t="s">
        <v>341</v>
      </c>
      <c r="E25" s="285"/>
      <c r="F25" s="285"/>
      <c r="G25" s="285"/>
      <c r="H25" s="285"/>
      <c r="I25" s="285"/>
      <c r="J25" s="285"/>
      <c r="K25" s="283"/>
    </row>
    <row r="26" spans="2:11" ht="15" customHeight="1">
      <c r="B26" s="286"/>
      <c r="C26" s="287"/>
      <c r="D26" s="285" t="s">
        <v>342</v>
      </c>
      <c r="E26" s="285"/>
      <c r="F26" s="285"/>
      <c r="G26" s="285"/>
      <c r="H26" s="285"/>
      <c r="I26" s="285"/>
      <c r="J26" s="285"/>
      <c r="K26" s="283"/>
    </row>
    <row r="27" spans="2:11" ht="12.75" customHeight="1">
      <c r="B27" s="286"/>
      <c r="C27" s="287"/>
      <c r="D27" s="287"/>
      <c r="E27" s="287"/>
      <c r="F27" s="287"/>
      <c r="G27" s="287"/>
      <c r="H27" s="287"/>
      <c r="I27" s="287"/>
      <c r="J27" s="287"/>
      <c r="K27" s="283"/>
    </row>
    <row r="28" spans="2:11" ht="15" customHeight="1">
      <c r="B28" s="286"/>
      <c r="C28" s="287"/>
      <c r="D28" s="285" t="s">
        <v>343</v>
      </c>
      <c r="E28" s="285"/>
      <c r="F28" s="285"/>
      <c r="G28" s="285"/>
      <c r="H28" s="285"/>
      <c r="I28" s="285"/>
      <c r="J28" s="285"/>
      <c r="K28" s="283"/>
    </row>
    <row r="29" spans="2:11" ht="15" customHeight="1">
      <c r="B29" s="286"/>
      <c r="C29" s="287"/>
      <c r="D29" s="285" t="s">
        <v>344</v>
      </c>
      <c r="E29" s="285"/>
      <c r="F29" s="285"/>
      <c r="G29" s="285"/>
      <c r="H29" s="285"/>
      <c r="I29" s="285"/>
      <c r="J29" s="285"/>
      <c r="K29" s="283"/>
    </row>
    <row r="30" spans="2:11" ht="12.75" customHeight="1">
      <c r="B30" s="286"/>
      <c r="C30" s="287"/>
      <c r="D30" s="287"/>
      <c r="E30" s="287"/>
      <c r="F30" s="287"/>
      <c r="G30" s="287"/>
      <c r="H30" s="287"/>
      <c r="I30" s="287"/>
      <c r="J30" s="287"/>
      <c r="K30" s="283"/>
    </row>
    <row r="31" spans="2:11" ht="15" customHeight="1">
      <c r="B31" s="286"/>
      <c r="C31" s="287"/>
      <c r="D31" s="285" t="s">
        <v>345</v>
      </c>
      <c r="E31" s="285"/>
      <c r="F31" s="285"/>
      <c r="G31" s="285"/>
      <c r="H31" s="285"/>
      <c r="I31" s="285"/>
      <c r="J31" s="285"/>
      <c r="K31" s="283"/>
    </row>
    <row r="32" spans="2:11" ht="15" customHeight="1">
      <c r="B32" s="286"/>
      <c r="C32" s="287"/>
      <c r="D32" s="285" t="s">
        <v>346</v>
      </c>
      <c r="E32" s="285"/>
      <c r="F32" s="285"/>
      <c r="G32" s="285"/>
      <c r="H32" s="285"/>
      <c r="I32" s="285"/>
      <c r="J32" s="285"/>
      <c r="K32" s="283"/>
    </row>
    <row r="33" spans="2:11" ht="15" customHeight="1">
      <c r="B33" s="286"/>
      <c r="C33" s="287"/>
      <c r="D33" s="285" t="s">
        <v>347</v>
      </c>
      <c r="E33" s="285"/>
      <c r="F33" s="285"/>
      <c r="G33" s="285"/>
      <c r="H33" s="285"/>
      <c r="I33" s="285"/>
      <c r="J33" s="285"/>
      <c r="K33" s="283"/>
    </row>
    <row r="34" spans="2:11" ht="15" customHeight="1">
      <c r="B34" s="286"/>
      <c r="C34" s="287"/>
      <c r="D34" s="285"/>
      <c r="E34" s="289" t="s">
        <v>102</v>
      </c>
      <c r="F34" s="285"/>
      <c r="G34" s="285" t="s">
        <v>348</v>
      </c>
      <c r="H34" s="285"/>
      <c r="I34" s="285"/>
      <c r="J34" s="285"/>
      <c r="K34" s="283"/>
    </row>
    <row r="35" spans="2:11" ht="30.75" customHeight="1">
      <c r="B35" s="286"/>
      <c r="C35" s="287"/>
      <c r="D35" s="285"/>
      <c r="E35" s="289" t="s">
        <v>349</v>
      </c>
      <c r="F35" s="285"/>
      <c r="G35" s="285" t="s">
        <v>350</v>
      </c>
      <c r="H35" s="285"/>
      <c r="I35" s="285"/>
      <c r="J35" s="285"/>
      <c r="K35" s="283"/>
    </row>
    <row r="36" spans="2:11" ht="15" customHeight="1">
      <c r="B36" s="286"/>
      <c r="C36" s="287"/>
      <c r="D36" s="285"/>
      <c r="E36" s="289" t="s">
        <v>52</v>
      </c>
      <c r="F36" s="285"/>
      <c r="G36" s="285" t="s">
        <v>351</v>
      </c>
      <c r="H36" s="285"/>
      <c r="I36" s="285"/>
      <c r="J36" s="285"/>
      <c r="K36" s="283"/>
    </row>
    <row r="37" spans="2:11" ht="15" customHeight="1">
      <c r="B37" s="286"/>
      <c r="C37" s="287"/>
      <c r="D37" s="285"/>
      <c r="E37" s="289" t="s">
        <v>103</v>
      </c>
      <c r="F37" s="285"/>
      <c r="G37" s="285" t="s">
        <v>352</v>
      </c>
      <c r="H37" s="285"/>
      <c r="I37" s="285"/>
      <c r="J37" s="285"/>
      <c r="K37" s="283"/>
    </row>
    <row r="38" spans="2:11" ht="15" customHeight="1">
      <c r="B38" s="286"/>
      <c r="C38" s="287"/>
      <c r="D38" s="285"/>
      <c r="E38" s="289" t="s">
        <v>104</v>
      </c>
      <c r="F38" s="285"/>
      <c r="G38" s="285" t="s">
        <v>353</v>
      </c>
      <c r="H38" s="285"/>
      <c r="I38" s="285"/>
      <c r="J38" s="285"/>
      <c r="K38" s="283"/>
    </row>
    <row r="39" spans="2:11" ht="15" customHeight="1">
      <c r="B39" s="286"/>
      <c r="C39" s="287"/>
      <c r="D39" s="285"/>
      <c r="E39" s="289" t="s">
        <v>105</v>
      </c>
      <c r="F39" s="285"/>
      <c r="G39" s="285" t="s">
        <v>354</v>
      </c>
      <c r="H39" s="285"/>
      <c r="I39" s="285"/>
      <c r="J39" s="285"/>
      <c r="K39" s="283"/>
    </row>
    <row r="40" spans="2:11" ht="15" customHeight="1">
      <c r="B40" s="286"/>
      <c r="C40" s="287"/>
      <c r="D40" s="285"/>
      <c r="E40" s="289" t="s">
        <v>355</v>
      </c>
      <c r="F40" s="285"/>
      <c r="G40" s="285" t="s">
        <v>356</v>
      </c>
      <c r="H40" s="285"/>
      <c r="I40" s="285"/>
      <c r="J40" s="285"/>
      <c r="K40" s="283"/>
    </row>
    <row r="41" spans="2:11" ht="15" customHeight="1">
      <c r="B41" s="286"/>
      <c r="C41" s="287"/>
      <c r="D41" s="285"/>
      <c r="E41" s="289"/>
      <c r="F41" s="285"/>
      <c r="G41" s="285" t="s">
        <v>357</v>
      </c>
      <c r="H41" s="285"/>
      <c r="I41" s="285"/>
      <c r="J41" s="285"/>
      <c r="K41" s="283"/>
    </row>
    <row r="42" spans="2:11" ht="15" customHeight="1">
      <c r="B42" s="286"/>
      <c r="C42" s="287"/>
      <c r="D42" s="285"/>
      <c r="E42" s="289" t="s">
        <v>358</v>
      </c>
      <c r="F42" s="285"/>
      <c r="G42" s="285" t="s">
        <v>359</v>
      </c>
      <c r="H42" s="285"/>
      <c r="I42" s="285"/>
      <c r="J42" s="285"/>
      <c r="K42" s="283"/>
    </row>
    <row r="43" spans="2:11" ht="15" customHeight="1">
      <c r="B43" s="286"/>
      <c r="C43" s="287"/>
      <c r="D43" s="285"/>
      <c r="E43" s="289" t="s">
        <v>107</v>
      </c>
      <c r="F43" s="285"/>
      <c r="G43" s="285" t="s">
        <v>360</v>
      </c>
      <c r="H43" s="285"/>
      <c r="I43" s="285"/>
      <c r="J43" s="285"/>
      <c r="K43" s="283"/>
    </row>
    <row r="44" spans="2:11" ht="12.75" customHeight="1">
      <c r="B44" s="286"/>
      <c r="C44" s="287"/>
      <c r="D44" s="285"/>
      <c r="E44" s="285"/>
      <c r="F44" s="285"/>
      <c r="G44" s="285"/>
      <c r="H44" s="285"/>
      <c r="I44" s="285"/>
      <c r="J44" s="285"/>
      <c r="K44" s="283"/>
    </row>
    <row r="45" spans="2:11" ht="15" customHeight="1">
      <c r="B45" s="286"/>
      <c r="C45" s="287"/>
      <c r="D45" s="285" t="s">
        <v>361</v>
      </c>
      <c r="E45" s="285"/>
      <c r="F45" s="285"/>
      <c r="G45" s="285"/>
      <c r="H45" s="285"/>
      <c r="I45" s="285"/>
      <c r="J45" s="285"/>
      <c r="K45" s="283"/>
    </row>
    <row r="46" spans="2:11" ht="15" customHeight="1">
      <c r="B46" s="286"/>
      <c r="C46" s="287"/>
      <c r="D46" s="287"/>
      <c r="E46" s="285" t="s">
        <v>362</v>
      </c>
      <c r="F46" s="285"/>
      <c r="G46" s="285"/>
      <c r="H46" s="285"/>
      <c r="I46" s="285"/>
      <c r="J46" s="285"/>
      <c r="K46" s="283"/>
    </row>
    <row r="47" spans="2:11" ht="15" customHeight="1">
      <c r="B47" s="286"/>
      <c r="C47" s="287"/>
      <c r="D47" s="287"/>
      <c r="E47" s="285" t="s">
        <v>363</v>
      </c>
      <c r="F47" s="285"/>
      <c r="G47" s="285"/>
      <c r="H47" s="285"/>
      <c r="I47" s="285"/>
      <c r="J47" s="285"/>
      <c r="K47" s="283"/>
    </row>
    <row r="48" spans="2:11" ht="15" customHeight="1">
      <c r="B48" s="286"/>
      <c r="C48" s="287"/>
      <c r="D48" s="287"/>
      <c r="E48" s="285" t="s">
        <v>364</v>
      </c>
      <c r="F48" s="285"/>
      <c r="G48" s="285"/>
      <c r="H48" s="285"/>
      <c r="I48" s="285"/>
      <c r="J48" s="285"/>
      <c r="K48" s="283"/>
    </row>
    <row r="49" spans="2:11" ht="15" customHeight="1">
      <c r="B49" s="286"/>
      <c r="C49" s="287"/>
      <c r="D49" s="285" t="s">
        <v>365</v>
      </c>
      <c r="E49" s="285"/>
      <c r="F49" s="285"/>
      <c r="G49" s="285"/>
      <c r="H49" s="285"/>
      <c r="I49" s="285"/>
      <c r="J49" s="285"/>
      <c r="K49" s="283"/>
    </row>
    <row r="50" spans="2:11" ht="25.5" customHeight="1">
      <c r="B50" s="281"/>
      <c r="C50" s="282" t="s">
        <v>366</v>
      </c>
      <c r="D50" s="282"/>
      <c r="E50" s="282"/>
      <c r="F50" s="282"/>
      <c r="G50" s="282"/>
      <c r="H50" s="282"/>
      <c r="I50" s="282"/>
      <c r="J50" s="282"/>
      <c r="K50" s="283"/>
    </row>
    <row r="51" spans="2:11" ht="5.25" customHeight="1">
      <c r="B51" s="281"/>
      <c r="C51" s="284"/>
      <c r="D51" s="284"/>
      <c r="E51" s="284"/>
      <c r="F51" s="284"/>
      <c r="G51" s="284"/>
      <c r="H51" s="284"/>
      <c r="I51" s="284"/>
      <c r="J51" s="284"/>
      <c r="K51" s="283"/>
    </row>
    <row r="52" spans="2:11" ht="15" customHeight="1">
      <c r="B52" s="281"/>
      <c r="C52" s="285" t="s">
        <v>367</v>
      </c>
      <c r="D52" s="285"/>
      <c r="E52" s="285"/>
      <c r="F52" s="285"/>
      <c r="G52" s="285"/>
      <c r="H52" s="285"/>
      <c r="I52" s="285"/>
      <c r="J52" s="285"/>
      <c r="K52" s="283"/>
    </row>
    <row r="53" spans="2:11" ht="15" customHeight="1">
      <c r="B53" s="281"/>
      <c r="C53" s="285" t="s">
        <v>368</v>
      </c>
      <c r="D53" s="285"/>
      <c r="E53" s="285"/>
      <c r="F53" s="285"/>
      <c r="G53" s="285"/>
      <c r="H53" s="285"/>
      <c r="I53" s="285"/>
      <c r="J53" s="285"/>
      <c r="K53" s="283"/>
    </row>
    <row r="54" spans="2:11" ht="12.75" customHeight="1">
      <c r="B54" s="281"/>
      <c r="C54" s="285"/>
      <c r="D54" s="285"/>
      <c r="E54" s="285"/>
      <c r="F54" s="285"/>
      <c r="G54" s="285"/>
      <c r="H54" s="285"/>
      <c r="I54" s="285"/>
      <c r="J54" s="285"/>
      <c r="K54" s="283"/>
    </row>
    <row r="55" spans="2:11" ht="15" customHeight="1">
      <c r="B55" s="281"/>
      <c r="C55" s="285" t="s">
        <v>369</v>
      </c>
      <c r="D55" s="285"/>
      <c r="E55" s="285"/>
      <c r="F55" s="285"/>
      <c r="G55" s="285"/>
      <c r="H55" s="285"/>
      <c r="I55" s="285"/>
      <c r="J55" s="285"/>
      <c r="K55" s="283"/>
    </row>
    <row r="56" spans="2:11" ht="15" customHeight="1">
      <c r="B56" s="281"/>
      <c r="C56" s="287"/>
      <c r="D56" s="285" t="s">
        <v>370</v>
      </c>
      <c r="E56" s="285"/>
      <c r="F56" s="285"/>
      <c r="G56" s="285"/>
      <c r="H56" s="285"/>
      <c r="I56" s="285"/>
      <c r="J56" s="285"/>
      <c r="K56" s="283"/>
    </row>
    <row r="57" spans="2:11" ht="15" customHeight="1">
      <c r="B57" s="281"/>
      <c r="C57" s="287"/>
      <c r="D57" s="285" t="s">
        <v>371</v>
      </c>
      <c r="E57" s="285"/>
      <c r="F57" s="285"/>
      <c r="G57" s="285"/>
      <c r="H57" s="285"/>
      <c r="I57" s="285"/>
      <c r="J57" s="285"/>
      <c r="K57" s="283"/>
    </row>
    <row r="58" spans="2:11" ht="15" customHeight="1">
      <c r="B58" s="281"/>
      <c r="C58" s="287"/>
      <c r="D58" s="285" t="s">
        <v>372</v>
      </c>
      <c r="E58" s="285"/>
      <c r="F58" s="285"/>
      <c r="G58" s="285"/>
      <c r="H58" s="285"/>
      <c r="I58" s="285"/>
      <c r="J58" s="285"/>
      <c r="K58" s="283"/>
    </row>
    <row r="59" spans="2:11" ht="15" customHeight="1">
      <c r="B59" s="281"/>
      <c r="C59" s="287"/>
      <c r="D59" s="285" t="s">
        <v>373</v>
      </c>
      <c r="E59" s="285"/>
      <c r="F59" s="285"/>
      <c r="G59" s="285"/>
      <c r="H59" s="285"/>
      <c r="I59" s="285"/>
      <c r="J59" s="285"/>
      <c r="K59" s="283"/>
    </row>
    <row r="60" spans="2:11" ht="15" customHeight="1">
      <c r="B60" s="281"/>
      <c r="C60" s="287"/>
      <c r="D60" s="290" t="s">
        <v>374</v>
      </c>
      <c r="E60" s="290"/>
      <c r="F60" s="290"/>
      <c r="G60" s="290"/>
      <c r="H60" s="290"/>
      <c r="I60" s="290"/>
      <c r="J60" s="290"/>
      <c r="K60" s="283"/>
    </row>
    <row r="61" spans="2:11" ht="15" customHeight="1">
      <c r="B61" s="281"/>
      <c r="C61" s="287"/>
      <c r="D61" s="285" t="s">
        <v>375</v>
      </c>
      <c r="E61" s="285"/>
      <c r="F61" s="285"/>
      <c r="G61" s="285"/>
      <c r="H61" s="285"/>
      <c r="I61" s="285"/>
      <c r="J61" s="285"/>
      <c r="K61" s="283"/>
    </row>
    <row r="62" spans="2:11" ht="12.75" customHeight="1">
      <c r="B62" s="281"/>
      <c r="C62" s="287"/>
      <c r="D62" s="287"/>
      <c r="E62" s="291"/>
      <c r="F62" s="287"/>
      <c r="G62" s="287"/>
      <c r="H62" s="287"/>
      <c r="I62" s="287"/>
      <c r="J62" s="287"/>
      <c r="K62" s="283"/>
    </row>
    <row r="63" spans="2:11" ht="15" customHeight="1">
      <c r="B63" s="281"/>
      <c r="C63" s="287"/>
      <c r="D63" s="285" t="s">
        <v>376</v>
      </c>
      <c r="E63" s="285"/>
      <c r="F63" s="285"/>
      <c r="G63" s="285"/>
      <c r="H63" s="285"/>
      <c r="I63" s="285"/>
      <c r="J63" s="285"/>
      <c r="K63" s="283"/>
    </row>
    <row r="64" spans="2:11" ht="15" customHeight="1">
      <c r="B64" s="281"/>
      <c r="C64" s="287"/>
      <c r="D64" s="290" t="s">
        <v>377</v>
      </c>
      <c r="E64" s="290"/>
      <c r="F64" s="290"/>
      <c r="G64" s="290"/>
      <c r="H64" s="290"/>
      <c r="I64" s="290"/>
      <c r="J64" s="290"/>
      <c r="K64" s="283"/>
    </row>
    <row r="65" spans="2:11" ht="15" customHeight="1">
      <c r="B65" s="281"/>
      <c r="C65" s="287"/>
      <c r="D65" s="285" t="s">
        <v>378</v>
      </c>
      <c r="E65" s="285"/>
      <c r="F65" s="285"/>
      <c r="G65" s="285"/>
      <c r="H65" s="285"/>
      <c r="I65" s="285"/>
      <c r="J65" s="285"/>
      <c r="K65" s="283"/>
    </row>
    <row r="66" spans="2:11" ht="15" customHeight="1">
      <c r="B66" s="281"/>
      <c r="C66" s="287"/>
      <c r="D66" s="285" t="s">
        <v>379</v>
      </c>
      <c r="E66" s="285"/>
      <c r="F66" s="285"/>
      <c r="G66" s="285"/>
      <c r="H66" s="285"/>
      <c r="I66" s="285"/>
      <c r="J66" s="285"/>
      <c r="K66" s="283"/>
    </row>
    <row r="67" spans="2:11" ht="15" customHeight="1">
      <c r="B67" s="281"/>
      <c r="C67" s="287"/>
      <c r="D67" s="285" t="s">
        <v>380</v>
      </c>
      <c r="E67" s="285"/>
      <c r="F67" s="285"/>
      <c r="G67" s="285"/>
      <c r="H67" s="285"/>
      <c r="I67" s="285"/>
      <c r="J67" s="285"/>
      <c r="K67" s="283"/>
    </row>
    <row r="68" spans="2:11" ht="15" customHeight="1">
      <c r="B68" s="281"/>
      <c r="C68" s="287"/>
      <c r="D68" s="285" t="s">
        <v>381</v>
      </c>
      <c r="E68" s="285"/>
      <c r="F68" s="285"/>
      <c r="G68" s="285"/>
      <c r="H68" s="285"/>
      <c r="I68" s="285"/>
      <c r="J68" s="285"/>
      <c r="K68" s="283"/>
    </row>
    <row r="69" spans="2:11" ht="12.75" customHeight="1">
      <c r="B69" s="292"/>
      <c r="C69" s="293"/>
      <c r="D69" s="293"/>
      <c r="E69" s="293"/>
      <c r="F69" s="293"/>
      <c r="G69" s="293"/>
      <c r="H69" s="293"/>
      <c r="I69" s="293"/>
      <c r="J69" s="293"/>
      <c r="K69" s="294"/>
    </row>
    <row r="70" spans="2:11" ht="18.75" customHeight="1">
      <c r="B70" s="295"/>
      <c r="C70" s="295"/>
      <c r="D70" s="295"/>
      <c r="E70" s="295"/>
      <c r="F70" s="295"/>
      <c r="G70" s="295"/>
      <c r="H70" s="295"/>
      <c r="I70" s="295"/>
      <c r="J70" s="295"/>
      <c r="K70" s="296"/>
    </row>
    <row r="71" spans="2:11" ht="18.75" customHeight="1">
      <c r="B71" s="296"/>
      <c r="C71" s="296"/>
      <c r="D71" s="296"/>
      <c r="E71" s="296"/>
      <c r="F71" s="296"/>
      <c r="G71" s="296"/>
      <c r="H71" s="296"/>
      <c r="I71" s="296"/>
      <c r="J71" s="296"/>
      <c r="K71" s="296"/>
    </row>
    <row r="72" spans="2:11" ht="7.5" customHeight="1">
      <c r="B72" s="297"/>
      <c r="C72" s="298"/>
      <c r="D72" s="298"/>
      <c r="E72" s="298"/>
      <c r="F72" s="298"/>
      <c r="G72" s="298"/>
      <c r="H72" s="298"/>
      <c r="I72" s="298"/>
      <c r="J72" s="298"/>
      <c r="K72" s="299"/>
    </row>
    <row r="73" spans="2:11" ht="45" customHeight="1">
      <c r="B73" s="300"/>
      <c r="C73" s="301" t="s">
        <v>82</v>
      </c>
      <c r="D73" s="301"/>
      <c r="E73" s="301"/>
      <c r="F73" s="301"/>
      <c r="G73" s="301"/>
      <c r="H73" s="301"/>
      <c r="I73" s="301"/>
      <c r="J73" s="301"/>
      <c r="K73" s="302"/>
    </row>
    <row r="74" spans="2:11" ht="17.25" customHeight="1">
      <c r="B74" s="300"/>
      <c r="C74" s="303" t="s">
        <v>382</v>
      </c>
      <c r="D74" s="303"/>
      <c r="E74" s="303"/>
      <c r="F74" s="303" t="s">
        <v>383</v>
      </c>
      <c r="G74" s="304"/>
      <c r="H74" s="303" t="s">
        <v>103</v>
      </c>
      <c r="I74" s="303" t="s">
        <v>56</v>
      </c>
      <c r="J74" s="303" t="s">
        <v>384</v>
      </c>
      <c r="K74" s="302"/>
    </row>
    <row r="75" spans="2:11" ht="17.25" customHeight="1">
      <c r="B75" s="300"/>
      <c r="C75" s="305" t="s">
        <v>385</v>
      </c>
      <c r="D75" s="305"/>
      <c r="E75" s="305"/>
      <c r="F75" s="306" t="s">
        <v>386</v>
      </c>
      <c r="G75" s="307"/>
      <c r="H75" s="305"/>
      <c r="I75" s="305"/>
      <c r="J75" s="305" t="s">
        <v>387</v>
      </c>
      <c r="K75" s="302"/>
    </row>
    <row r="76" spans="2:11" ht="5.25" customHeight="1">
      <c r="B76" s="300"/>
      <c r="C76" s="308"/>
      <c r="D76" s="308"/>
      <c r="E76" s="308"/>
      <c r="F76" s="308"/>
      <c r="G76" s="309"/>
      <c r="H76" s="308"/>
      <c r="I76" s="308"/>
      <c r="J76" s="308"/>
      <c r="K76" s="302"/>
    </row>
    <row r="77" spans="2:11" ht="15" customHeight="1">
      <c r="B77" s="300"/>
      <c r="C77" s="289" t="s">
        <v>52</v>
      </c>
      <c r="D77" s="308"/>
      <c r="E77" s="308"/>
      <c r="F77" s="310" t="s">
        <v>388</v>
      </c>
      <c r="G77" s="309"/>
      <c r="H77" s="289" t="s">
        <v>389</v>
      </c>
      <c r="I77" s="289" t="s">
        <v>390</v>
      </c>
      <c r="J77" s="289">
        <v>20</v>
      </c>
      <c r="K77" s="302"/>
    </row>
    <row r="78" spans="2:11" ht="15" customHeight="1">
      <c r="B78" s="300"/>
      <c r="C78" s="289" t="s">
        <v>391</v>
      </c>
      <c r="D78" s="289"/>
      <c r="E78" s="289"/>
      <c r="F78" s="310" t="s">
        <v>388</v>
      </c>
      <c r="G78" s="309"/>
      <c r="H78" s="289" t="s">
        <v>392</v>
      </c>
      <c r="I78" s="289" t="s">
        <v>390</v>
      </c>
      <c r="J78" s="289">
        <v>120</v>
      </c>
      <c r="K78" s="302"/>
    </row>
    <row r="79" spans="2:11" ht="15" customHeight="1">
      <c r="B79" s="311"/>
      <c r="C79" s="289" t="s">
        <v>393</v>
      </c>
      <c r="D79" s="289"/>
      <c r="E79" s="289"/>
      <c r="F79" s="310" t="s">
        <v>394</v>
      </c>
      <c r="G79" s="309"/>
      <c r="H79" s="289" t="s">
        <v>395</v>
      </c>
      <c r="I79" s="289" t="s">
        <v>390</v>
      </c>
      <c r="J79" s="289">
        <v>50</v>
      </c>
      <c r="K79" s="302"/>
    </row>
    <row r="80" spans="2:11" ht="15" customHeight="1">
      <c r="B80" s="311"/>
      <c r="C80" s="289" t="s">
        <v>396</v>
      </c>
      <c r="D80" s="289"/>
      <c r="E80" s="289"/>
      <c r="F80" s="310" t="s">
        <v>388</v>
      </c>
      <c r="G80" s="309"/>
      <c r="H80" s="289" t="s">
        <v>397</v>
      </c>
      <c r="I80" s="289" t="s">
        <v>398</v>
      </c>
      <c r="J80" s="289"/>
      <c r="K80" s="302"/>
    </row>
    <row r="81" spans="2:11" ht="15" customHeight="1">
      <c r="B81" s="311"/>
      <c r="C81" s="312" t="s">
        <v>399</v>
      </c>
      <c r="D81" s="312"/>
      <c r="E81" s="312"/>
      <c r="F81" s="313" t="s">
        <v>394</v>
      </c>
      <c r="G81" s="312"/>
      <c r="H81" s="312" t="s">
        <v>400</v>
      </c>
      <c r="I81" s="312" t="s">
        <v>390</v>
      </c>
      <c r="J81" s="312">
        <v>15</v>
      </c>
      <c r="K81" s="302"/>
    </row>
    <row r="82" spans="2:11" ht="15" customHeight="1">
      <c r="B82" s="311"/>
      <c r="C82" s="312" t="s">
        <v>401</v>
      </c>
      <c r="D82" s="312"/>
      <c r="E82" s="312"/>
      <c r="F82" s="313" t="s">
        <v>394</v>
      </c>
      <c r="G82" s="312"/>
      <c r="H82" s="312" t="s">
        <v>402</v>
      </c>
      <c r="I82" s="312" t="s">
        <v>390</v>
      </c>
      <c r="J82" s="312">
        <v>15</v>
      </c>
      <c r="K82" s="302"/>
    </row>
    <row r="83" spans="2:11" ht="15" customHeight="1">
      <c r="B83" s="311"/>
      <c r="C83" s="312" t="s">
        <v>403</v>
      </c>
      <c r="D83" s="312"/>
      <c r="E83" s="312"/>
      <c r="F83" s="313" t="s">
        <v>394</v>
      </c>
      <c r="G83" s="312"/>
      <c r="H83" s="312" t="s">
        <v>404</v>
      </c>
      <c r="I83" s="312" t="s">
        <v>390</v>
      </c>
      <c r="J83" s="312">
        <v>20</v>
      </c>
      <c r="K83" s="302"/>
    </row>
    <row r="84" spans="2:11" ht="15" customHeight="1">
      <c r="B84" s="311"/>
      <c r="C84" s="312" t="s">
        <v>405</v>
      </c>
      <c r="D84" s="312"/>
      <c r="E84" s="312"/>
      <c r="F84" s="313" t="s">
        <v>394</v>
      </c>
      <c r="G84" s="312"/>
      <c r="H84" s="312" t="s">
        <v>406</v>
      </c>
      <c r="I84" s="312" t="s">
        <v>390</v>
      </c>
      <c r="J84" s="312">
        <v>20</v>
      </c>
      <c r="K84" s="302"/>
    </row>
    <row r="85" spans="2:11" ht="15" customHeight="1">
      <c r="B85" s="311"/>
      <c r="C85" s="289" t="s">
        <v>407</v>
      </c>
      <c r="D85" s="289"/>
      <c r="E85" s="289"/>
      <c r="F85" s="310" t="s">
        <v>394</v>
      </c>
      <c r="G85" s="309"/>
      <c r="H85" s="289" t="s">
        <v>408</v>
      </c>
      <c r="I85" s="289" t="s">
        <v>390</v>
      </c>
      <c r="J85" s="289">
        <v>50</v>
      </c>
      <c r="K85" s="302"/>
    </row>
    <row r="86" spans="2:11" ht="15" customHeight="1">
      <c r="B86" s="311"/>
      <c r="C86" s="289" t="s">
        <v>409</v>
      </c>
      <c r="D86" s="289"/>
      <c r="E86" s="289"/>
      <c r="F86" s="310" t="s">
        <v>394</v>
      </c>
      <c r="G86" s="309"/>
      <c r="H86" s="289" t="s">
        <v>410</v>
      </c>
      <c r="I86" s="289" t="s">
        <v>390</v>
      </c>
      <c r="J86" s="289">
        <v>20</v>
      </c>
      <c r="K86" s="302"/>
    </row>
    <row r="87" spans="2:11" ht="15" customHeight="1">
      <c r="B87" s="311"/>
      <c r="C87" s="289" t="s">
        <v>411</v>
      </c>
      <c r="D87" s="289"/>
      <c r="E87" s="289"/>
      <c r="F87" s="310" t="s">
        <v>394</v>
      </c>
      <c r="G87" s="309"/>
      <c r="H87" s="289" t="s">
        <v>412</v>
      </c>
      <c r="I87" s="289" t="s">
        <v>390</v>
      </c>
      <c r="J87" s="289">
        <v>20</v>
      </c>
      <c r="K87" s="302"/>
    </row>
    <row r="88" spans="2:11" ht="15" customHeight="1">
      <c r="B88" s="311"/>
      <c r="C88" s="289" t="s">
        <v>413</v>
      </c>
      <c r="D88" s="289"/>
      <c r="E88" s="289"/>
      <c r="F88" s="310" t="s">
        <v>394</v>
      </c>
      <c r="G88" s="309"/>
      <c r="H88" s="289" t="s">
        <v>414</v>
      </c>
      <c r="I88" s="289" t="s">
        <v>390</v>
      </c>
      <c r="J88" s="289">
        <v>50</v>
      </c>
      <c r="K88" s="302"/>
    </row>
    <row r="89" spans="2:11" ht="15" customHeight="1">
      <c r="B89" s="311"/>
      <c r="C89" s="289" t="s">
        <v>415</v>
      </c>
      <c r="D89" s="289"/>
      <c r="E89" s="289"/>
      <c r="F89" s="310" t="s">
        <v>394</v>
      </c>
      <c r="G89" s="309"/>
      <c r="H89" s="289" t="s">
        <v>415</v>
      </c>
      <c r="I89" s="289" t="s">
        <v>390</v>
      </c>
      <c r="J89" s="289">
        <v>50</v>
      </c>
      <c r="K89" s="302"/>
    </row>
    <row r="90" spans="2:11" ht="15" customHeight="1">
      <c r="B90" s="311"/>
      <c r="C90" s="289" t="s">
        <v>108</v>
      </c>
      <c r="D90" s="289"/>
      <c r="E90" s="289"/>
      <c r="F90" s="310" t="s">
        <v>394</v>
      </c>
      <c r="G90" s="309"/>
      <c r="H90" s="289" t="s">
        <v>416</v>
      </c>
      <c r="I90" s="289" t="s">
        <v>390</v>
      </c>
      <c r="J90" s="289">
        <v>255</v>
      </c>
      <c r="K90" s="302"/>
    </row>
    <row r="91" spans="2:11" ht="15" customHeight="1">
      <c r="B91" s="311"/>
      <c r="C91" s="289" t="s">
        <v>417</v>
      </c>
      <c r="D91" s="289"/>
      <c r="E91" s="289"/>
      <c r="F91" s="310" t="s">
        <v>388</v>
      </c>
      <c r="G91" s="309"/>
      <c r="H91" s="289" t="s">
        <v>418</v>
      </c>
      <c r="I91" s="289" t="s">
        <v>419</v>
      </c>
      <c r="J91" s="289"/>
      <c r="K91" s="302"/>
    </row>
    <row r="92" spans="2:11" ht="15" customHeight="1">
      <c r="B92" s="311"/>
      <c r="C92" s="289" t="s">
        <v>420</v>
      </c>
      <c r="D92" s="289"/>
      <c r="E92" s="289"/>
      <c r="F92" s="310" t="s">
        <v>388</v>
      </c>
      <c r="G92" s="309"/>
      <c r="H92" s="289" t="s">
        <v>421</v>
      </c>
      <c r="I92" s="289" t="s">
        <v>422</v>
      </c>
      <c r="J92" s="289"/>
      <c r="K92" s="302"/>
    </row>
    <row r="93" spans="2:11" ht="15" customHeight="1">
      <c r="B93" s="311"/>
      <c r="C93" s="289" t="s">
        <v>423</v>
      </c>
      <c r="D93" s="289"/>
      <c r="E93" s="289"/>
      <c r="F93" s="310" t="s">
        <v>388</v>
      </c>
      <c r="G93" s="309"/>
      <c r="H93" s="289" t="s">
        <v>423</v>
      </c>
      <c r="I93" s="289" t="s">
        <v>422</v>
      </c>
      <c r="J93" s="289"/>
      <c r="K93" s="302"/>
    </row>
    <row r="94" spans="2:11" ht="15" customHeight="1">
      <c r="B94" s="311"/>
      <c r="C94" s="289" t="s">
        <v>37</v>
      </c>
      <c r="D94" s="289"/>
      <c r="E94" s="289"/>
      <c r="F94" s="310" t="s">
        <v>388</v>
      </c>
      <c r="G94" s="309"/>
      <c r="H94" s="289" t="s">
        <v>424</v>
      </c>
      <c r="I94" s="289" t="s">
        <v>422</v>
      </c>
      <c r="J94" s="289"/>
      <c r="K94" s="302"/>
    </row>
    <row r="95" spans="2:11" ht="15" customHeight="1">
      <c r="B95" s="311"/>
      <c r="C95" s="289" t="s">
        <v>47</v>
      </c>
      <c r="D95" s="289"/>
      <c r="E95" s="289"/>
      <c r="F95" s="310" t="s">
        <v>388</v>
      </c>
      <c r="G95" s="309"/>
      <c r="H95" s="289" t="s">
        <v>425</v>
      </c>
      <c r="I95" s="289" t="s">
        <v>422</v>
      </c>
      <c r="J95" s="289"/>
      <c r="K95" s="302"/>
    </row>
    <row r="96" spans="2:11" ht="15" customHeight="1">
      <c r="B96" s="314"/>
      <c r="C96" s="315"/>
      <c r="D96" s="315"/>
      <c r="E96" s="315"/>
      <c r="F96" s="315"/>
      <c r="G96" s="315"/>
      <c r="H96" s="315"/>
      <c r="I96" s="315"/>
      <c r="J96" s="315"/>
      <c r="K96" s="316"/>
    </row>
    <row r="97" spans="2:11" ht="18.75" customHeight="1">
      <c r="B97" s="317"/>
      <c r="C97" s="318"/>
      <c r="D97" s="318"/>
      <c r="E97" s="318"/>
      <c r="F97" s="318"/>
      <c r="G97" s="318"/>
      <c r="H97" s="318"/>
      <c r="I97" s="318"/>
      <c r="J97" s="318"/>
      <c r="K97" s="317"/>
    </row>
    <row r="98" spans="2:11" ht="18.75" customHeight="1">
      <c r="B98" s="296"/>
      <c r="C98" s="296"/>
      <c r="D98" s="296"/>
      <c r="E98" s="296"/>
      <c r="F98" s="296"/>
      <c r="G98" s="296"/>
      <c r="H98" s="296"/>
      <c r="I98" s="296"/>
      <c r="J98" s="296"/>
      <c r="K98" s="296"/>
    </row>
    <row r="99" spans="2:11" ht="7.5" customHeight="1">
      <c r="B99" s="297"/>
      <c r="C99" s="298"/>
      <c r="D99" s="298"/>
      <c r="E99" s="298"/>
      <c r="F99" s="298"/>
      <c r="G99" s="298"/>
      <c r="H99" s="298"/>
      <c r="I99" s="298"/>
      <c r="J99" s="298"/>
      <c r="K99" s="299"/>
    </row>
    <row r="100" spans="2:11" ht="45" customHeight="1">
      <c r="B100" s="300"/>
      <c r="C100" s="301" t="s">
        <v>426</v>
      </c>
      <c r="D100" s="301"/>
      <c r="E100" s="301"/>
      <c r="F100" s="301"/>
      <c r="G100" s="301"/>
      <c r="H100" s="301"/>
      <c r="I100" s="301"/>
      <c r="J100" s="301"/>
      <c r="K100" s="302"/>
    </row>
    <row r="101" spans="2:11" ht="17.25" customHeight="1">
      <c r="B101" s="300"/>
      <c r="C101" s="303" t="s">
        <v>382</v>
      </c>
      <c r="D101" s="303"/>
      <c r="E101" s="303"/>
      <c r="F101" s="303" t="s">
        <v>383</v>
      </c>
      <c r="G101" s="304"/>
      <c r="H101" s="303" t="s">
        <v>103</v>
      </c>
      <c r="I101" s="303" t="s">
        <v>56</v>
      </c>
      <c r="J101" s="303" t="s">
        <v>384</v>
      </c>
      <c r="K101" s="302"/>
    </row>
    <row r="102" spans="2:11" ht="17.25" customHeight="1">
      <c r="B102" s="300"/>
      <c r="C102" s="305" t="s">
        <v>385</v>
      </c>
      <c r="D102" s="305"/>
      <c r="E102" s="305"/>
      <c r="F102" s="306" t="s">
        <v>386</v>
      </c>
      <c r="G102" s="307"/>
      <c r="H102" s="305"/>
      <c r="I102" s="305"/>
      <c r="J102" s="305" t="s">
        <v>387</v>
      </c>
      <c r="K102" s="302"/>
    </row>
    <row r="103" spans="2:11" ht="5.25" customHeight="1">
      <c r="B103" s="300"/>
      <c r="C103" s="303"/>
      <c r="D103" s="303"/>
      <c r="E103" s="303"/>
      <c r="F103" s="303"/>
      <c r="G103" s="319"/>
      <c r="H103" s="303"/>
      <c r="I103" s="303"/>
      <c r="J103" s="303"/>
      <c r="K103" s="302"/>
    </row>
    <row r="104" spans="2:11" ht="15" customHeight="1">
      <c r="B104" s="300"/>
      <c r="C104" s="289" t="s">
        <v>52</v>
      </c>
      <c r="D104" s="308"/>
      <c r="E104" s="308"/>
      <c r="F104" s="310" t="s">
        <v>388</v>
      </c>
      <c r="G104" s="319"/>
      <c r="H104" s="289" t="s">
        <v>427</v>
      </c>
      <c r="I104" s="289" t="s">
        <v>390</v>
      </c>
      <c r="J104" s="289">
        <v>20</v>
      </c>
      <c r="K104" s="302"/>
    </row>
    <row r="105" spans="2:11" ht="15" customHeight="1">
      <c r="B105" s="300"/>
      <c r="C105" s="289" t="s">
        <v>391</v>
      </c>
      <c r="D105" s="289"/>
      <c r="E105" s="289"/>
      <c r="F105" s="310" t="s">
        <v>388</v>
      </c>
      <c r="G105" s="289"/>
      <c r="H105" s="289" t="s">
        <v>427</v>
      </c>
      <c r="I105" s="289" t="s">
        <v>390</v>
      </c>
      <c r="J105" s="289">
        <v>120</v>
      </c>
      <c r="K105" s="302"/>
    </row>
    <row r="106" spans="2:11" ht="15" customHeight="1">
      <c r="B106" s="311"/>
      <c r="C106" s="289" t="s">
        <v>393</v>
      </c>
      <c r="D106" s="289"/>
      <c r="E106" s="289"/>
      <c r="F106" s="310" t="s">
        <v>394</v>
      </c>
      <c r="G106" s="289"/>
      <c r="H106" s="289" t="s">
        <v>427</v>
      </c>
      <c r="I106" s="289" t="s">
        <v>390</v>
      </c>
      <c r="J106" s="289">
        <v>50</v>
      </c>
      <c r="K106" s="302"/>
    </row>
    <row r="107" spans="2:11" ht="15" customHeight="1">
      <c r="B107" s="311"/>
      <c r="C107" s="289" t="s">
        <v>396</v>
      </c>
      <c r="D107" s="289"/>
      <c r="E107" s="289"/>
      <c r="F107" s="310" t="s">
        <v>388</v>
      </c>
      <c r="G107" s="289"/>
      <c r="H107" s="289" t="s">
        <v>427</v>
      </c>
      <c r="I107" s="289" t="s">
        <v>398</v>
      </c>
      <c r="J107" s="289"/>
      <c r="K107" s="302"/>
    </row>
    <row r="108" spans="2:11" ht="15" customHeight="1">
      <c r="B108" s="311"/>
      <c r="C108" s="289" t="s">
        <v>407</v>
      </c>
      <c r="D108" s="289"/>
      <c r="E108" s="289"/>
      <c r="F108" s="310" t="s">
        <v>394</v>
      </c>
      <c r="G108" s="289"/>
      <c r="H108" s="289" t="s">
        <v>427</v>
      </c>
      <c r="I108" s="289" t="s">
        <v>390</v>
      </c>
      <c r="J108" s="289">
        <v>50</v>
      </c>
      <c r="K108" s="302"/>
    </row>
    <row r="109" spans="2:11" ht="15" customHeight="1">
      <c r="B109" s="311"/>
      <c r="C109" s="289" t="s">
        <v>415</v>
      </c>
      <c r="D109" s="289"/>
      <c r="E109" s="289"/>
      <c r="F109" s="310" t="s">
        <v>394</v>
      </c>
      <c r="G109" s="289"/>
      <c r="H109" s="289" t="s">
        <v>427</v>
      </c>
      <c r="I109" s="289" t="s">
        <v>390</v>
      </c>
      <c r="J109" s="289">
        <v>50</v>
      </c>
      <c r="K109" s="302"/>
    </row>
    <row r="110" spans="2:11" ht="15" customHeight="1">
      <c r="B110" s="311"/>
      <c r="C110" s="289" t="s">
        <v>413</v>
      </c>
      <c r="D110" s="289"/>
      <c r="E110" s="289"/>
      <c r="F110" s="310" t="s">
        <v>394</v>
      </c>
      <c r="G110" s="289"/>
      <c r="H110" s="289" t="s">
        <v>427</v>
      </c>
      <c r="I110" s="289" t="s">
        <v>390</v>
      </c>
      <c r="J110" s="289">
        <v>50</v>
      </c>
      <c r="K110" s="302"/>
    </row>
    <row r="111" spans="2:11" ht="15" customHeight="1">
      <c r="B111" s="311"/>
      <c r="C111" s="289" t="s">
        <v>52</v>
      </c>
      <c r="D111" s="289"/>
      <c r="E111" s="289"/>
      <c r="F111" s="310" t="s">
        <v>388</v>
      </c>
      <c r="G111" s="289"/>
      <c r="H111" s="289" t="s">
        <v>428</v>
      </c>
      <c r="I111" s="289" t="s">
        <v>390</v>
      </c>
      <c r="J111" s="289">
        <v>20</v>
      </c>
      <c r="K111" s="302"/>
    </row>
    <row r="112" spans="2:11" ht="15" customHeight="1">
      <c r="B112" s="311"/>
      <c r="C112" s="289" t="s">
        <v>429</v>
      </c>
      <c r="D112" s="289"/>
      <c r="E112" s="289"/>
      <c r="F112" s="310" t="s">
        <v>388</v>
      </c>
      <c r="G112" s="289"/>
      <c r="H112" s="289" t="s">
        <v>430</v>
      </c>
      <c r="I112" s="289" t="s">
        <v>390</v>
      </c>
      <c r="J112" s="289">
        <v>120</v>
      </c>
      <c r="K112" s="302"/>
    </row>
    <row r="113" spans="2:11" ht="15" customHeight="1">
      <c r="B113" s="311"/>
      <c r="C113" s="289" t="s">
        <v>37</v>
      </c>
      <c r="D113" s="289"/>
      <c r="E113" s="289"/>
      <c r="F113" s="310" t="s">
        <v>388</v>
      </c>
      <c r="G113" s="289"/>
      <c r="H113" s="289" t="s">
        <v>431</v>
      </c>
      <c r="I113" s="289" t="s">
        <v>422</v>
      </c>
      <c r="J113" s="289"/>
      <c r="K113" s="302"/>
    </row>
    <row r="114" spans="2:11" ht="15" customHeight="1">
      <c r="B114" s="311"/>
      <c r="C114" s="289" t="s">
        <v>47</v>
      </c>
      <c r="D114" s="289"/>
      <c r="E114" s="289"/>
      <c r="F114" s="310" t="s">
        <v>388</v>
      </c>
      <c r="G114" s="289"/>
      <c r="H114" s="289" t="s">
        <v>432</v>
      </c>
      <c r="I114" s="289" t="s">
        <v>422</v>
      </c>
      <c r="J114" s="289"/>
      <c r="K114" s="302"/>
    </row>
    <row r="115" spans="2:11" ht="15" customHeight="1">
      <c r="B115" s="311"/>
      <c r="C115" s="289" t="s">
        <v>56</v>
      </c>
      <c r="D115" s="289"/>
      <c r="E115" s="289"/>
      <c r="F115" s="310" t="s">
        <v>388</v>
      </c>
      <c r="G115" s="289"/>
      <c r="H115" s="289" t="s">
        <v>433</v>
      </c>
      <c r="I115" s="289" t="s">
        <v>434</v>
      </c>
      <c r="J115" s="289"/>
      <c r="K115" s="302"/>
    </row>
    <row r="116" spans="2:11" ht="15" customHeight="1">
      <c r="B116" s="314"/>
      <c r="C116" s="320"/>
      <c r="D116" s="320"/>
      <c r="E116" s="320"/>
      <c r="F116" s="320"/>
      <c r="G116" s="320"/>
      <c r="H116" s="320"/>
      <c r="I116" s="320"/>
      <c r="J116" s="320"/>
      <c r="K116" s="316"/>
    </row>
    <row r="117" spans="2:11" ht="18.75" customHeight="1">
      <c r="B117" s="321"/>
      <c r="C117" s="285"/>
      <c r="D117" s="285"/>
      <c r="E117" s="285"/>
      <c r="F117" s="322"/>
      <c r="G117" s="285"/>
      <c r="H117" s="285"/>
      <c r="I117" s="285"/>
      <c r="J117" s="285"/>
      <c r="K117" s="321"/>
    </row>
    <row r="118" spans="2:11" ht="18.75" customHeight="1">
      <c r="B118" s="296"/>
      <c r="C118" s="296"/>
      <c r="D118" s="296"/>
      <c r="E118" s="296"/>
      <c r="F118" s="296"/>
      <c r="G118" s="296"/>
      <c r="H118" s="296"/>
      <c r="I118" s="296"/>
      <c r="J118" s="296"/>
      <c r="K118" s="296"/>
    </row>
    <row r="119" spans="2:11" ht="7.5" customHeight="1">
      <c r="B119" s="323"/>
      <c r="C119" s="324"/>
      <c r="D119" s="324"/>
      <c r="E119" s="324"/>
      <c r="F119" s="324"/>
      <c r="G119" s="324"/>
      <c r="H119" s="324"/>
      <c r="I119" s="324"/>
      <c r="J119" s="324"/>
      <c r="K119" s="325"/>
    </row>
    <row r="120" spans="2:11" ht="45" customHeight="1">
      <c r="B120" s="326"/>
      <c r="C120" s="279" t="s">
        <v>435</v>
      </c>
      <c r="D120" s="279"/>
      <c r="E120" s="279"/>
      <c r="F120" s="279"/>
      <c r="G120" s="279"/>
      <c r="H120" s="279"/>
      <c r="I120" s="279"/>
      <c r="J120" s="279"/>
      <c r="K120" s="327"/>
    </row>
    <row r="121" spans="2:11" ht="17.25" customHeight="1">
      <c r="B121" s="328"/>
      <c r="C121" s="303" t="s">
        <v>382</v>
      </c>
      <c r="D121" s="303"/>
      <c r="E121" s="303"/>
      <c r="F121" s="303" t="s">
        <v>383</v>
      </c>
      <c r="G121" s="304"/>
      <c r="H121" s="303" t="s">
        <v>103</v>
      </c>
      <c r="I121" s="303" t="s">
        <v>56</v>
      </c>
      <c r="J121" s="303" t="s">
        <v>384</v>
      </c>
      <c r="K121" s="329"/>
    </row>
    <row r="122" spans="2:11" ht="17.25" customHeight="1">
      <c r="B122" s="328"/>
      <c r="C122" s="305" t="s">
        <v>385</v>
      </c>
      <c r="D122" s="305"/>
      <c r="E122" s="305"/>
      <c r="F122" s="306" t="s">
        <v>386</v>
      </c>
      <c r="G122" s="307"/>
      <c r="H122" s="305"/>
      <c r="I122" s="305"/>
      <c r="J122" s="305" t="s">
        <v>387</v>
      </c>
      <c r="K122" s="329"/>
    </row>
    <row r="123" spans="2:11" ht="5.25" customHeight="1">
      <c r="B123" s="330"/>
      <c r="C123" s="308"/>
      <c r="D123" s="308"/>
      <c r="E123" s="308"/>
      <c r="F123" s="308"/>
      <c r="G123" s="289"/>
      <c r="H123" s="308"/>
      <c r="I123" s="308"/>
      <c r="J123" s="308"/>
      <c r="K123" s="331"/>
    </row>
    <row r="124" spans="2:11" ht="15" customHeight="1">
      <c r="B124" s="330"/>
      <c r="C124" s="289" t="s">
        <v>391</v>
      </c>
      <c r="D124" s="308"/>
      <c r="E124" s="308"/>
      <c r="F124" s="310" t="s">
        <v>388</v>
      </c>
      <c r="G124" s="289"/>
      <c r="H124" s="289" t="s">
        <v>427</v>
      </c>
      <c r="I124" s="289" t="s">
        <v>390</v>
      </c>
      <c r="J124" s="289">
        <v>120</v>
      </c>
      <c r="K124" s="332"/>
    </row>
    <row r="125" spans="2:11" ht="15" customHeight="1">
      <c r="B125" s="330"/>
      <c r="C125" s="289" t="s">
        <v>436</v>
      </c>
      <c r="D125" s="289"/>
      <c r="E125" s="289"/>
      <c r="F125" s="310" t="s">
        <v>388</v>
      </c>
      <c r="G125" s="289"/>
      <c r="H125" s="289" t="s">
        <v>437</v>
      </c>
      <c r="I125" s="289" t="s">
        <v>390</v>
      </c>
      <c r="J125" s="289" t="s">
        <v>438</v>
      </c>
      <c r="K125" s="332"/>
    </row>
    <row r="126" spans="2:11" ht="15" customHeight="1">
      <c r="B126" s="330"/>
      <c r="C126" s="289" t="s">
        <v>337</v>
      </c>
      <c r="D126" s="289"/>
      <c r="E126" s="289"/>
      <c r="F126" s="310" t="s">
        <v>388</v>
      </c>
      <c r="G126" s="289"/>
      <c r="H126" s="289" t="s">
        <v>439</v>
      </c>
      <c r="I126" s="289" t="s">
        <v>390</v>
      </c>
      <c r="J126" s="289" t="s">
        <v>438</v>
      </c>
      <c r="K126" s="332"/>
    </row>
    <row r="127" spans="2:11" ht="15" customHeight="1">
      <c r="B127" s="330"/>
      <c r="C127" s="289" t="s">
        <v>399</v>
      </c>
      <c r="D127" s="289"/>
      <c r="E127" s="289"/>
      <c r="F127" s="310" t="s">
        <v>394</v>
      </c>
      <c r="G127" s="289"/>
      <c r="H127" s="289" t="s">
        <v>400</v>
      </c>
      <c r="I127" s="289" t="s">
        <v>390</v>
      </c>
      <c r="J127" s="289">
        <v>15</v>
      </c>
      <c r="K127" s="332"/>
    </row>
    <row r="128" spans="2:11" ht="15" customHeight="1">
      <c r="B128" s="330"/>
      <c r="C128" s="312" t="s">
        <v>401</v>
      </c>
      <c r="D128" s="312"/>
      <c r="E128" s="312"/>
      <c r="F128" s="313" t="s">
        <v>394</v>
      </c>
      <c r="G128" s="312"/>
      <c r="H128" s="312" t="s">
        <v>402</v>
      </c>
      <c r="I128" s="312" t="s">
        <v>390</v>
      </c>
      <c r="J128" s="312">
        <v>15</v>
      </c>
      <c r="K128" s="332"/>
    </row>
    <row r="129" spans="2:11" ht="15" customHeight="1">
      <c r="B129" s="330"/>
      <c r="C129" s="312" t="s">
        <v>403</v>
      </c>
      <c r="D129" s="312"/>
      <c r="E129" s="312"/>
      <c r="F129" s="313" t="s">
        <v>394</v>
      </c>
      <c r="G129" s="312"/>
      <c r="H129" s="312" t="s">
        <v>404</v>
      </c>
      <c r="I129" s="312" t="s">
        <v>390</v>
      </c>
      <c r="J129" s="312">
        <v>20</v>
      </c>
      <c r="K129" s="332"/>
    </row>
    <row r="130" spans="2:11" ht="15" customHeight="1">
      <c r="B130" s="330"/>
      <c r="C130" s="312" t="s">
        <v>405</v>
      </c>
      <c r="D130" s="312"/>
      <c r="E130" s="312"/>
      <c r="F130" s="313" t="s">
        <v>394</v>
      </c>
      <c r="G130" s="312"/>
      <c r="H130" s="312" t="s">
        <v>406</v>
      </c>
      <c r="I130" s="312" t="s">
        <v>390</v>
      </c>
      <c r="J130" s="312">
        <v>20</v>
      </c>
      <c r="K130" s="332"/>
    </row>
    <row r="131" spans="2:11" ht="15" customHeight="1">
      <c r="B131" s="330"/>
      <c r="C131" s="289" t="s">
        <v>393</v>
      </c>
      <c r="D131" s="289"/>
      <c r="E131" s="289"/>
      <c r="F131" s="310" t="s">
        <v>394</v>
      </c>
      <c r="G131" s="289"/>
      <c r="H131" s="289" t="s">
        <v>427</v>
      </c>
      <c r="I131" s="289" t="s">
        <v>390</v>
      </c>
      <c r="J131" s="289">
        <v>50</v>
      </c>
      <c r="K131" s="332"/>
    </row>
    <row r="132" spans="2:11" ht="15" customHeight="1">
      <c r="B132" s="330"/>
      <c r="C132" s="289" t="s">
        <v>407</v>
      </c>
      <c r="D132" s="289"/>
      <c r="E132" s="289"/>
      <c r="F132" s="310" t="s">
        <v>394</v>
      </c>
      <c r="G132" s="289"/>
      <c r="H132" s="289" t="s">
        <v>427</v>
      </c>
      <c r="I132" s="289" t="s">
        <v>390</v>
      </c>
      <c r="J132" s="289">
        <v>50</v>
      </c>
      <c r="K132" s="332"/>
    </row>
    <row r="133" spans="2:11" ht="15" customHeight="1">
      <c r="B133" s="330"/>
      <c r="C133" s="289" t="s">
        <v>413</v>
      </c>
      <c r="D133" s="289"/>
      <c r="E133" s="289"/>
      <c r="F133" s="310" t="s">
        <v>394</v>
      </c>
      <c r="G133" s="289"/>
      <c r="H133" s="289" t="s">
        <v>427</v>
      </c>
      <c r="I133" s="289" t="s">
        <v>390</v>
      </c>
      <c r="J133" s="289">
        <v>50</v>
      </c>
      <c r="K133" s="332"/>
    </row>
    <row r="134" spans="2:11" ht="15" customHeight="1">
      <c r="B134" s="330"/>
      <c r="C134" s="289" t="s">
        <v>415</v>
      </c>
      <c r="D134" s="289"/>
      <c r="E134" s="289"/>
      <c r="F134" s="310" t="s">
        <v>394</v>
      </c>
      <c r="G134" s="289"/>
      <c r="H134" s="289" t="s">
        <v>427</v>
      </c>
      <c r="I134" s="289" t="s">
        <v>390</v>
      </c>
      <c r="J134" s="289">
        <v>50</v>
      </c>
      <c r="K134" s="332"/>
    </row>
    <row r="135" spans="2:11" ht="15" customHeight="1">
      <c r="B135" s="330"/>
      <c r="C135" s="289" t="s">
        <v>108</v>
      </c>
      <c r="D135" s="289"/>
      <c r="E135" s="289"/>
      <c r="F135" s="310" t="s">
        <v>394</v>
      </c>
      <c r="G135" s="289"/>
      <c r="H135" s="289" t="s">
        <v>440</v>
      </c>
      <c r="I135" s="289" t="s">
        <v>390</v>
      </c>
      <c r="J135" s="289">
        <v>255</v>
      </c>
      <c r="K135" s="332"/>
    </row>
    <row r="136" spans="2:11" ht="15" customHeight="1">
      <c r="B136" s="330"/>
      <c r="C136" s="289" t="s">
        <v>417</v>
      </c>
      <c r="D136" s="289"/>
      <c r="E136" s="289"/>
      <c r="F136" s="310" t="s">
        <v>388</v>
      </c>
      <c r="G136" s="289"/>
      <c r="H136" s="289" t="s">
        <v>441</v>
      </c>
      <c r="I136" s="289" t="s">
        <v>419</v>
      </c>
      <c r="J136" s="289"/>
      <c r="K136" s="332"/>
    </row>
    <row r="137" spans="2:11" ht="15" customHeight="1">
      <c r="B137" s="330"/>
      <c r="C137" s="289" t="s">
        <v>420</v>
      </c>
      <c r="D137" s="289"/>
      <c r="E137" s="289"/>
      <c r="F137" s="310" t="s">
        <v>388</v>
      </c>
      <c r="G137" s="289"/>
      <c r="H137" s="289" t="s">
        <v>442</v>
      </c>
      <c r="I137" s="289" t="s">
        <v>422</v>
      </c>
      <c r="J137" s="289"/>
      <c r="K137" s="332"/>
    </row>
    <row r="138" spans="2:11" ht="15" customHeight="1">
      <c r="B138" s="330"/>
      <c r="C138" s="289" t="s">
        <v>423</v>
      </c>
      <c r="D138" s="289"/>
      <c r="E138" s="289"/>
      <c r="F138" s="310" t="s">
        <v>388</v>
      </c>
      <c r="G138" s="289"/>
      <c r="H138" s="289" t="s">
        <v>423</v>
      </c>
      <c r="I138" s="289" t="s">
        <v>422</v>
      </c>
      <c r="J138" s="289"/>
      <c r="K138" s="332"/>
    </row>
    <row r="139" spans="2:11" ht="15" customHeight="1">
      <c r="B139" s="330"/>
      <c r="C139" s="289" t="s">
        <v>37</v>
      </c>
      <c r="D139" s="289"/>
      <c r="E139" s="289"/>
      <c r="F139" s="310" t="s">
        <v>388</v>
      </c>
      <c r="G139" s="289"/>
      <c r="H139" s="289" t="s">
        <v>443</v>
      </c>
      <c r="I139" s="289" t="s">
        <v>422</v>
      </c>
      <c r="J139" s="289"/>
      <c r="K139" s="332"/>
    </row>
    <row r="140" spans="2:11" ht="15" customHeight="1">
      <c r="B140" s="330"/>
      <c r="C140" s="289" t="s">
        <v>444</v>
      </c>
      <c r="D140" s="289"/>
      <c r="E140" s="289"/>
      <c r="F140" s="310" t="s">
        <v>388</v>
      </c>
      <c r="G140" s="289"/>
      <c r="H140" s="289" t="s">
        <v>445</v>
      </c>
      <c r="I140" s="289" t="s">
        <v>422</v>
      </c>
      <c r="J140" s="289"/>
      <c r="K140" s="332"/>
    </row>
    <row r="141" spans="2:11" ht="15" customHeight="1">
      <c r="B141" s="333"/>
      <c r="C141" s="334"/>
      <c r="D141" s="334"/>
      <c r="E141" s="334"/>
      <c r="F141" s="334"/>
      <c r="G141" s="334"/>
      <c r="H141" s="334"/>
      <c r="I141" s="334"/>
      <c r="J141" s="334"/>
      <c r="K141" s="335"/>
    </row>
    <row r="142" spans="2:11" ht="18.75" customHeight="1">
      <c r="B142" s="285"/>
      <c r="C142" s="285"/>
      <c r="D142" s="285"/>
      <c r="E142" s="285"/>
      <c r="F142" s="322"/>
      <c r="G142" s="285"/>
      <c r="H142" s="285"/>
      <c r="I142" s="285"/>
      <c r="J142" s="285"/>
      <c r="K142" s="285"/>
    </row>
    <row r="143" spans="2:11" ht="18.75" customHeight="1">
      <c r="B143" s="296"/>
      <c r="C143" s="296"/>
      <c r="D143" s="296"/>
      <c r="E143" s="296"/>
      <c r="F143" s="296"/>
      <c r="G143" s="296"/>
      <c r="H143" s="296"/>
      <c r="I143" s="296"/>
      <c r="J143" s="296"/>
      <c r="K143" s="296"/>
    </row>
    <row r="144" spans="2:11" ht="7.5" customHeight="1">
      <c r="B144" s="297"/>
      <c r="C144" s="298"/>
      <c r="D144" s="298"/>
      <c r="E144" s="298"/>
      <c r="F144" s="298"/>
      <c r="G144" s="298"/>
      <c r="H144" s="298"/>
      <c r="I144" s="298"/>
      <c r="J144" s="298"/>
      <c r="K144" s="299"/>
    </row>
    <row r="145" spans="2:11" ht="45" customHeight="1">
      <c r="B145" s="300"/>
      <c r="C145" s="301" t="s">
        <v>446</v>
      </c>
      <c r="D145" s="301"/>
      <c r="E145" s="301"/>
      <c r="F145" s="301"/>
      <c r="G145" s="301"/>
      <c r="H145" s="301"/>
      <c r="I145" s="301"/>
      <c r="J145" s="301"/>
      <c r="K145" s="302"/>
    </row>
    <row r="146" spans="2:11" ht="17.25" customHeight="1">
      <c r="B146" s="300"/>
      <c r="C146" s="303" t="s">
        <v>382</v>
      </c>
      <c r="D146" s="303"/>
      <c r="E146" s="303"/>
      <c r="F146" s="303" t="s">
        <v>383</v>
      </c>
      <c r="G146" s="304"/>
      <c r="H146" s="303" t="s">
        <v>103</v>
      </c>
      <c r="I146" s="303" t="s">
        <v>56</v>
      </c>
      <c r="J146" s="303" t="s">
        <v>384</v>
      </c>
      <c r="K146" s="302"/>
    </row>
    <row r="147" spans="2:11" ht="17.25" customHeight="1">
      <c r="B147" s="300"/>
      <c r="C147" s="305" t="s">
        <v>385</v>
      </c>
      <c r="D147" s="305"/>
      <c r="E147" s="305"/>
      <c r="F147" s="306" t="s">
        <v>386</v>
      </c>
      <c r="G147" s="307"/>
      <c r="H147" s="305"/>
      <c r="I147" s="305"/>
      <c r="J147" s="305" t="s">
        <v>387</v>
      </c>
      <c r="K147" s="302"/>
    </row>
    <row r="148" spans="2:11" ht="5.25" customHeight="1">
      <c r="B148" s="311"/>
      <c r="C148" s="308"/>
      <c r="D148" s="308"/>
      <c r="E148" s="308"/>
      <c r="F148" s="308"/>
      <c r="G148" s="309"/>
      <c r="H148" s="308"/>
      <c r="I148" s="308"/>
      <c r="J148" s="308"/>
      <c r="K148" s="332"/>
    </row>
    <row r="149" spans="2:11" ht="15" customHeight="1">
      <c r="B149" s="311"/>
      <c r="C149" s="336" t="s">
        <v>391</v>
      </c>
      <c r="D149" s="289"/>
      <c r="E149" s="289"/>
      <c r="F149" s="337" t="s">
        <v>388</v>
      </c>
      <c r="G149" s="289"/>
      <c r="H149" s="336" t="s">
        <v>427</v>
      </c>
      <c r="I149" s="336" t="s">
        <v>390</v>
      </c>
      <c r="J149" s="336">
        <v>120</v>
      </c>
      <c r="K149" s="332"/>
    </row>
    <row r="150" spans="2:11" ht="15" customHeight="1">
      <c r="B150" s="311"/>
      <c r="C150" s="336" t="s">
        <v>436</v>
      </c>
      <c r="D150" s="289"/>
      <c r="E150" s="289"/>
      <c r="F150" s="337" t="s">
        <v>388</v>
      </c>
      <c r="G150" s="289"/>
      <c r="H150" s="336" t="s">
        <v>447</v>
      </c>
      <c r="I150" s="336" t="s">
        <v>390</v>
      </c>
      <c r="J150" s="336" t="s">
        <v>438</v>
      </c>
      <c r="K150" s="332"/>
    </row>
    <row r="151" spans="2:11" ht="15" customHeight="1">
      <c r="B151" s="311"/>
      <c r="C151" s="336" t="s">
        <v>337</v>
      </c>
      <c r="D151" s="289"/>
      <c r="E151" s="289"/>
      <c r="F151" s="337" t="s">
        <v>388</v>
      </c>
      <c r="G151" s="289"/>
      <c r="H151" s="336" t="s">
        <v>448</v>
      </c>
      <c r="I151" s="336" t="s">
        <v>390</v>
      </c>
      <c r="J151" s="336" t="s">
        <v>438</v>
      </c>
      <c r="K151" s="332"/>
    </row>
    <row r="152" spans="2:11" ht="15" customHeight="1">
      <c r="B152" s="311"/>
      <c r="C152" s="336" t="s">
        <v>393</v>
      </c>
      <c r="D152" s="289"/>
      <c r="E152" s="289"/>
      <c r="F152" s="337" t="s">
        <v>394</v>
      </c>
      <c r="G152" s="289"/>
      <c r="H152" s="336" t="s">
        <v>427</v>
      </c>
      <c r="I152" s="336" t="s">
        <v>390</v>
      </c>
      <c r="J152" s="336">
        <v>50</v>
      </c>
      <c r="K152" s="332"/>
    </row>
    <row r="153" spans="2:11" ht="15" customHeight="1">
      <c r="B153" s="311"/>
      <c r="C153" s="336" t="s">
        <v>396</v>
      </c>
      <c r="D153" s="289"/>
      <c r="E153" s="289"/>
      <c r="F153" s="337" t="s">
        <v>388</v>
      </c>
      <c r="G153" s="289"/>
      <c r="H153" s="336" t="s">
        <v>427</v>
      </c>
      <c r="I153" s="336" t="s">
        <v>398</v>
      </c>
      <c r="J153" s="336"/>
      <c r="K153" s="332"/>
    </row>
    <row r="154" spans="2:11" ht="15" customHeight="1">
      <c r="B154" s="311"/>
      <c r="C154" s="336" t="s">
        <v>407</v>
      </c>
      <c r="D154" s="289"/>
      <c r="E154" s="289"/>
      <c r="F154" s="337" t="s">
        <v>394</v>
      </c>
      <c r="G154" s="289"/>
      <c r="H154" s="336" t="s">
        <v>427</v>
      </c>
      <c r="I154" s="336" t="s">
        <v>390</v>
      </c>
      <c r="J154" s="336">
        <v>50</v>
      </c>
      <c r="K154" s="332"/>
    </row>
    <row r="155" spans="2:11" ht="15" customHeight="1">
      <c r="B155" s="311"/>
      <c r="C155" s="336" t="s">
        <v>415</v>
      </c>
      <c r="D155" s="289"/>
      <c r="E155" s="289"/>
      <c r="F155" s="337" t="s">
        <v>394</v>
      </c>
      <c r="G155" s="289"/>
      <c r="H155" s="336" t="s">
        <v>427</v>
      </c>
      <c r="I155" s="336" t="s">
        <v>390</v>
      </c>
      <c r="J155" s="336">
        <v>50</v>
      </c>
      <c r="K155" s="332"/>
    </row>
    <row r="156" spans="2:11" ht="15" customHeight="1">
      <c r="B156" s="311"/>
      <c r="C156" s="336" t="s">
        <v>413</v>
      </c>
      <c r="D156" s="289"/>
      <c r="E156" s="289"/>
      <c r="F156" s="337" t="s">
        <v>394</v>
      </c>
      <c r="G156" s="289"/>
      <c r="H156" s="336" t="s">
        <v>427</v>
      </c>
      <c r="I156" s="336" t="s">
        <v>390</v>
      </c>
      <c r="J156" s="336">
        <v>50</v>
      </c>
      <c r="K156" s="332"/>
    </row>
    <row r="157" spans="2:11" ht="15" customHeight="1">
      <c r="B157" s="311"/>
      <c r="C157" s="336" t="s">
        <v>86</v>
      </c>
      <c r="D157" s="289"/>
      <c r="E157" s="289"/>
      <c r="F157" s="337" t="s">
        <v>388</v>
      </c>
      <c r="G157" s="289"/>
      <c r="H157" s="336" t="s">
        <v>449</v>
      </c>
      <c r="I157" s="336" t="s">
        <v>390</v>
      </c>
      <c r="J157" s="336" t="s">
        <v>450</v>
      </c>
      <c r="K157" s="332"/>
    </row>
    <row r="158" spans="2:11" ht="15" customHeight="1">
      <c r="B158" s="311"/>
      <c r="C158" s="336" t="s">
        <v>451</v>
      </c>
      <c r="D158" s="289"/>
      <c r="E158" s="289"/>
      <c r="F158" s="337" t="s">
        <v>388</v>
      </c>
      <c r="G158" s="289"/>
      <c r="H158" s="336" t="s">
        <v>452</v>
      </c>
      <c r="I158" s="336" t="s">
        <v>422</v>
      </c>
      <c r="J158" s="336"/>
      <c r="K158" s="332"/>
    </row>
    <row r="159" spans="2:11" ht="15" customHeight="1">
      <c r="B159" s="338"/>
      <c r="C159" s="320"/>
      <c r="D159" s="320"/>
      <c r="E159" s="320"/>
      <c r="F159" s="320"/>
      <c r="G159" s="320"/>
      <c r="H159" s="320"/>
      <c r="I159" s="320"/>
      <c r="J159" s="320"/>
      <c r="K159" s="339"/>
    </row>
    <row r="160" spans="2:11" ht="18.75" customHeight="1">
      <c r="B160" s="285"/>
      <c r="C160" s="289"/>
      <c r="D160" s="289"/>
      <c r="E160" s="289"/>
      <c r="F160" s="310"/>
      <c r="G160" s="289"/>
      <c r="H160" s="289"/>
      <c r="I160" s="289"/>
      <c r="J160" s="289"/>
      <c r="K160" s="285"/>
    </row>
    <row r="161" spans="2:11" ht="18.75" customHeight="1">
      <c r="B161" s="296"/>
      <c r="C161" s="296"/>
      <c r="D161" s="296"/>
      <c r="E161" s="296"/>
      <c r="F161" s="296"/>
      <c r="G161" s="296"/>
      <c r="H161" s="296"/>
      <c r="I161" s="296"/>
      <c r="J161" s="296"/>
      <c r="K161" s="296"/>
    </row>
    <row r="162" spans="2:11" ht="7.5" customHeight="1">
      <c r="B162" s="275"/>
      <c r="C162" s="276"/>
      <c r="D162" s="276"/>
      <c r="E162" s="276"/>
      <c r="F162" s="276"/>
      <c r="G162" s="276"/>
      <c r="H162" s="276"/>
      <c r="I162" s="276"/>
      <c r="J162" s="276"/>
      <c r="K162" s="277"/>
    </row>
    <row r="163" spans="2:11" ht="45" customHeight="1">
      <c r="B163" s="278"/>
      <c r="C163" s="279" t="s">
        <v>453</v>
      </c>
      <c r="D163" s="279"/>
      <c r="E163" s="279"/>
      <c r="F163" s="279"/>
      <c r="G163" s="279"/>
      <c r="H163" s="279"/>
      <c r="I163" s="279"/>
      <c r="J163" s="279"/>
      <c r="K163" s="280"/>
    </row>
    <row r="164" spans="2:11" ht="17.25" customHeight="1">
      <c r="B164" s="278"/>
      <c r="C164" s="303" t="s">
        <v>382</v>
      </c>
      <c r="D164" s="303"/>
      <c r="E164" s="303"/>
      <c r="F164" s="303" t="s">
        <v>383</v>
      </c>
      <c r="G164" s="340"/>
      <c r="H164" s="341" t="s">
        <v>103</v>
      </c>
      <c r="I164" s="341" t="s">
        <v>56</v>
      </c>
      <c r="J164" s="303" t="s">
        <v>384</v>
      </c>
      <c r="K164" s="280"/>
    </row>
    <row r="165" spans="2:11" ht="17.25" customHeight="1">
      <c r="B165" s="281"/>
      <c r="C165" s="305" t="s">
        <v>385</v>
      </c>
      <c r="D165" s="305"/>
      <c r="E165" s="305"/>
      <c r="F165" s="306" t="s">
        <v>386</v>
      </c>
      <c r="G165" s="342"/>
      <c r="H165" s="343"/>
      <c r="I165" s="343"/>
      <c r="J165" s="305" t="s">
        <v>387</v>
      </c>
      <c r="K165" s="283"/>
    </row>
    <row r="166" spans="2:11" ht="5.25" customHeight="1">
      <c r="B166" s="311"/>
      <c r="C166" s="308"/>
      <c r="D166" s="308"/>
      <c r="E166" s="308"/>
      <c r="F166" s="308"/>
      <c r="G166" s="309"/>
      <c r="H166" s="308"/>
      <c r="I166" s="308"/>
      <c r="J166" s="308"/>
      <c r="K166" s="332"/>
    </row>
    <row r="167" spans="2:11" ht="15" customHeight="1">
      <c r="B167" s="311"/>
      <c r="C167" s="289" t="s">
        <v>391</v>
      </c>
      <c r="D167" s="289"/>
      <c r="E167" s="289"/>
      <c r="F167" s="310" t="s">
        <v>388</v>
      </c>
      <c r="G167" s="289"/>
      <c r="H167" s="289" t="s">
        <v>427</v>
      </c>
      <c r="I167" s="289" t="s">
        <v>390</v>
      </c>
      <c r="J167" s="289">
        <v>120</v>
      </c>
      <c r="K167" s="332"/>
    </row>
    <row r="168" spans="2:11" ht="15" customHeight="1">
      <c r="B168" s="311"/>
      <c r="C168" s="289" t="s">
        <v>436</v>
      </c>
      <c r="D168" s="289"/>
      <c r="E168" s="289"/>
      <c r="F168" s="310" t="s">
        <v>388</v>
      </c>
      <c r="G168" s="289"/>
      <c r="H168" s="289" t="s">
        <v>437</v>
      </c>
      <c r="I168" s="289" t="s">
        <v>390</v>
      </c>
      <c r="J168" s="289" t="s">
        <v>438</v>
      </c>
      <c r="K168" s="332"/>
    </row>
    <row r="169" spans="2:11" ht="15" customHeight="1">
      <c r="B169" s="311"/>
      <c r="C169" s="289" t="s">
        <v>337</v>
      </c>
      <c r="D169" s="289"/>
      <c r="E169" s="289"/>
      <c r="F169" s="310" t="s">
        <v>388</v>
      </c>
      <c r="G169" s="289"/>
      <c r="H169" s="289" t="s">
        <v>454</v>
      </c>
      <c r="I169" s="289" t="s">
        <v>390</v>
      </c>
      <c r="J169" s="289" t="s">
        <v>438</v>
      </c>
      <c r="K169" s="332"/>
    </row>
    <row r="170" spans="2:11" ht="15" customHeight="1">
      <c r="B170" s="311"/>
      <c r="C170" s="289" t="s">
        <v>393</v>
      </c>
      <c r="D170" s="289"/>
      <c r="E170" s="289"/>
      <c r="F170" s="310" t="s">
        <v>394</v>
      </c>
      <c r="G170" s="289"/>
      <c r="H170" s="289" t="s">
        <v>454</v>
      </c>
      <c r="I170" s="289" t="s">
        <v>390</v>
      </c>
      <c r="J170" s="289">
        <v>50</v>
      </c>
      <c r="K170" s="332"/>
    </row>
    <row r="171" spans="2:11" ht="15" customHeight="1">
      <c r="B171" s="311"/>
      <c r="C171" s="289" t="s">
        <v>396</v>
      </c>
      <c r="D171" s="289"/>
      <c r="E171" s="289"/>
      <c r="F171" s="310" t="s">
        <v>388</v>
      </c>
      <c r="G171" s="289"/>
      <c r="H171" s="289" t="s">
        <v>454</v>
      </c>
      <c r="I171" s="289" t="s">
        <v>398</v>
      </c>
      <c r="J171" s="289"/>
      <c r="K171" s="332"/>
    </row>
    <row r="172" spans="2:11" ht="15" customHeight="1">
      <c r="B172" s="311"/>
      <c r="C172" s="289" t="s">
        <v>407</v>
      </c>
      <c r="D172" s="289"/>
      <c r="E172" s="289"/>
      <c r="F172" s="310" t="s">
        <v>394</v>
      </c>
      <c r="G172" s="289"/>
      <c r="H172" s="289" t="s">
        <v>454</v>
      </c>
      <c r="I172" s="289" t="s">
        <v>390</v>
      </c>
      <c r="J172" s="289">
        <v>50</v>
      </c>
      <c r="K172" s="332"/>
    </row>
    <row r="173" spans="2:11" ht="15" customHeight="1">
      <c r="B173" s="311"/>
      <c r="C173" s="289" t="s">
        <v>415</v>
      </c>
      <c r="D173" s="289"/>
      <c r="E173" s="289"/>
      <c r="F173" s="310" t="s">
        <v>394</v>
      </c>
      <c r="G173" s="289"/>
      <c r="H173" s="289" t="s">
        <v>454</v>
      </c>
      <c r="I173" s="289" t="s">
        <v>390</v>
      </c>
      <c r="J173" s="289">
        <v>50</v>
      </c>
      <c r="K173" s="332"/>
    </row>
    <row r="174" spans="2:11" ht="15" customHeight="1">
      <c r="B174" s="311"/>
      <c r="C174" s="289" t="s">
        <v>413</v>
      </c>
      <c r="D174" s="289"/>
      <c r="E174" s="289"/>
      <c r="F174" s="310" t="s">
        <v>394</v>
      </c>
      <c r="G174" s="289"/>
      <c r="H174" s="289" t="s">
        <v>454</v>
      </c>
      <c r="I174" s="289" t="s">
        <v>390</v>
      </c>
      <c r="J174" s="289">
        <v>50</v>
      </c>
      <c r="K174" s="332"/>
    </row>
    <row r="175" spans="2:11" ht="15" customHeight="1">
      <c r="B175" s="311"/>
      <c r="C175" s="289" t="s">
        <v>102</v>
      </c>
      <c r="D175" s="289"/>
      <c r="E175" s="289"/>
      <c r="F175" s="310" t="s">
        <v>388</v>
      </c>
      <c r="G175" s="289"/>
      <c r="H175" s="289" t="s">
        <v>455</v>
      </c>
      <c r="I175" s="289" t="s">
        <v>456</v>
      </c>
      <c r="J175" s="289"/>
      <c r="K175" s="332"/>
    </row>
    <row r="176" spans="2:11" ht="15" customHeight="1">
      <c r="B176" s="311"/>
      <c r="C176" s="289" t="s">
        <v>56</v>
      </c>
      <c r="D176" s="289"/>
      <c r="E176" s="289"/>
      <c r="F176" s="310" t="s">
        <v>388</v>
      </c>
      <c r="G176" s="289"/>
      <c r="H176" s="289" t="s">
        <v>457</v>
      </c>
      <c r="I176" s="289" t="s">
        <v>458</v>
      </c>
      <c r="J176" s="289">
        <v>1</v>
      </c>
      <c r="K176" s="332"/>
    </row>
    <row r="177" spans="2:11" ht="15" customHeight="1">
      <c r="B177" s="311"/>
      <c r="C177" s="289" t="s">
        <v>52</v>
      </c>
      <c r="D177" s="289"/>
      <c r="E177" s="289"/>
      <c r="F177" s="310" t="s">
        <v>388</v>
      </c>
      <c r="G177" s="289"/>
      <c r="H177" s="289" t="s">
        <v>459</v>
      </c>
      <c r="I177" s="289" t="s">
        <v>390</v>
      </c>
      <c r="J177" s="289">
        <v>20</v>
      </c>
      <c r="K177" s="332"/>
    </row>
    <row r="178" spans="2:11" ht="15" customHeight="1">
      <c r="B178" s="311"/>
      <c r="C178" s="289" t="s">
        <v>103</v>
      </c>
      <c r="D178" s="289"/>
      <c r="E178" s="289"/>
      <c r="F178" s="310" t="s">
        <v>388</v>
      </c>
      <c r="G178" s="289"/>
      <c r="H178" s="289" t="s">
        <v>460</v>
      </c>
      <c r="I178" s="289" t="s">
        <v>390</v>
      </c>
      <c r="J178" s="289">
        <v>255</v>
      </c>
      <c r="K178" s="332"/>
    </row>
    <row r="179" spans="2:11" ht="15" customHeight="1">
      <c r="B179" s="311"/>
      <c r="C179" s="289" t="s">
        <v>104</v>
      </c>
      <c r="D179" s="289"/>
      <c r="E179" s="289"/>
      <c r="F179" s="310" t="s">
        <v>388</v>
      </c>
      <c r="G179" s="289"/>
      <c r="H179" s="289" t="s">
        <v>353</v>
      </c>
      <c r="I179" s="289" t="s">
        <v>390</v>
      </c>
      <c r="J179" s="289">
        <v>10</v>
      </c>
      <c r="K179" s="332"/>
    </row>
    <row r="180" spans="2:11" ht="15" customHeight="1">
      <c r="B180" s="311"/>
      <c r="C180" s="289" t="s">
        <v>105</v>
      </c>
      <c r="D180" s="289"/>
      <c r="E180" s="289"/>
      <c r="F180" s="310" t="s">
        <v>388</v>
      </c>
      <c r="G180" s="289"/>
      <c r="H180" s="289" t="s">
        <v>461</v>
      </c>
      <c r="I180" s="289" t="s">
        <v>422</v>
      </c>
      <c r="J180" s="289"/>
      <c r="K180" s="332"/>
    </row>
    <row r="181" spans="2:11" ht="15" customHeight="1">
      <c r="B181" s="311"/>
      <c r="C181" s="289" t="s">
        <v>462</v>
      </c>
      <c r="D181" s="289"/>
      <c r="E181" s="289"/>
      <c r="F181" s="310" t="s">
        <v>388</v>
      </c>
      <c r="G181" s="289"/>
      <c r="H181" s="289" t="s">
        <v>463</v>
      </c>
      <c r="I181" s="289" t="s">
        <v>422</v>
      </c>
      <c r="J181" s="289"/>
      <c r="K181" s="332"/>
    </row>
    <row r="182" spans="2:11" ht="15" customHeight="1">
      <c r="B182" s="311"/>
      <c r="C182" s="289" t="s">
        <v>451</v>
      </c>
      <c r="D182" s="289"/>
      <c r="E182" s="289"/>
      <c r="F182" s="310" t="s">
        <v>388</v>
      </c>
      <c r="G182" s="289"/>
      <c r="H182" s="289" t="s">
        <v>464</v>
      </c>
      <c r="I182" s="289" t="s">
        <v>422</v>
      </c>
      <c r="J182" s="289"/>
      <c r="K182" s="332"/>
    </row>
    <row r="183" spans="2:11" ht="15" customHeight="1">
      <c r="B183" s="311"/>
      <c r="C183" s="289" t="s">
        <v>107</v>
      </c>
      <c r="D183" s="289"/>
      <c r="E183" s="289"/>
      <c r="F183" s="310" t="s">
        <v>394</v>
      </c>
      <c r="G183" s="289"/>
      <c r="H183" s="289" t="s">
        <v>465</v>
      </c>
      <c r="I183" s="289" t="s">
        <v>390</v>
      </c>
      <c r="J183" s="289">
        <v>50</v>
      </c>
      <c r="K183" s="332"/>
    </row>
    <row r="184" spans="2:11" ht="15" customHeight="1">
      <c r="B184" s="311"/>
      <c r="C184" s="289" t="s">
        <v>466</v>
      </c>
      <c r="D184" s="289"/>
      <c r="E184" s="289"/>
      <c r="F184" s="310" t="s">
        <v>394</v>
      </c>
      <c r="G184" s="289"/>
      <c r="H184" s="289" t="s">
        <v>467</v>
      </c>
      <c r="I184" s="289" t="s">
        <v>468</v>
      </c>
      <c r="J184" s="289"/>
      <c r="K184" s="332"/>
    </row>
    <row r="185" spans="2:11" ht="15" customHeight="1">
      <c r="B185" s="311"/>
      <c r="C185" s="289" t="s">
        <v>469</v>
      </c>
      <c r="D185" s="289"/>
      <c r="E185" s="289"/>
      <c r="F185" s="310" t="s">
        <v>394</v>
      </c>
      <c r="G185" s="289"/>
      <c r="H185" s="289" t="s">
        <v>470</v>
      </c>
      <c r="I185" s="289" t="s">
        <v>468</v>
      </c>
      <c r="J185" s="289"/>
      <c r="K185" s="332"/>
    </row>
    <row r="186" spans="2:11" ht="15" customHeight="1">
      <c r="B186" s="311"/>
      <c r="C186" s="289" t="s">
        <v>471</v>
      </c>
      <c r="D186" s="289"/>
      <c r="E186" s="289"/>
      <c r="F186" s="310" t="s">
        <v>394</v>
      </c>
      <c r="G186" s="289"/>
      <c r="H186" s="289" t="s">
        <v>472</v>
      </c>
      <c r="I186" s="289" t="s">
        <v>468</v>
      </c>
      <c r="J186" s="289"/>
      <c r="K186" s="332"/>
    </row>
    <row r="187" spans="2:11" ht="15" customHeight="1">
      <c r="B187" s="311"/>
      <c r="C187" s="344" t="s">
        <v>473</v>
      </c>
      <c r="D187" s="289"/>
      <c r="E187" s="289"/>
      <c r="F187" s="310" t="s">
        <v>394</v>
      </c>
      <c r="G187" s="289"/>
      <c r="H187" s="289" t="s">
        <v>474</v>
      </c>
      <c r="I187" s="289" t="s">
        <v>475</v>
      </c>
      <c r="J187" s="345" t="s">
        <v>476</v>
      </c>
      <c r="K187" s="332"/>
    </row>
    <row r="188" spans="2:11" ht="15" customHeight="1">
      <c r="B188" s="311"/>
      <c r="C188" s="295" t="s">
        <v>41</v>
      </c>
      <c r="D188" s="289"/>
      <c r="E188" s="289"/>
      <c r="F188" s="310" t="s">
        <v>388</v>
      </c>
      <c r="G188" s="289"/>
      <c r="H188" s="285" t="s">
        <v>477</v>
      </c>
      <c r="I188" s="289" t="s">
        <v>478</v>
      </c>
      <c r="J188" s="289"/>
      <c r="K188" s="332"/>
    </row>
    <row r="189" spans="2:11" ht="15" customHeight="1">
      <c r="B189" s="311"/>
      <c r="C189" s="295" t="s">
        <v>479</v>
      </c>
      <c r="D189" s="289"/>
      <c r="E189" s="289"/>
      <c r="F189" s="310" t="s">
        <v>388</v>
      </c>
      <c r="G189" s="289"/>
      <c r="H189" s="289" t="s">
        <v>480</v>
      </c>
      <c r="I189" s="289" t="s">
        <v>422</v>
      </c>
      <c r="J189" s="289"/>
      <c r="K189" s="332"/>
    </row>
    <row r="190" spans="2:11" ht="15" customHeight="1">
      <c r="B190" s="311"/>
      <c r="C190" s="295" t="s">
        <v>481</v>
      </c>
      <c r="D190" s="289"/>
      <c r="E190" s="289"/>
      <c r="F190" s="310" t="s">
        <v>388</v>
      </c>
      <c r="G190" s="289"/>
      <c r="H190" s="289" t="s">
        <v>482</v>
      </c>
      <c r="I190" s="289" t="s">
        <v>422</v>
      </c>
      <c r="J190" s="289"/>
      <c r="K190" s="332"/>
    </row>
    <row r="191" spans="2:11" ht="15" customHeight="1">
      <c r="B191" s="311"/>
      <c r="C191" s="295" t="s">
        <v>483</v>
      </c>
      <c r="D191" s="289"/>
      <c r="E191" s="289"/>
      <c r="F191" s="310" t="s">
        <v>394</v>
      </c>
      <c r="G191" s="289"/>
      <c r="H191" s="289" t="s">
        <v>484</v>
      </c>
      <c r="I191" s="289" t="s">
        <v>422</v>
      </c>
      <c r="J191" s="289"/>
      <c r="K191" s="332"/>
    </row>
    <row r="192" spans="2:11" ht="15" customHeight="1">
      <c r="B192" s="338"/>
      <c r="C192" s="346"/>
      <c r="D192" s="320"/>
      <c r="E192" s="320"/>
      <c r="F192" s="320"/>
      <c r="G192" s="320"/>
      <c r="H192" s="320"/>
      <c r="I192" s="320"/>
      <c r="J192" s="320"/>
      <c r="K192" s="339"/>
    </row>
    <row r="193" spans="2:11" ht="18.75" customHeight="1">
      <c r="B193" s="285"/>
      <c r="C193" s="289"/>
      <c r="D193" s="289"/>
      <c r="E193" s="289"/>
      <c r="F193" s="310"/>
      <c r="G193" s="289"/>
      <c r="H193" s="289"/>
      <c r="I193" s="289"/>
      <c r="J193" s="289"/>
      <c r="K193" s="285"/>
    </row>
    <row r="194" spans="2:11" ht="18.75" customHeight="1">
      <c r="B194" s="285"/>
      <c r="C194" s="289"/>
      <c r="D194" s="289"/>
      <c r="E194" s="289"/>
      <c r="F194" s="310"/>
      <c r="G194" s="289"/>
      <c r="H194" s="289"/>
      <c r="I194" s="289"/>
      <c r="J194" s="289"/>
      <c r="K194" s="285"/>
    </row>
    <row r="195" spans="2:11" ht="18.75" customHeight="1">
      <c r="B195" s="296"/>
      <c r="C195" s="296"/>
      <c r="D195" s="296"/>
      <c r="E195" s="296"/>
      <c r="F195" s="296"/>
      <c r="G195" s="296"/>
      <c r="H195" s="296"/>
      <c r="I195" s="296"/>
      <c r="J195" s="296"/>
      <c r="K195" s="296"/>
    </row>
    <row r="196" spans="2:11" ht="13.5">
      <c r="B196" s="275"/>
      <c r="C196" s="276"/>
      <c r="D196" s="276"/>
      <c r="E196" s="276"/>
      <c r="F196" s="276"/>
      <c r="G196" s="276"/>
      <c r="H196" s="276"/>
      <c r="I196" s="276"/>
      <c r="J196" s="276"/>
      <c r="K196" s="277"/>
    </row>
    <row r="197" spans="2:11" ht="21">
      <c r="B197" s="278"/>
      <c r="C197" s="279" t="s">
        <v>485</v>
      </c>
      <c r="D197" s="279"/>
      <c r="E197" s="279"/>
      <c r="F197" s="279"/>
      <c r="G197" s="279"/>
      <c r="H197" s="279"/>
      <c r="I197" s="279"/>
      <c r="J197" s="279"/>
      <c r="K197" s="280"/>
    </row>
    <row r="198" spans="2:11" ht="25.5" customHeight="1">
      <c r="B198" s="278"/>
      <c r="C198" s="347" t="s">
        <v>486</v>
      </c>
      <c r="D198" s="347"/>
      <c r="E198" s="347"/>
      <c r="F198" s="347" t="s">
        <v>487</v>
      </c>
      <c r="G198" s="348"/>
      <c r="H198" s="347" t="s">
        <v>488</v>
      </c>
      <c r="I198" s="347"/>
      <c r="J198" s="347"/>
      <c r="K198" s="280"/>
    </row>
    <row r="199" spans="2:11" ht="5.25" customHeight="1">
      <c r="B199" s="311"/>
      <c r="C199" s="308"/>
      <c r="D199" s="308"/>
      <c r="E199" s="308"/>
      <c r="F199" s="308"/>
      <c r="G199" s="289"/>
      <c r="H199" s="308"/>
      <c r="I199" s="308"/>
      <c r="J199" s="308"/>
      <c r="K199" s="332"/>
    </row>
    <row r="200" spans="2:11" ht="15" customHeight="1">
      <c r="B200" s="311"/>
      <c r="C200" s="289" t="s">
        <v>478</v>
      </c>
      <c r="D200" s="289"/>
      <c r="E200" s="289"/>
      <c r="F200" s="310" t="s">
        <v>42</v>
      </c>
      <c r="G200" s="289"/>
      <c r="H200" s="289" t="s">
        <v>489</v>
      </c>
      <c r="I200" s="289"/>
      <c r="J200" s="289"/>
      <c r="K200" s="332"/>
    </row>
    <row r="201" spans="2:11" ht="15" customHeight="1">
      <c r="B201" s="311"/>
      <c r="C201" s="317"/>
      <c r="D201" s="289"/>
      <c r="E201" s="289"/>
      <c r="F201" s="310" t="s">
        <v>43</v>
      </c>
      <c r="G201" s="289"/>
      <c r="H201" s="289" t="s">
        <v>490</v>
      </c>
      <c r="I201" s="289"/>
      <c r="J201" s="289"/>
      <c r="K201" s="332"/>
    </row>
    <row r="202" spans="2:11" ht="15" customHeight="1">
      <c r="B202" s="311"/>
      <c r="C202" s="317"/>
      <c r="D202" s="289"/>
      <c r="E202" s="289"/>
      <c r="F202" s="310" t="s">
        <v>46</v>
      </c>
      <c r="G202" s="289"/>
      <c r="H202" s="289" t="s">
        <v>491</v>
      </c>
      <c r="I202" s="289"/>
      <c r="J202" s="289"/>
      <c r="K202" s="332"/>
    </row>
    <row r="203" spans="2:11" ht="15" customHeight="1">
      <c r="B203" s="311"/>
      <c r="C203" s="289"/>
      <c r="D203" s="289"/>
      <c r="E203" s="289"/>
      <c r="F203" s="310" t="s">
        <v>44</v>
      </c>
      <c r="G203" s="289"/>
      <c r="H203" s="289" t="s">
        <v>492</v>
      </c>
      <c r="I203" s="289"/>
      <c r="J203" s="289"/>
      <c r="K203" s="332"/>
    </row>
    <row r="204" spans="2:11" ht="15" customHeight="1">
      <c r="B204" s="311"/>
      <c r="C204" s="289"/>
      <c r="D204" s="289"/>
      <c r="E204" s="289"/>
      <c r="F204" s="310" t="s">
        <v>45</v>
      </c>
      <c r="G204" s="289"/>
      <c r="H204" s="289" t="s">
        <v>493</v>
      </c>
      <c r="I204" s="289"/>
      <c r="J204" s="289"/>
      <c r="K204" s="332"/>
    </row>
    <row r="205" spans="2:11" ht="15" customHeight="1">
      <c r="B205" s="311"/>
      <c r="C205" s="289"/>
      <c r="D205" s="289"/>
      <c r="E205" s="289"/>
      <c r="F205" s="310"/>
      <c r="G205" s="289"/>
      <c r="H205" s="289"/>
      <c r="I205" s="289"/>
      <c r="J205" s="289"/>
      <c r="K205" s="332"/>
    </row>
    <row r="206" spans="2:11" ht="15" customHeight="1">
      <c r="B206" s="311"/>
      <c r="C206" s="289" t="s">
        <v>434</v>
      </c>
      <c r="D206" s="289"/>
      <c r="E206" s="289"/>
      <c r="F206" s="310" t="s">
        <v>75</v>
      </c>
      <c r="G206" s="289"/>
      <c r="H206" s="289" t="s">
        <v>494</v>
      </c>
      <c r="I206" s="289"/>
      <c r="J206" s="289"/>
      <c r="K206" s="332"/>
    </row>
    <row r="207" spans="2:11" ht="15" customHeight="1">
      <c r="B207" s="311"/>
      <c r="C207" s="317"/>
      <c r="D207" s="289"/>
      <c r="E207" s="289"/>
      <c r="F207" s="310" t="s">
        <v>331</v>
      </c>
      <c r="G207" s="289"/>
      <c r="H207" s="289" t="s">
        <v>332</v>
      </c>
      <c r="I207" s="289"/>
      <c r="J207" s="289"/>
      <c r="K207" s="332"/>
    </row>
    <row r="208" spans="2:11" ht="15" customHeight="1">
      <c r="B208" s="311"/>
      <c r="C208" s="289"/>
      <c r="D208" s="289"/>
      <c r="E208" s="289"/>
      <c r="F208" s="310" t="s">
        <v>329</v>
      </c>
      <c r="G208" s="289"/>
      <c r="H208" s="289" t="s">
        <v>495</v>
      </c>
      <c r="I208" s="289"/>
      <c r="J208" s="289"/>
      <c r="K208" s="332"/>
    </row>
    <row r="209" spans="2:11" ht="15" customHeight="1">
      <c r="B209" s="349"/>
      <c r="C209" s="317"/>
      <c r="D209" s="317"/>
      <c r="E209" s="317"/>
      <c r="F209" s="310" t="s">
        <v>333</v>
      </c>
      <c r="G209" s="295"/>
      <c r="H209" s="336" t="s">
        <v>334</v>
      </c>
      <c r="I209" s="336"/>
      <c r="J209" s="336"/>
      <c r="K209" s="350"/>
    </row>
    <row r="210" spans="2:11" ht="15" customHeight="1">
      <c r="B210" s="349"/>
      <c r="C210" s="317"/>
      <c r="D210" s="317"/>
      <c r="E210" s="317"/>
      <c r="F210" s="310" t="s">
        <v>335</v>
      </c>
      <c r="G210" s="295"/>
      <c r="H210" s="336" t="s">
        <v>309</v>
      </c>
      <c r="I210" s="336"/>
      <c r="J210" s="336"/>
      <c r="K210" s="350"/>
    </row>
    <row r="211" spans="2:11" ht="15" customHeight="1">
      <c r="B211" s="349"/>
      <c r="C211" s="317"/>
      <c r="D211" s="317"/>
      <c r="E211" s="317"/>
      <c r="F211" s="351"/>
      <c r="G211" s="295"/>
      <c r="H211" s="352"/>
      <c r="I211" s="352"/>
      <c r="J211" s="352"/>
      <c r="K211" s="350"/>
    </row>
    <row r="212" spans="2:11" ht="15" customHeight="1">
      <c r="B212" s="349"/>
      <c r="C212" s="289" t="s">
        <v>458</v>
      </c>
      <c r="D212" s="317"/>
      <c r="E212" s="317"/>
      <c r="F212" s="310">
        <v>1</v>
      </c>
      <c r="G212" s="295"/>
      <c r="H212" s="336" t="s">
        <v>496</v>
      </c>
      <c r="I212" s="336"/>
      <c r="J212" s="336"/>
      <c r="K212" s="350"/>
    </row>
    <row r="213" spans="2:11" ht="15" customHeight="1">
      <c r="B213" s="349"/>
      <c r="C213" s="317"/>
      <c r="D213" s="317"/>
      <c r="E213" s="317"/>
      <c r="F213" s="310">
        <v>2</v>
      </c>
      <c r="G213" s="295"/>
      <c r="H213" s="336" t="s">
        <v>497</v>
      </c>
      <c r="I213" s="336"/>
      <c r="J213" s="336"/>
      <c r="K213" s="350"/>
    </row>
    <row r="214" spans="2:11" ht="15" customHeight="1">
      <c r="B214" s="349"/>
      <c r="C214" s="317"/>
      <c r="D214" s="317"/>
      <c r="E214" s="317"/>
      <c r="F214" s="310">
        <v>3</v>
      </c>
      <c r="G214" s="295"/>
      <c r="H214" s="336" t="s">
        <v>498</v>
      </c>
      <c r="I214" s="336"/>
      <c r="J214" s="336"/>
      <c r="K214" s="350"/>
    </row>
    <row r="215" spans="2:11" ht="15" customHeight="1">
      <c r="B215" s="349"/>
      <c r="C215" s="317"/>
      <c r="D215" s="317"/>
      <c r="E215" s="317"/>
      <c r="F215" s="310">
        <v>4</v>
      </c>
      <c r="G215" s="295"/>
      <c r="H215" s="336" t="s">
        <v>499</v>
      </c>
      <c r="I215" s="336"/>
      <c r="J215" s="336"/>
      <c r="K215" s="350"/>
    </row>
    <row r="216" spans="2:11" ht="12.75" customHeight="1">
      <c r="B216" s="353"/>
      <c r="C216" s="354"/>
      <c r="D216" s="354"/>
      <c r="E216" s="354"/>
      <c r="F216" s="354"/>
      <c r="G216" s="354"/>
      <c r="H216" s="354"/>
      <c r="I216" s="354"/>
      <c r="J216" s="354"/>
      <c r="K216" s="355"/>
    </row>
  </sheetData>
  <sheetProtection formatCells="0" formatColumns="0" formatRows="0" insertColumns="0" insertRows="0" insertHyperlinks="0" deleteColumns="0" deleteRows="0" sort="0" autoFilter="0" pivotTables="0"/>
  <mergeCells count="77">
    <mergeCell ref="H208:J208"/>
    <mergeCell ref="H203:J203"/>
    <mergeCell ref="H201:J201"/>
    <mergeCell ref="H212:J212"/>
    <mergeCell ref="H214:J214"/>
    <mergeCell ref="H215:J215"/>
    <mergeCell ref="H213:J213"/>
    <mergeCell ref="H210:J210"/>
    <mergeCell ref="H209:J209"/>
    <mergeCell ref="H207:J207"/>
    <mergeCell ref="H198:J198"/>
    <mergeCell ref="C163:J163"/>
    <mergeCell ref="C120:J120"/>
    <mergeCell ref="C145:J145"/>
    <mergeCell ref="C197:J197"/>
    <mergeCell ref="H206:J206"/>
    <mergeCell ref="H204:J204"/>
    <mergeCell ref="H202:J202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C52:J52"/>
    <mergeCell ref="C53:J53"/>
    <mergeCell ref="C55:J55"/>
    <mergeCell ref="D56:J56"/>
    <mergeCell ref="D57:J5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D33:J33"/>
    <mergeCell ref="G34:J34"/>
    <mergeCell ref="G35:J35"/>
    <mergeCell ref="D49:J49"/>
    <mergeCell ref="E48:J48"/>
    <mergeCell ref="G36:J36"/>
    <mergeCell ref="G37:J37"/>
    <mergeCell ref="C23:J23"/>
    <mergeCell ref="D25:J25"/>
    <mergeCell ref="D26:J26"/>
    <mergeCell ref="D28:J28"/>
    <mergeCell ref="D29:J29"/>
    <mergeCell ref="D31:J31"/>
    <mergeCell ref="C24:J24"/>
    <mergeCell ref="D32:J32"/>
    <mergeCell ref="F18:J18"/>
    <mergeCell ref="F21:J21"/>
    <mergeCell ref="D11:J11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Tomas-PC\Tomáš Macán</dc:creator>
  <cp:keywords/>
  <dc:description/>
  <cp:lastModifiedBy>Tomas-PC\Tomáš Macán</cp:lastModifiedBy>
  <dcterms:created xsi:type="dcterms:W3CDTF">2018-01-25T08:09:51Z</dcterms:created>
  <dcterms:modified xsi:type="dcterms:W3CDTF">2018-01-25T08:09:53Z</dcterms:modified>
  <cp:category/>
  <cp:version/>
  <cp:contentType/>
  <cp:contentStatus/>
</cp:coreProperties>
</file>