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24" yWindow="588" windowWidth="17916" windowHeight="9732" activeTab="0"/>
  </bookViews>
  <sheets>
    <sheet name="Rekapitulace stavby" sheetId="1" r:id="rId1"/>
    <sheet name="SO-101 - Polní cesta C2" sheetId="2" r:id="rId2"/>
    <sheet name="SO-901 - Ozelenění" sheetId="3" r:id="rId3"/>
    <sheet name="SO-901.1. - Následná péče..." sheetId="4" r:id="rId4"/>
    <sheet name="SO-901.2. - Následná péče..." sheetId="5" r:id="rId5"/>
    <sheet name="SO-901.3. - Následná péče..." sheetId="6" r:id="rId6"/>
    <sheet name="VON - Vedlejší a ostatní ..." sheetId="7" r:id="rId7"/>
    <sheet name="Pokyny pro vyplnění" sheetId="8" r:id="rId8"/>
  </sheets>
  <definedNames>
    <definedName name="_xlnm._FilterDatabase" localSheetId="1" hidden="1">'SO-101 - Polní cesta C2'!$C$84:$K$270</definedName>
    <definedName name="_xlnm._FilterDatabase" localSheetId="2" hidden="1">'SO-901 - Ozelenění'!$C$78:$K$128</definedName>
    <definedName name="_xlnm._FilterDatabase" localSheetId="3" hidden="1">'SO-901.1. - Následná péče...'!$C$78:$K$111</definedName>
    <definedName name="_xlnm._FilterDatabase" localSheetId="4" hidden="1">'SO-901.2. - Následná péče...'!$C$78:$K$111</definedName>
    <definedName name="_xlnm._FilterDatabase" localSheetId="5" hidden="1">'SO-901.3. - Následná péče...'!$C$78:$K$111</definedName>
    <definedName name="_xlnm._FilterDatabase" localSheetId="6" hidden="1">'VON - Vedlejší a ostatní ...'!$C$78:$K$98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1">'SO-101 - Polní cesta C2'!$C$4:$J$36,'SO-101 - Polní cesta C2'!$C$42:$J$66,'SO-101 - Polní cesta C2'!$C$72:$K$270</definedName>
    <definedName name="_xlnm.Print_Area" localSheetId="2">'SO-901 - Ozelenění'!$C$4:$J$36,'SO-901 - Ozelenění'!$C$42:$J$60,'SO-901 - Ozelenění'!$C$66:$K$128</definedName>
    <definedName name="_xlnm.Print_Area" localSheetId="3">'SO-901.1. - Následná péče...'!$C$4:$J$36,'SO-901.1. - Následná péče...'!$C$42:$J$60,'SO-901.1. - Následná péče...'!$C$66:$K$111</definedName>
    <definedName name="_xlnm.Print_Area" localSheetId="4">'SO-901.2. - Následná péče...'!$C$4:$J$36,'SO-901.2. - Následná péče...'!$C$42:$J$60,'SO-901.2. - Následná péče...'!$C$66:$K$111</definedName>
    <definedName name="_xlnm.Print_Area" localSheetId="5">'SO-901.3. - Následná péče...'!$C$4:$J$36,'SO-901.3. - Následná péče...'!$C$42:$J$60,'SO-901.3. - Následná péče...'!$C$66:$K$111</definedName>
    <definedName name="_xlnm.Print_Area" localSheetId="6">'VON - Vedlejší a ostatní ...'!$C$4:$J$36,'VON - Vedlejší a ostatní ...'!$C$42:$J$60,'VON - Vedlejší a ostatní ...'!$C$66:$K$98</definedName>
    <definedName name="_xlnm.Print_Titles" localSheetId="0">'Rekapitulace stavby'!$49:$49</definedName>
    <definedName name="_xlnm.Print_Titles" localSheetId="1">'SO-101 - Polní cesta C2'!$84:$84</definedName>
    <definedName name="_xlnm.Print_Titles" localSheetId="2">'SO-901 - Ozelenění'!$78:$78</definedName>
    <definedName name="_xlnm.Print_Titles" localSheetId="3">'SO-901.1. - Následná péče...'!$78:$78</definedName>
    <definedName name="_xlnm.Print_Titles" localSheetId="4">'SO-901.2. - Následná péče...'!$78:$78</definedName>
    <definedName name="_xlnm.Print_Titles" localSheetId="5">'SO-901.3. - Následná péče...'!$78:$78</definedName>
    <definedName name="_xlnm.Print_Titles" localSheetId="6">'VON - Vedlejší a ostatní ...'!$78:$78</definedName>
  </definedNames>
  <calcPr calcId="125725"/>
</workbook>
</file>

<file path=xl/sharedStrings.xml><?xml version="1.0" encoding="utf-8"?>
<sst xmlns="http://schemas.openxmlformats.org/spreadsheetml/2006/main" count="5207" uniqueCount="923">
  <si>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</si>
  <si>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</si>
  <si>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</si>
  <si>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</si>
  <si>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</si>
  <si>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</si>
  <si>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</si>
  <si>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{55b6b0f2-19ee-4335-9989-8e457a899350}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</si>
  <si>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</si>
  <si>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</si>
  <si>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</si>
  <si>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</si>
  <si>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</si>
  <si>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</si>
  <si>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</si>
  <si>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</si>
  <si>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G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</si>
  <si>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</si>
  <si>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</si>
  <si>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Polní cesta C2, k.ú. Chotouň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</si>
  <si>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</si>
  <si>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</si>
  <si>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</si>
  <si>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</si>
  <si>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</si>
  <si>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</si>
  <si>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</si>
  <si>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</si>
  <si>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25. 11. 2015</t>
  </si>
  <si>
    <t>10</t>
  </si>
  <si>
    <t>100</t>
  </si>
  <si>
    <t>Zadavatel:</t>
  </si>
  <si>
    <t>IČ:</t>
  </si>
  <si>
    <t>ČR-SPÚ, Pobočka Kolín</t>
  </si>
  <si>
    <t>DIČ:</t>
  </si>
  <si>
    <t>Uchazeč:</t>
  </si>
  <si>
    <t>Vyplň údaj</t>
  </si>
  <si>
    <t>Projektant:</t>
  </si>
  <si>
    <t>Ing. Jarmila Večeřová</t>
  </si>
  <si>
    <t>True</t>
  </si>
  <si>
    <t>Poznámka:</t>
  </si>
  <si>
    <t>KROS plus 2015/02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</si>
  <si>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</si>
  <si>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</si>
  <si>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</si>
  <si>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</si>
  <si>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</si>
  <si>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</si>
  <si>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</si>
  <si>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</si>
  <si>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</si>
  <si>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</si>
  <si>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</si>
  <si>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</si>
  <si>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</si>
  <si>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</si>
  <si>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</si>
  <si>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</si>
  <si>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</si>
  <si>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</si>
  <si>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</si>
  <si>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</si>
  <si>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</si>
  <si>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</si>
  <si>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</si>
  <si>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</si>
  <si>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</si>
  <si>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</si>
  <si>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</si>
  <si>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</si>
  <si>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</si>
  <si>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</si>
  <si>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</si>
  <si>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</si>
  <si>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</si>
  <si>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</si>
  <si>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</si>
  <si>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</si>
  <si>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</si>
  <si>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</si>
  <si>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</si>
  <si>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SO-101</t>
  </si>
  <si>
    <t>Polní cesta C2</t>
  </si>
  <si>
    <t>STA</t>
  </si>
  <si>
    <t>{73867d97-2012-4891-9349-fbbaa06e7812}</t>
  </si>
  <si>
    <t>822 2</t>
  </si>
  <si>
    <t>2</t>
  </si>
  <si>
    <t>SO-901</t>
  </si>
  <si>
    <t>Ozelenění</t>
  </si>
  <si>
    <t>{98644e9b-5d09-4efe-9e25-9d6ccd684d03}</t>
  </si>
  <si>
    <t>823 2</t>
  </si>
  <si>
    <t>SO-901.1.</t>
  </si>
  <si>
    <t>Následná péče 1. rok</t>
  </si>
  <si>
    <t>{0ac5e47d-9172-473d-add2-752ab17dc353}</t>
  </si>
  <si>
    <t>SO-901.2.</t>
  </si>
  <si>
    <t>Následná péče 2. rok</t>
  </si>
  <si>
    <t>{c5efa5f8-2ffd-4a0f-9a4c-b15be7788a89}</t>
  </si>
  <si>
    <t>SO-901.3.</t>
  </si>
  <si>
    <t>Následná péče 3. rok</t>
  </si>
  <si>
    <t>{99f2f3f7-997b-4289-8cb8-4dabb397f916}</t>
  </si>
  <si>
    <t>VON</t>
  </si>
  <si>
    <t>Vedlejší a ostatní náklady</t>
  </si>
  <si>
    <t>{16768910-81d8-4eec-b242-08b5ee99f752}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</si>
  <si>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</si>
  <si>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</si>
  <si>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</si>
  <si>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</si>
  <si>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</si>
  <si>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</si>
  <si>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</si>
  <si>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SO-101 - Polní cesta C2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</si>
  <si>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</si>
  <si>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</si>
  <si>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</si>
  <si>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</si>
  <si>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</si>
  <si>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</si>
  <si>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</si>
  <si>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</si>
  <si>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</si>
  <si>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</si>
  <si>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</si>
  <si>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</si>
  <si>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</si>
  <si>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</si>
  <si>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</si>
  <si>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</si>
  <si>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</si>
  <si>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</si>
  <si>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</si>
  <si>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</si>
  <si>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</si>
  <si>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</si>
  <si>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</si>
  <si>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</si>
  <si>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</si>
  <si>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</si>
  <si>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</si>
  <si>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</si>
  <si>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</si>
  <si>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</si>
  <si>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</si>
  <si>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</si>
  <si>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</si>
  <si>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</si>
  <si>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</si>
  <si>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</si>
  <si>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2015 02</t>
  </si>
  <si>
    <t>4</t>
  </si>
  <si>
    <t>-681915727</t>
  </si>
  <si>
    <t>VV</t>
  </si>
  <si>
    <t>"viz. Výkaz výměr" 490,0</t>
  </si>
  <si>
    <t>111251111</t>
  </si>
  <si>
    <t>Drcení ořezaných větví D do 100 mm s odvozem do 5 km</t>
  </si>
  <si>
    <t>m3</t>
  </si>
  <si>
    <t>719296540</t>
  </si>
  <si>
    <t>"keře"  490*0,02</t>
  </si>
  <si>
    <t>"větve" 30*0,15</t>
  </si>
  <si>
    <t>3</t>
  </si>
  <si>
    <t>112101101</t>
  </si>
  <si>
    <t>Kácení stromů listnatých D kmene do 300 mm</t>
  </si>
  <si>
    <t>kus</t>
  </si>
  <si>
    <t>-1438078512</t>
  </si>
  <si>
    <t>"viz. Výkaz výměr" 30,0</t>
  </si>
  <si>
    <t>112251221</t>
  </si>
  <si>
    <t>Odstranění pařezů rovině nebo na svahu do 1:5 odfrézováním do hloubky 0,5 m</t>
  </si>
  <si>
    <t>-368231264</t>
  </si>
  <si>
    <t>30*3,14*0,15*0,15</t>
  </si>
  <si>
    <t>5</t>
  </si>
  <si>
    <t>113107242</t>
  </si>
  <si>
    <t>Odstranění podkladu pl přes 200 m2 živičných tl 100 mm</t>
  </si>
  <si>
    <t>-1985767753</t>
  </si>
  <si>
    <t>"viz. Výkaz výměr" 2764,1</t>
  </si>
  <si>
    <t>6</t>
  </si>
  <si>
    <t>121101101</t>
  </si>
  <si>
    <t>Sejmutí ornice s přemístěním na vzdálenost do 50 m</t>
  </si>
  <si>
    <t>-1412478883</t>
  </si>
  <si>
    <t>"viz. Výkaz výměr" 2836,3*0,2</t>
  </si>
  <si>
    <t>"výhybna - viz. Výkaz výměr" 52,0*0,2</t>
  </si>
  <si>
    <t>"sjezdy - viz. Výkaz výměr" 133,2*0,2</t>
  </si>
  <si>
    <t>"rozšíření sjezdu - viz. Výkaz výměr" 12,0*0,2</t>
  </si>
  <si>
    <t>7</t>
  </si>
  <si>
    <t>122202203</t>
  </si>
  <si>
    <t>Odkopávky a prokopávky nezapažené pro silnice objemu do 5000 m3 v hornině tř. 3</t>
  </si>
  <si>
    <t>-1594355550</t>
  </si>
  <si>
    <t>"viz. Výkaz výměr" 925,9</t>
  </si>
  <si>
    <t>"příkop - viz. Výkaz výměr" 55,3</t>
  </si>
  <si>
    <t>"výhybna - viz. Výkaz výměr" 10,0</t>
  </si>
  <si>
    <t>"sjezdy - viz. Výkaz výměr" 27,0</t>
  </si>
  <si>
    <t>8</t>
  </si>
  <si>
    <t>122911121</t>
  </si>
  <si>
    <t>Odstranění vyfrézované dřevní hmoty hloubky do 0,5 m v rovině nebo na svahu do 1:5</t>
  </si>
  <si>
    <t>-412078993</t>
  </si>
  <si>
    <t>9</t>
  </si>
  <si>
    <t>125 99 9004</t>
  </si>
  <si>
    <t>Čištění propustků DN 400</t>
  </si>
  <si>
    <t>m</t>
  </si>
  <si>
    <t>268624001</t>
  </si>
  <si>
    <t>"viz. Výkaz výměr" 20,0</t>
  </si>
  <si>
    <t>131201101</t>
  </si>
  <si>
    <t>Hloubení jam nezapažených v hornině tř. 3 objemu do 100 m3</t>
  </si>
  <si>
    <t>102000061</t>
  </si>
  <si>
    <t>"předpolí s čelem, trubka, šachta TP - viz. Výkaz výměr" 32,0</t>
  </si>
  <si>
    <t>11</t>
  </si>
  <si>
    <t>132201101</t>
  </si>
  <si>
    <t>Hloubení rýh š do 600 mm v hornině tř. 3 objemu do 100 m3</t>
  </si>
  <si>
    <t>-1843063797</t>
  </si>
  <si>
    <t>"práh TP - viz. C.2.4." 2,5*0,3*0,7</t>
  </si>
  <si>
    <t>"zasakovací šachty DN 600 - viz. C.2.6. (pro obsyp štěrkem)"  9*(3,14*0,75*0,3*0,15)</t>
  </si>
  <si>
    <t>12</t>
  </si>
  <si>
    <t>132201201</t>
  </si>
  <si>
    <t>Hloubení rýh š do 2000 mm v hornině tř. 3 objemu do 100 m3</t>
  </si>
  <si>
    <t>1090111015</t>
  </si>
  <si>
    <t>"propojení šachet - viz. C.2.4." 4,5*1,0*0,2</t>
  </si>
  <si>
    <t>13</t>
  </si>
  <si>
    <t>133201101</t>
  </si>
  <si>
    <t>Hloubení šachet v hornině tř. 3 objemu do 100 m3</t>
  </si>
  <si>
    <t>403939668</t>
  </si>
  <si>
    <t>"sloupky závory" 2*0,3*0,3*0,8</t>
  </si>
  <si>
    <t>14</t>
  </si>
  <si>
    <t>162301411</t>
  </si>
  <si>
    <t>Vodorovné přemístění kmenů stromů listnatých do 5 km D kmene do 300 mm</t>
  </si>
  <si>
    <t>-159877226</t>
  </si>
  <si>
    <t>P</t>
  </si>
  <si>
    <t>Poznámka k položce:
4 km</t>
  </si>
  <si>
    <t>162601101</t>
  </si>
  <si>
    <t>Vodorovné přemístění do 4000 m výkopku/sypaniny z horniny tř. 1 až 4</t>
  </si>
  <si>
    <t>1632420631</t>
  </si>
  <si>
    <t>"přebytečná zemina" 1018,2+10,6-259,1</t>
  </si>
  <si>
    <t>16</t>
  </si>
  <si>
    <t>167101101</t>
  </si>
  <si>
    <t>Nakládání výkopku z hornin tř. 1 až 4 do 100 m3</t>
  </si>
  <si>
    <t>-181257061</t>
  </si>
  <si>
    <t>"přebytečná zemina" 32,0+1,5+0,9+0,1-(20,8+3,1)</t>
  </si>
  <si>
    <t>17</t>
  </si>
  <si>
    <t>171101131</t>
  </si>
  <si>
    <t>Uložení sypaniny z hornin nesoudržných a soudržných střídavě do násypů zhutněných</t>
  </si>
  <si>
    <t>932054645</t>
  </si>
  <si>
    <t>"viz. Výkaz výměr" 259,1</t>
  </si>
  <si>
    <t>18</t>
  </si>
  <si>
    <t>171201201</t>
  </si>
  <si>
    <t>Uložení sypaniny na skládky</t>
  </si>
  <si>
    <t>-1919846841</t>
  </si>
  <si>
    <t>"přebytečná zemina" 769,7</t>
  </si>
  <si>
    <t>19</t>
  </si>
  <si>
    <t>171 20 9001</t>
  </si>
  <si>
    <t>Skládkovné</t>
  </si>
  <si>
    <t>t</t>
  </si>
  <si>
    <t>1953979555</t>
  </si>
  <si>
    <t>"přebytečná zemina" 769,7*1,8</t>
  </si>
  <si>
    <t>"z čištění příkopu" 3,880</t>
  </si>
  <si>
    <t>20</t>
  </si>
  <si>
    <t>171 20 9012</t>
  </si>
  <si>
    <t>-797566254</t>
  </si>
  <si>
    <t>"asfalt. navážka" 500,302</t>
  </si>
  <si>
    <t>174101101</t>
  </si>
  <si>
    <t>Zásyp jam, šachet rýh nebo kolem objektů sypaninou se zhutněním</t>
  </si>
  <si>
    <t>1173684947</t>
  </si>
  <si>
    <t>"trubka + šachta TP - viz. Výkaz výměr" 20,0</t>
  </si>
  <si>
    <t>"propojení šachet - viz. C.2.4." 4,5*(1,0*0,2-3,14*0,075*0,075)</t>
  </si>
  <si>
    <t>22</t>
  </si>
  <si>
    <t>175111101</t>
  </si>
  <si>
    <t>Obsypání potrubí ručně sypaninou bez prohození, uloženou do 3 m</t>
  </si>
  <si>
    <t>-959703567</t>
  </si>
  <si>
    <t>"zasakovací šachta DN 425 - viz. C.2.6."  1*3,14*(0,25*0,25-0,21*0,21)*3,2</t>
  </si>
  <si>
    <t>"zasakovací šachty DN 600 - viz. C.2.6."  9*3,14*(0,35*0,35-0,3*0,3)*3,2</t>
  </si>
  <si>
    <t>"zasakovací šachty DN 600 - viz. C.2.6. (štěrk)"  9*(3,14*0,6*0,65*0,15+3,14*0,3*0,3*0,15+0,35*0,53/2*3,14*0,4*2)</t>
  </si>
  <si>
    <t>23</t>
  </si>
  <si>
    <t>175111109</t>
  </si>
  <si>
    <t>Příplatek k obsypání potrubí za ruční prohození sypaniny, uložené do 3 m</t>
  </si>
  <si>
    <t>-1275701067</t>
  </si>
  <si>
    <t>0,2+2,9</t>
  </si>
  <si>
    <t>24</t>
  </si>
  <si>
    <t>M</t>
  </si>
  <si>
    <t>583439590</t>
  </si>
  <si>
    <t>kamenivo drcené hrubé (Luleč) frakce 32-63</t>
  </si>
  <si>
    <t>-611842204</t>
  </si>
  <si>
    <t>"zasakovací šachty DN 600 " 4,1*1,7*1,01</t>
  </si>
  <si>
    <t>25</t>
  </si>
  <si>
    <t>181301114</t>
  </si>
  <si>
    <t>Rozprostření ornice tl vrstvy do 250 mm pl přes 500 m2 v rovině nebo ve svahu do 1:5</t>
  </si>
  <si>
    <t>-654139762</t>
  </si>
  <si>
    <t>"přebytečná ornice" (606,7-1572,5*0,05)/0,25</t>
  </si>
  <si>
    <t>26</t>
  </si>
  <si>
    <t>181451123</t>
  </si>
  <si>
    <t>Založení lučního trávníku výsevem plochy přes 1000 m2 ve svahu do 1:1</t>
  </si>
  <si>
    <t>-1902931377</t>
  </si>
  <si>
    <t>27</t>
  </si>
  <si>
    <t>00599001</t>
  </si>
  <si>
    <t>Travní směs</t>
  </si>
  <si>
    <t>kg</t>
  </si>
  <si>
    <t>2054839735</t>
  </si>
  <si>
    <t>1572,5*0,02*1,03</t>
  </si>
  <si>
    <t>28</t>
  </si>
  <si>
    <t>181951102</t>
  </si>
  <si>
    <t>Úprava pláně v hornině tř. 1 až 4 se zhutněním</t>
  </si>
  <si>
    <t>1646645462</t>
  </si>
  <si>
    <t>"viz. Výkaz výměr" 747,0*5,0</t>
  </si>
  <si>
    <t>"napojení na silnici (rozšíření) - viz. Výkaz výměr" 38,8</t>
  </si>
  <si>
    <t>"výhybna - viz. Výkaz výměr" 52,0</t>
  </si>
  <si>
    <t>"sjezdy - viz. Výkaz výměr" 26,6+31,1+41,2+5,5+28,8</t>
  </si>
  <si>
    <t>29</t>
  </si>
  <si>
    <t>182101101</t>
  </si>
  <si>
    <t>Svahování v zářezech v hornině tř. 1 až 4</t>
  </si>
  <si>
    <t>1123869459</t>
  </si>
  <si>
    <t>"viz. Výkaz výměr" 493,4</t>
  </si>
  <si>
    <t>30</t>
  </si>
  <si>
    <t>182201101</t>
  </si>
  <si>
    <t>Svahování násypů</t>
  </si>
  <si>
    <t>-749039441</t>
  </si>
  <si>
    <t>"viz. Výkaz výměr" 1079,1</t>
  </si>
  <si>
    <t>31</t>
  </si>
  <si>
    <t>182301131</t>
  </si>
  <si>
    <t>Rozprostření ornice pl přes 500 m2 ve svahu přes 1:5 tl vrstvy do 100 mm</t>
  </si>
  <si>
    <t>509079499</t>
  </si>
  <si>
    <t>"cesta = SV+SN" 493,4+1079,1</t>
  </si>
  <si>
    <t>32</t>
  </si>
  <si>
    <t>184806113</t>
  </si>
  <si>
    <t>Řez stromů netrnitých průklestem D koruny do 6 m</t>
  </si>
  <si>
    <t>-2074586791</t>
  </si>
  <si>
    <t>Zakládání</t>
  </si>
  <si>
    <t>33</t>
  </si>
  <si>
    <t>213311141</t>
  </si>
  <si>
    <t>Polštáře zhutněné pod základy ze štěrkopísku tříděného</t>
  </si>
  <si>
    <t>457133917</t>
  </si>
  <si>
    <t>"práh TP - viz. C.2.4." 2,5*0,3*0,1</t>
  </si>
  <si>
    <t>34</t>
  </si>
  <si>
    <t>226111313</t>
  </si>
  <si>
    <t>Vrty velkoprofilové svislé nezapažené D do 550 mm hl do 5 m hor. III</t>
  </si>
  <si>
    <t>499917062</t>
  </si>
  <si>
    <t>"zasakovací šachta DN 425 - viz. C.2.6." 1*3,2</t>
  </si>
  <si>
    <t>35</t>
  </si>
  <si>
    <t>226112313</t>
  </si>
  <si>
    <t>Vrty velkoprofilové svislé nezapažené D do 850 mm hl do 5 m hor. III</t>
  </si>
  <si>
    <t>-5354312</t>
  </si>
  <si>
    <t>"zasakovací šachty DN 600 - viz. C.2.6."  9*3,2</t>
  </si>
  <si>
    <t>36</t>
  </si>
  <si>
    <t>275313811</t>
  </si>
  <si>
    <t>Základové patky z betonu tř. C 25/30</t>
  </si>
  <si>
    <t>862869975</t>
  </si>
  <si>
    <t>"základ pro směrové sloupky" 2*0,3*0,3*0,5</t>
  </si>
  <si>
    <t>Vodorovné konstrukce</t>
  </si>
  <si>
    <t>37</t>
  </si>
  <si>
    <t>451311511</t>
  </si>
  <si>
    <t>Podklad pro dlažbu z betonu prostého vodostavebného C30/37 vrstva tl do 100 mm</t>
  </si>
  <si>
    <t>-879821119</t>
  </si>
  <si>
    <t>38</t>
  </si>
  <si>
    <t>451573111</t>
  </si>
  <si>
    <t>Lože pod potrubí otevřený výkop ze štěrkopísku</t>
  </si>
  <si>
    <t>-44639529</t>
  </si>
  <si>
    <t>"trubky TP - viz. vzor. řez C.2.4." 14,0*0,9*0,1</t>
  </si>
  <si>
    <t>"zasakovací šachty - viz. C.2.6." 1*3,14*0,25*0,25*0,2+9*3,14*0,35*0,35*0,2</t>
  </si>
  <si>
    <t>39</t>
  </si>
  <si>
    <t>452312171</t>
  </si>
  <si>
    <t>Sedlové lože z betonu prostého tř. C 30/37 otevřený výkop</t>
  </si>
  <si>
    <t>-1965043553</t>
  </si>
  <si>
    <t>"trubky TP - viz. vzor. řez C.2.4." 14,0*0,9*0,3</t>
  </si>
  <si>
    <t>40</t>
  </si>
  <si>
    <t>452318510</t>
  </si>
  <si>
    <t>Zajišťovací práh z betonu prostého</t>
  </si>
  <si>
    <t>1582085974</t>
  </si>
  <si>
    <t xml:space="preserve">Poznámka k položce:
C30/37
</t>
  </si>
  <si>
    <t>"práh TP - viz. C.2.4." 2,5*0,3*0,6</t>
  </si>
  <si>
    <t>41</t>
  </si>
  <si>
    <t>452351101</t>
  </si>
  <si>
    <t>Bednění podkladních desek nebo bloků nebo sedlového lože otevřený výkop</t>
  </si>
  <si>
    <t>1647005384</t>
  </si>
  <si>
    <t>"trubky TP - viz. vzor. řez C.2.4." 14*0,3*2</t>
  </si>
  <si>
    <t>42</t>
  </si>
  <si>
    <t>465513127</t>
  </si>
  <si>
    <t>Dlažba z lomového kamene na cementovou maltu s vyspárováním tl 200 mm</t>
  </si>
  <si>
    <t>73923462</t>
  </si>
  <si>
    <t>"předpolí s čelem TP - viz. Výkaz výměr" 2,0*3,0</t>
  </si>
  <si>
    <t>Komunikace pozemní</t>
  </si>
  <si>
    <t>43</t>
  </si>
  <si>
    <t>561041121</t>
  </si>
  <si>
    <t>Zřízení podkladu ze zeminy upravené hydraulickými pojivy (Road Mix) tl do 300 mm plochy do 5000 m2</t>
  </si>
  <si>
    <t>98779033</t>
  </si>
  <si>
    <t>"sjezdy - viz. Výkaz výměr" 133,2</t>
  </si>
  <si>
    <t>44</t>
  </si>
  <si>
    <t>585301620</t>
  </si>
  <si>
    <t>vápno CL 80-Q JM nehašené VL</t>
  </si>
  <si>
    <t>769125702</t>
  </si>
  <si>
    <t>3959,0*15,9*0,001</t>
  </si>
  <si>
    <t>45</t>
  </si>
  <si>
    <t>564831112</t>
  </si>
  <si>
    <t>Podklad ze štěrkodrtě ŠD tl 110 mm</t>
  </si>
  <si>
    <t>1513061720</t>
  </si>
  <si>
    <t>"dosypání ŠD - viz. V.V." 404/0,11</t>
  </si>
  <si>
    <t>46</t>
  </si>
  <si>
    <t>564851111</t>
  </si>
  <si>
    <t>Podklad ze štěrkodrtě ŠD tl 150 mm</t>
  </si>
  <si>
    <t>-503798026</t>
  </si>
  <si>
    <t>"viz. Výkaz výměr" 3959,0</t>
  </si>
  <si>
    <t>47</t>
  </si>
  <si>
    <t>564861111</t>
  </si>
  <si>
    <t>Podklad ze štěrkodrtě ŠD tl 200 mm</t>
  </si>
  <si>
    <t>-894254334</t>
  </si>
  <si>
    <t>48</t>
  </si>
  <si>
    <t>565135121</t>
  </si>
  <si>
    <t>Asfaltový beton vrstva podkladní ACP 16 (obalované kamenivo OKS) tl 50 mm š přes 3 m</t>
  </si>
  <si>
    <t>-1275274968</t>
  </si>
  <si>
    <t>"viz. Výkaz výměr" 747,0*5,0-1468*0,25</t>
  </si>
  <si>
    <t>49</t>
  </si>
  <si>
    <t>569831111</t>
  </si>
  <si>
    <t>Zpevnění krajnic štěrkodrtí tl 100 mm</t>
  </si>
  <si>
    <t>710296674</t>
  </si>
  <si>
    <t>"viz. Výkaz výměr" 743+725</t>
  </si>
  <si>
    <t>50</t>
  </si>
  <si>
    <t>573211111</t>
  </si>
  <si>
    <t>Postřik živičný spojovací z asfaltu v množství do 0,70 kg/m2</t>
  </si>
  <si>
    <t>1618176048</t>
  </si>
  <si>
    <t>"viz. Vzor. řez C.2.2." 2*(747,0*5,0-1468*0,25)</t>
  </si>
  <si>
    <t>"napojení na silnici (rozšíření) - viz. Výkaz výměr" 2*38,8</t>
  </si>
  <si>
    <t>"výhybna - viz. Výkaz výměr" 2*52,0</t>
  </si>
  <si>
    <t>"sjezdy - viz. Výkaz výměr" 2*133,2</t>
  </si>
  <si>
    <t>51</t>
  </si>
  <si>
    <t>577134221</t>
  </si>
  <si>
    <t>Asfaltový beton vrstva obrusná ACO 11 (ABS) tř. II tl 40 mm š přes 3 m z nemodifikovaného asfaltu</t>
  </si>
  <si>
    <t>1945155523</t>
  </si>
  <si>
    <t>"viz. Výkaz výměr" 3592,0</t>
  </si>
  <si>
    <t>52</t>
  </si>
  <si>
    <t>599142111</t>
  </si>
  <si>
    <t>Úprava zálivky dilatačních nebo pracovních spár v cementobetonovém krytu hl do 40 mm š do 40 mm</t>
  </si>
  <si>
    <t>-1219585327</t>
  </si>
  <si>
    <t>"viz. Výkaz výměr" 20,0*2</t>
  </si>
  <si>
    <t>Trubní vedení</t>
  </si>
  <si>
    <t>53</t>
  </si>
  <si>
    <t>822392111</t>
  </si>
  <si>
    <t>Montáž potrubí z trub TZH s integrovaným těsněním otevřený výkop sklon do 20 % DN 400</t>
  </si>
  <si>
    <t>1121716841</t>
  </si>
  <si>
    <t>"TP - viz. vzor. řez " 14,0</t>
  </si>
  <si>
    <t>54</t>
  </si>
  <si>
    <t>592211380</t>
  </si>
  <si>
    <t>trouba železobetonová 8úhelníková, zesílená TZP-Q D40x100x8 cm</t>
  </si>
  <si>
    <t>1216934808</t>
  </si>
  <si>
    <t>55</t>
  </si>
  <si>
    <t>871315211</t>
  </si>
  <si>
    <t>Kanalizační potrubí z tvrdého PVC-systém KG tuhost třídy SN4 DN150</t>
  </si>
  <si>
    <t>1512900704</t>
  </si>
  <si>
    <t xml:space="preserve">Poznámka k položce:
V cenách jsou započteny i náklady na dodání trub včetně gumového těsnění.
</t>
  </si>
  <si>
    <t>"propojení šachet - viz. C.2.4." 4,5</t>
  </si>
  <si>
    <t>56</t>
  </si>
  <si>
    <t>894411111</t>
  </si>
  <si>
    <t>Zřízení šachet kanalizačních z betonových dílců na potrubí DN do 200 dno beton tř. C 25/30</t>
  </si>
  <si>
    <t>1245185890</t>
  </si>
  <si>
    <t>"šachta - viz. C.2.4." 1,0</t>
  </si>
  <si>
    <t>57</t>
  </si>
  <si>
    <t>59299024</t>
  </si>
  <si>
    <t>Šachtový základ těžký TZZ 1000/700/150</t>
  </si>
  <si>
    <t>-269164180</t>
  </si>
  <si>
    <t>58</t>
  </si>
  <si>
    <t>59299025</t>
  </si>
  <si>
    <t>Kanalizační skruž s jedním žebříkovým stupadlem TBS 1000/300/90/S</t>
  </si>
  <si>
    <t>-827991257</t>
  </si>
  <si>
    <t>59</t>
  </si>
  <si>
    <t>59299026</t>
  </si>
  <si>
    <t>Přechodová deska B125 TZK 1000/625/100/90</t>
  </si>
  <si>
    <t>1061016933</t>
  </si>
  <si>
    <t>60</t>
  </si>
  <si>
    <t>59299027</t>
  </si>
  <si>
    <t>Poklop s rámem bez odvětrání A15</t>
  </si>
  <si>
    <t>1283678550</t>
  </si>
  <si>
    <t>61</t>
  </si>
  <si>
    <t>895999004</t>
  </si>
  <si>
    <t>Zasakovací šachta DN 425, dl. 3 m vč. poklopu a geotextilie</t>
  </si>
  <si>
    <t>kpl</t>
  </si>
  <si>
    <t>-1865824785</t>
  </si>
  <si>
    <t>"zasakovací šachty - viz. C.2.6." 1,0</t>
  </si>
  <si>
    <t>62</t>
  </si>
  <si>
    <t>895999005</t>
  </si>
  <si>
    <t>Zasakovací šachta DN 600, dl. 3 m vč. poklopu a geotextilie</t>
  </si>
  <si>
    <t>-542813793</t>
  </si>
  <si>
    <t>"zasakovací šachty - viz. C.2.6." 9,0</t>
  </si>
  <si>
    <t>63</t>
  </si>
  <si>
    <t>899 99 9007</t>
  </si>
  <si>
    <t>Řezání potrubí DN 400 - 0°- 60°</t>
  </si>
  <si>
    <t>ks</t>
  </si>
  <si>
    <t>-259667108</t>
  </si>
  <si>
    <t>Ostatní konstrukce a práce, bourání</t>
  </si>
  <si>
    <t>64</t>
  </si>
  <si>
    <t>912211111</t>
  </si>
  <si>
    <t>Montáž směrového sloupku silničního plastového prosté uložení bez betonového základu</t>
  </si>
  <si>
    <t>1954070280</t>
  </si>
  <si>
    <t>"viz. C.1." 2,0</t>
  </si>
  <si>
    <t>65</t>
  </si>
  <si>
    <t>404451580</t>
  </si>
  <si>
    <t>sloupek silniční plastový s odrazovými skly směrový 1200 mm</t>
  </si>
  <si>
    <t>2118756184</t>
  </si>
  <si>
    <t>66</t>
  </si>
  <si>
    <t>914111111</t>
  </si>
  <si>
    <t>Montáž svislé dopravní značky do velikosti 1 m2 objímkami na sloupek nebo konzolu</t>
  </si>
  <si>
    <t>610858128</t>
  </si>
  <si>
    <t>"viz. C.1." 1,0</t>
  </si>
  <si>
    <t>67</t>
  </si>
  <si>
    <t>404440560</t>
  </si>
  <si>
    <t>značka dopravní svislá reflexní STOP AL 3M P6 700 mm</t>
  </si>
  <si>
    <t>-1784192464</t>
  </si>
  <si>
    <t>68</t>
  </si>
  <si>
    <t>914511111</t>
  </si>
  <si>
    <t>Montáž sloupku dopravních značek délky do 3,5 m s betonovým základem</t>
  </si>
  <si>
    <t>-864245006</t>
  </si>
  <si>
    <t>69</t>
  </si>
  <si>
    <t>404452350</t>
  </si>
  <si>
    <t>sloupek Al 60 - 350</t>
  </si>
  <si>
    <t>-1307047820</t>
  </si>
  <si>
    <t>70</t>
  </si>
  <si>
    <t>915491211</t>
  </si>
  <si>
    <t>Osazení vodícího proužku z betonových desek do betonového lože tl do 100 mm š proužku 250 mm</t>
  </si>
  <si>
    <t>842867077</t>
  </si>
  <si>
    <t>"viz. Výkaz výměr" 18,0</t>
  </si>
  <si>
    <t>71</t>
  </si>
  <si>
    <t>592185840</t>
  </si>
  <si>
    <t>přídlažba 50x25x8 cm bílá</t>
  </si>
  <si>
    <t>-1545022094</t>
  </si>
  <si>
    <t>18,0*2</t>
  </si>
  <si>
    <t>72</t>
  </si>
  <si>
    <t>919726123</t>
  </si>
  <si>
    <t>Geotextilie pro ochranu, separaci a filtraci netkaná měrná hmotnost do 500 g/m2</t>
  </si>
  <si>
    <t>-1948398366</t>
  </si>
  <si>
    <t>73</t>
  </si>
  <si>
    <t>919735111</t>
  </si>
  <si>
    <t>Řezání stávajícího živičného krytu hl do 50 mm</t>
  </si>
  <si>
    <t>2011712164</t>
  </si>
  <si>
    <t>"ZÚ - viz. Výkaz výměr" 20,0</t>
  </si>
  <si>
    <t>74</t>
  </si>
  <si>
    <t>938902111</t>
  </si>
  <si>
    <t>Čištění příkopů komunikací příkopovým rypadlem objem nánosu do 0,15 m3/m</t>
  </si>
  <si>
    <t>-1590295702</t>
  </si>
  <si>
    <t>"příkop od stávaj. TP v KM 0,538 - viz. Výkaz výměr" 20,0</t>
  </si>
  <si>
    <t>75</t>
  </si>
  <si>
    <t>938902112</t>
  </si>
  <si>
    <t>Čištění příkopů komunikací příkopovým rypadlem objem nánosu do 0,3 m3/m</t>
  </si>
  <si>
    <t>-997700182</t>
  </si>
  <si>
    <t>"silniční příkop - viz. Výkaz výměr" 10,0</t>
  </si>
  <si>
    <t>76</t>
  </si>
  <si>
    <t>966 99 9001</t>
  </si>
  <si>
    <t>M+D Závora š. 6,0 m uzamykatelná</t>
  </si>
  <si>
    <t>-116194553</t>
  </si>
  <si>
    <t>Poznámka k položce:
Pevný sloupek se sklopnou nebo otočnou vodorovnou částí.</t>
  </si>
  <si>
    <t>997</t>
  </si>
  <si>
    <t>Přesun sutě</t>
  </si>
  <si>
    <t>77</t>
  </si>
  <si>
    <t>997221551</t>
  </si>
  <si>
    <t>Vodorovná doprava suti ze sypkých materiálů do 1 km</t>
  </si>
  <si>
    <t>-1384872717</t>
  </si>
  <si>
    <t>"z čištění příkopů" 3,880</t>
  </si>
  <si>
    <t>78</t>
  </si>
  <si>
    <t>997221559</t>
  </si>
  <si>
    <t>Příplatek ZKD 1 km u vodorovné dopravy suti ze sypkých materiálů</t>
  </si>
  <si>
    <t>515095785</t>
  </si>
  <si>
    <t>3*504,182</t>
  </si>
  <si>
    <t>998</t>
  </si>
  <si>
    <t>Přesun hmot</t>
  </si>
  <si>
    <t>79</t>
  </si>
  <si>
    <t>998225111</t>
  </si>
  <si>
    <t>Přesun hmot pro pozemní komunikace s krytem z kamene, monolitickým betonovým nebo živičným</t>
  </si>
  <si>
    <t>599510361</t>
  </si>
  <si>
    <t>SO-901 - Ozelenění</t>
  </si>
  <si>
    <t>183101113</t>
  </si>
  <si>
    <t>Hloubení jamek bez výměny půdy zeminy tř 1 až 4 objem do 0,05 m3 v rovině a svahu do 1:5</t>
  </si>
  <si>
    <t>-1367027488</t>
  </si>
  <si>
    <t>"keře - viz. zpráva C.1."  133,0</t>
  </si>
  <si>
    <t>183101115</t>
  </si>
  <si>
    <t>Hloubení jamek bez výměny půdy zeminy tř 1 až 4 objem do 0,4 m3 v rovině a svahu do 1:5</t>
  </si>
  <si>
    <t>-239913010</t>
  </si>
  <si>
    <t>"stromy - viz. zpráva C.1."  59,0</t>
  </si>
  <si>
    <t>184102111</t>
  </si>
  <si>
    <t>Výsadba dřeviny s balem D do 0,2 m do jamky se zalitím v rovině a svahu do 1:5</t>
  </si>
  <si>
    <t>-2114856213</t>
  </si>
  <si>
    <t>"keře"  133,0</t>
  </si>
  <si>
    <t>02699002</t>
  </si>
  <si>
    <t>Dodávka keřů kontejnerovaných v. 30-40 cm</t>
  </si>
  <si>
    <t>-498006743</t>
  </si>
  <si>
    <t>184102114</t>
  </si>
  <si>
    <t>Výsadba dřeviny s balem D do 0,5 m do jamky se zalitím v rovině a svahu do 1:5</t>
  </si>
  <si>
    <t>591653071</t>
  </si>
  <si>
    <t>"stromy "  59,0</t>
  </si>
  <si>
    <t>02699009</t>
  </si>
  <si>
    <t>Dodávka stromků se zapěstovanou korunkou v. 200 cm s balem</t>
  </si>
  <si>
    <t>2110679434</t>
  </si>
  <si>
    <t>184215111</t>
  </si>
  <si>
    <t>Ukotvení kmene dřevin jedním kůlem D do 0,1 m délky do 1 m</t>
  </si>
  <si>
    <t>-995781251</t>
  </si>
  <si>
    <t>"keře" 133,0</t>
  </si>
  <si>
    <t>605912510</t>
  </si>
  <si>
    <t>kůl vyvazovací dřevěný impregnovaný se špicí délka 100 cm průměr 8 cm</t>
  </si>
  <si>
    <t>-1539222820</t>
  </si>
  <si>
    <t>133*1,01</t>
  </si>
  <si>
    <t>184215133</t>
  </si>
  <si>
    <t>Ukotvení kmene dřevin třemi kůly D do 0,1 m délky do 3 m</t>
  </si>
  <si>
    <t>787857680</t>
  </si>
  <si>
    <t>"stromy"  59,0</t>
  </si>
  <si>
    <t>605912550</t>
  </si>
  <si>
    <t>kůl vyvazovací dřevěný impregnovaný se špicí délka 250 cm průměr 8 cm</t>
  </si>
  <si>
    <t>209404155</t>
  </si>
  <si>
    <t>59*3*1,01</t>
  </si>
  <si>
    <t>60599001</t>
  </si>
  <si>
    <t>Příčka spojovací ke kůlům impregnovaná 50 x 8 cm</t>
  </si>
  <si>
    <t>-1307983145</t>
  </si>
  <si>
    <t>00599004</t>
  </si>
  <si>
    <t>Úvazek pružný</t>
  </si>
  <si>
    <t>1021506709</t>
  </si>
  <si>
    <t>"1 m/strom"  59,0*1,0</t>
  </si>
  <si>
    <t>"0,5 m/keř"  133,0*0,5</t>
  </si>
  <si>
    <t>184801121</t>
  </si>
  <si>
    <t>Ošetřování vysazených dřevin soliterních v rovině a svahu do 1:5</t>
  </si>
  <si>
    <t>-2095062034</t>
  </si>
  <si>
    <t>133+59</t>
  </si>
  <si>
    <t>184802111</t>
  </si>
  <si>
    <t>Chemické odplevelení před založením kultury nad 20 m2 postřikem na široko v rovině a svahu do 1:5</t>
  </si>
  <si>
    <t>-1514542638</t>
  </si>
  <si>
    <t>"keře" 540,0*0,7</t>
  </si>
  <si>
    <t>252340010</t>
  </si>
  <si>
    <t>herbicid totální</t>
  </si>
  <si>
    <t>litr</t>
  </si>
  <si>
    <t>-544512248</t>
  </si>
  <si>
    <t>"6 l/ha" 6,0*0,0378</t>
  </si>
  <si>
    <t>184808211</t>
  </si>
  <si>
    <t>Ochrana sazenic proti škodám zvěří nátěrem nebo postřikem</t>
  </si>
  <si>
    <t>-1952752216</t>
  </si>
  <si>
    <t>005999003</t>
  </si>
  <si>
    <t xml:space="preserve">Repelent </t>
  </si>
  <si>
    <t>-1351738376</t>
  </si>
  <si>
    <t>133*0,05</t>
  </si>
  <si>
    <t>184813121</t>
  </si>
  <si>
    <t>Ochrana dřevin před okusem mechanicky pletivem v rovině a svahu do 1:5</t>
  </si>
  <si>
    <t>-646949071</t>
  </si>
  <si>
    <t xml:space="preserve">Poznámka k položce:
pletivo 160/16/30 kolem kůlů </t>
  </si>
  <si>
    <t>"stromy" 59,0</t>
  </si>
  <si>
    <t>184816111</t>
  </si>
  <si>
    <t>Hnojení sazenic průmyslovými hnojivy do 0,25 kg k jedné sazenici</t>
  </si>
  <si>
    <t>-72402715</t>
  </si>
  <si>
    <t>251911550</t>
  </si>
  <si>
    <t xml:space="preserve">hnojivo průmyslové </t>
  </si>
  <si>
    <t>-841447339</t>
  </si>
  <si>
    <t>133*0,05+59*0,1</t>
  </si>
  <si>
    <t>184911421</t>
  </si>
  <si>
    <t>Mulčování rostlin kůrou tl. do 0,1 m v rovině a svahu do 1:5</t>
  </si>
  <si>
    <t>806542875</t>
  </si>
  <si>
    <t>"keře" 540*0,7</t>
  </si>
  <si>
    <t>"stromy" 59*1,0</t>
  </si>
  <si>
    <t>103911000</t>
  </si>
  <si>
    <t>kůra mulčovací VL</t>
  </si>
  <si>
    <t>-1941393876</t>
  </si>
  <si>
    <t>437*0,1</t>
  </si>
  <si>
    <t>998231311</t>
  </si>
  <si>
    <t>Přesun hmot pro sadovnické a krajinářské úpravy vodorovně do 5000 m</t>
  </si>
  <si>
    <t>-1760490064</t>
  </si>
  <si>
    <t>SO-901.1. - Následná péče 1. rok</t>
  </si>
  <si>
    <t>111100001</t>
  </si>
  <si>
    <t xml:space="preserve">Kontrola ochrany proti okusu, zdravotního stavu výsadeb, oprava úvazku v rozahu dle PD
</t>
  </si>
  <si>
    <t>-1119790720</t>
  </si>
  <si>
    <t>"viz.C.1 - stromy" 59,0</t>
  </si>
  <si>
    <t>111111135</t>
  </si>
  <si>
    <t>Pletí záhonu kombinované při středním zaplevelení v zemině lehce obdělávatelné</t>
  </si>
  <si>
    <t>ar</t>
  </si>
  <si>
    <t>2087064938</t>
  </si>
  <si>
    <t>"keře" 540*0,7*0,01</t>
  </si>
  <si>
    <t>184 99 9002</t>
  </si>
  <si>
    <t>Náhradní výsadba keřů</t>
  </si>
  <si>
    <t>-1842959335</t>
  </si>
  <si>
    <t>"předpokládaný úhyn 10%" 13,0</t>
  </si>
  <si>
    <t>184 99 9003</t>
  </si>
  <si>
    <t>Náhradní výsadba stromů</t>
  </si>
  <si>
    <t>1968760430</t>
  </si>
  <si>
    <t>"předpokládaný úhyn 10%" 6,0</t>
  </si>
  <si>
    <t>184806111</t>
  </si>
  <si>
    <t xml:space="preserve">Řez stromů netrnitých průklestem D koruny do 2 m </t>
  </si>
  <si>
    <t>-444706026</t>
  </si>
  <si>
    <t>184806151</t>
  </si>
  <si>
    <t>Řez keřů netrnitých průklestem D koruny do 1,5 m</t>
  </si>
  <si>
    <t>1422667749</t>
  </si>
  <si>
    <t>184806161</t>
  </si>
  <si>
    <t>Řez keřů trnitých průklestem D koruny do 1,5 m</t>
  </si>
  <si>
    <t>-1322001902</t>
  </si>
  <si>
    <t>-262457016</t>
  </si>
  <si>
    <t>-640933047</t>
  </si>
  <si>
    <t>1525635766</t>
  </si>
  <si>
    <t>-121146790</t>
  </si>
  <si>
    <t>"doplnění mulče" 437,0*0,05</t>
  </si>
  <si>
    <t>185804311</t>
  </si>
  <si>
    <t>Zalití rostlin vodou plocha do 20 m2</t>
  </si>
  <si>
    <t>900305061</t>
  </si>
  <si>
    <t>"viz.C.1 - keře  " 133*0,020*3</t>
  </si>
  <si>
    <t>"viz.C.1 - stromy  " 59*0,1*3</t>
  </si>
  <si>
    <t>185851121</t>
  </si>
  <si>
    <t>Dovoz vody pro zálivku rostlin za vzdálenost do 1000 m</t>
  </si>
  <si>
    <t>-263666442</t>
  </si>
  <si>
    <t>185851129</t>
  </si>
  <si>
    <t>Příplatek k dovozu vody pro zálivku rostlin do 1000 m ZKD 1000 m</t>
  </si>
  <si>
    <t>-1290486602</t>
  </si>
  <si>
    <t>3*25,68</t>
  </si>
  <si>
    <t>082113220</t>
  </si>
  <si>
    <t>voda průmyslová pro ostatní odběratele</t>
  </si>
  <si>
    <t>1092876334</t>
  </si>
  <si>
    <t>1114747016</t>
  </si>
  <si>
    <t>SO-901.2. - Následná péče 2. rok</t>
  </si>
  <si>
    <t>SO-901.3. - Následná péče 3. rok</t>
  </si>
  <si>
    <t>VON - Vedlejší a ostatní náklady</t>
  </si>
  <si>
    <t>SPÚ, pobočka Kolín</t>
  </si>
  <si>
    <t>VRN - Vedlejší rozpočtové náklady</t>
  </si>
  <si>
    <t xml:space="preserve">    VRN2 - Příprava staveniště</t>
  </si>
  <si>
    <t xml:space="preserve">    VRN9 - Ostatní náklady</t>
  </si>
  <si>
    <t>VRN</t>
  </si>
  <si>
    <t>Vedlejší rozpočtové náklady</t>
  </si>
  <si>
    <t>VRN2</t>
  </si>
  <si>
    <t>Příprava staveniště</t>
  </si>
  <si>
    <t>031002000</t>
  </si>
  <si>
    <t>Zařízení staveniště</t>
  </si>
  <si>
    <t>1024</t>
  </si>
  <si>
    <t>-1886255009</t>
  </si>
  <si>
    <t xml:space="preserve">Poznámka k položce:
Zřízení zařízení staveniště, jeho připojení na sítě, oplocení prostoru  a jejich následné odstranění. Zajištění přístupu k jednotlivým úsekům stavby za účelem provádění a uvedení do původního stavu po ukončení stavby, náhrada za dočasné zábory ploch. Zřízení čistících zón před výjezdem z obvodu staveniště.
</t>
  </si>
  <si>
    <t>031002002</t>
  </si>
  <si>
    <t>Dopravní značení na staveništi</t>
  </si>
  <si>
    <t>-1776018360</t>
  </si>
  <si>
    <t xml:space="preserve">Poznámka k položce:
Projednání a zajištění zvláštního užívání komunikací a veřejných ploch, zajištění dopravního značení
 k dopravním omezením vč. případné světelné signalizace, jejich údržba a přemisťování a následné odstranění, a to v rozsahu nezbytném pro řádné a bezpečné provádění stavby.
</t>
  </si>
  <si>
    <t>031002003</t>
  </si>
  <si>
    <t xml:space="preserve">Provozní vlivy - práce v ochranném pásmu </t>
  </si>
  <si>
    <t>649645899</t>
  </si>
  <si>
    <t>Poznámka k položce:
- ochranné pásmo lesa</t>
  </si>
  <si>
    <t>VRN9</t>
  </si>
  <si>
    <t>Ostatní náklady</t>
  </si>
  <si>
    <t>090001000</t>
  </si>
  <si>
    <t>Geodetické práce před výstavbou</t>
  </si>
  <si>
    <t>-756545237</t>
  </si>
  <si>
    <t xml:space="preserve">Poznámka k položce:
Geodetické vytýčení před zahájením realizace 
stavebních prací - dl. cesty C2 = 747 m
</t>
  </si>
  <si>
    <t>091003000</t>
  </si>
  <si>
    <t xml:space="preserve">Geodetické práce po výstavbě </t>
  </si>
  <si>
    <t>-1902243394</t>
  </si>
  <si>
    <t xml:space="preserve">Poznámka k položce:
Geodetické zaměření skutečného provedení díla 3x v grafické (tištěné) podobě a 1x v digitálním vyhotovení 
.
</t>
  </si>
  <si>
    <t>091204000</t>
  </si>
  <si>
    <t>Dokumentace skutečného provedení stavby</t>
  </si>
  <si>
    <t>-1309848591</t>
  </si>
  <si>
    <t xml:space="preserve">Poznámka k položce:
Vypracování projektové dokumentace skutečného provedení díla 3x v grafické (tištěné) podobě a 1x v digitálním vyhotovení
(Bude požadováno pouze v případě změn).
"
</t>
  </si>
  <si>
    <t>091404000</t>
  </si>
  <si>
    <t xml:space="preserve">Zkoušky, atesty a revize podle ČSN a případných jiných právních nebo technických předpisů
</t>
  </si>
  <si>
    <t>1213016086</t>
  </si>
  <si>
    <t xml:space="preserve">Poznámka k položce:
např. 
Statická zatěžovací zkouška zemní pláně, Statická zatěžovací zkouška obrusné vrstvy
</t>
  </si>
  <si>
    <t>091806000</t>
  </si>
  <si>
    <t>Zajištění všech nezbytných průzkumů nutných pro řádné provádění a dokončení díla</t>
  </si>
  <si>
    <t>1107628972</t>
  </si>
  <si>
    <t xml:space="preserve">Poznámka k položce:
- archeologický průzkum 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</si>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</sst>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21" t="s">
        <v>8</v>
      </c>
      <c r="BT2" s="21" t="s">
        <v>9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1" t="s">
        <v>16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26"/>
      <c r="AQ5" s="28"/>
      <c r="BE5" s="309" t="s">
        <v>17</v>
      </c>
      <c r="BS5" s="21" t="s">
        <v>8</v>
      </c>
    </row>
    <row r="6" spans="2:71" ht="36.9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3" t="s">
        <v>19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26"/>
      <c r="AQ6" s="28"/>
      <c r="BE6" s="310"/>
      <c r="BS6" s="21" t="s">
        <v>20</v>
      </c>
    </row>
    <row r="7" spans="2:71" ht="14.4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22</v>
      </c>
      <c r="AO7" s="26"/>
      <c r="AP7" s="26"/>
      <c r="AQ7" s="28"/>
      <c r="BE7" s="310"/>
      <c r="BS7" s="21" t="s">
        <v>24</v>
      </c>
    </row>
    <row r="8" spans="2:71" ht="14.4" customHeight="1">
      <c r="B8" s="25"/>
      <c r="C8" s="26"/>
      <c r="D8" s="34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27</v>
      </c>
      <c r="AL8" s="26"/>
      <c r="AM8" s="26"/>
      <c r="AN8" s="35" t="s">
        <v>28</v>
      </c>
      <c r="AO8" s="26"/>
      <c r="AP8" s="26"/>
      <c r="AQ8" s="28"/>
      <c r="BE8" s="310"/>
      <c r="BS8" s="21" t="s">
        <v>29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0"/>
      <c r="BS9" s="21" t="s">
        <v>30</v>
      </c>
    </row>
    <row r="10" spans="2:71" ht="14.4" customHeight="1">
      <c r="B10" s="25"/>
      <c r="C10" s="26"/>
      <c r="D10" s="34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32</v>
      </c>
      <c r="AL10" s="26"/>
      <c r="AM10" s="26"/>
      <c r="AN10" s="32" t="s">
        <v>22</v>
      </c>
      <c r="AO10" s="26"/>
      <c r="AP10" s="26"/>
      <c r="AQ10" s="28"/>
      <c r="BE10" s="310"/>
      <c r="BS10" s="21" t="s">
        <v>20</v>
      </c>
    </row>
    <row r="11" spans="2:71" ht="18.45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34</v>
      </c>
      <c r="AL11" s="26"/>
      <c r="AM11" s="26"/>
      <c r="AN11" s="32" t="s">
        <v>22</v>
      </c>
      <c r="AO11" s="26"/>
      <c r="AP11" s="26"/>
      <c r="AQ11" s="28"/>
      <c r="BE11" s="310"/>
      <c r="BS11" s="21" t="s">
        <v>20</v>
      </c>
    </row>
    <row r="12" spans="2:71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0"/>
      <c r="BS12" s="21" t="s">
        <v>20</v>
      </c>
    </row>
    <row r="13" spans="2:71" ht="14.4" customHeight="1">
      <c r="B13" s="25"/>
      <c r="C13" s="26"/>
      <c r="D13" s="34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32</v>
      </c>
      <c r="AL13" s="26"/>
      <c r="AM13" s="26"/>
      <c r="AN13" s="36" t="s">
        <v>36</v>
      </c>
      <c r="AO13" s="26"/>
      <c r="AP13" s="26"/>
      <c r="AQ13" s="28"/>
      <c r="BE13" s="310"/>
      <c r="BS13" s="21" t="s">
        <v>20</v>
      </c>
    </row>
    <row r="14" spans="2:71" ht="13.2">
      <c r="B14" s="25"/>
      <c r="C14" s="26"/>
      <c r="D14" s="26"/>
      <c r="E14" s="314" t="s">
        <v>36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4" t="s">
        <v>34</v>
      </c>
      <c r="AL14" s="26"/>
      <c r="AM14" s="26"/>
      <c r="AN14" s="36" t="s">
        <v>36</v>
      </c>
      <c r="AO14" s="26"/>
      <c r="AP14" s="26"/>
      <c r="AQ14" s="28"/>
      <c r="BE14" s="310"/>
      <c r="BS14" s="21" t="s">
        <v>20</v>
      </c>
    </row>
    <row r="15" spans="2:71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0"/>
      <c r="BS15" s="21" t="s">
        <v>6</v>
      </c>
    </row>
    <row r="16" spans="2:71" ht="14.4" customHeight="1">
      <c r="B16" s="25"/>
      <c r="C16" s="26"/>
      <c r="D16" s="34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32</v>
      </c>
      <c r="AL16" s="26"/>
      <c r="AM16" s="26"/>
      <c r="AN16" s="32" t="s">
        <v>22</v>
      </c>
      <c r="AO16" s="26"/>
      <c r="AP16" s="26"/>
      <c r="AQ16" s="28"/>
      <c r="BE16" s="310"/>
      <c r="BS16" s="21" t="s">
        <v>6</v>
      </c>
    </row>
    <row r="17" spans="2:71" ht="18.45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34</v>
      </c>
      <c r="AL17" s="26"/>
      <c r="AM17" s="26"/>
      <c r="AN17" s="32" t="s">
        <v>22</v>
      </c>
      <c r="AO17" s="26"/>
      <c r="AP17" s="26"/>
      <c r="AQ17" s="28"/>
      <c r="BE17" s="310"/>
      <c r="BS17" s="21" t="s">
        <v>39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0"/>
      <c r="BS18" s="21" t="s">
        <v>8</v>
      </c>
    </row>
    <row r="19" spans="2:71" ht="14.4" customHeight="1">
      <c r="B19" s="25"/>
      <c r="C19" s="26"/>
      <c r="D19" s="34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0"/>
      <c r="BS19" s="21" t="s">
        <v>8</v>
      </c>
    </row>
    <row r="20" spans="2:71" ht="14.4" customHeight="1">
      <c r="B20" s="25"/>
      <c r="C20" s="26"/>
      <c r="D20" s="26"/>
      <c r="E20" s="316" t="s">
        <v>41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26"/>
      <c r="AP20" s="26"/>
      <c r="AQ20" s="28"/>
      <c r="BE20" s="310"/>
      <c r="BS20" s="21" t="s">
        <v>39</v>
      </c>
    </row>
    <row r="21" spans="2:57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0"/>
    </row>
    <row r="22" spans="2:57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0"/>
    </row>
    <row r="23" spans="2:57" s="1" customFormat="1" ht="25.95" customHeight="1">
      <c r="B23" s="38"/>
      <c r="C23" s="39"/>
      <c r="D23" s="40" t="s">
        <v>42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7">
        <f>ROUND(AG51,2)</f>
        <v>0</v>
      </c>
      <c r="AL23" s="318"/>
      <c r="AM23" s="318"/>
      <c r="AN23" s="318"/>
      <c r="AO23" s="318"/>
      <c r="AP23" s="39"/>
      <c r="AQ23" s="42"/>
      <c r="BE23" s="310"/>
    </row>
    <row r="24" spans="2:57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0"/>
    </row>
    <row r="25" spans="2:57" s="1" customFormat="1" ht="12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9" t="s">
        <v>43</v>
      </c>
      <c r="M25" s="319"/>
      <c r="N25" s="319"/>
      <c r="O25" s="319"/>
      <c r="P25" s="39"/>
      <c r="Q25" s="39"/>
      <c r="R25" s="39"/>
      <c r="S25" s="39"/>
      <c r="T25" s="39"/>
      <c r="U25" s="39"/>
      <c r="V25" s="39"/>
      <c r="W25" s="319" t="s">
        <v>44</v>
      </c>
      <c r="X25" s="319"/>
      <c r="Y25" s="319"/>
      <c r="Z25" s="319"/>
      <c r="AA25" s="319"/>
      <c r="AB25" s="319"/>
      <c r="AC25" s="319"/>
      <c r="AD25" s="319"/>
      <c r="AE25" s="319"/>
      <c r="AF25" s="39"/>
      <c r="AG25" s="39"/>
      <c r="AH25" s="39"/>
      <c r="AI25" s="39"/>
      <c r="AJ25" s="39"/>
      <c r="AK25" s="319" t="s">
        <v>45</v>
      </c>
      <c r="AL25" s="319"/>
      <c r="AM25" s="319"/>
      <c r="AN25" s="319"/>
      <c r="AO25" s="319"/>
      <c r="AP25" s="39"/>
      <c r="AQ25" s="42"/>
      <c r="BE25" s="310"/>
    </row>
    <row r="26" spans="2:57" s="2" customFormat="1" ht="14.4" customHeight="1">
      <c r="B26" s="44"/>
      <c r="C26" s="45"/>
      <c r="D26" s="46" t="s">
        <v>46</v>
      </c>
      <c r="E26" s="45"/>
      <c r="F26" s="46" t="s">
        <v>47</v>
      </c>
      <c r="G26" s="45"/>
      <c r="H26" s="45"/>
      <c r="I26" s="45"/>
      <c r="J26" s="45"/>
      <c r="K26" s="45"/>
      <c r="L26" s="320">
        <v>0.21</v>
      </c>
      <c r="M26" s="321"/>
      <c r="N26" s="321"/>
      <c r="O26" s="321"/>
      <c r="P26" s="45"/>
      <c r="Q26" s="45"/>
      <c r="R26" s="45"/>
      <c r="S26" s="45"/>
      <c r="T26" s="45"/>
      <c r="U26" s="45"/>
      <c r="V26" s="45"/>
      <c r="W26" s="322">
        <f>ROUND(AZ51,2)</f>
        <v>0</v>
      </c>
      <c r="X26" s="321"/>
      <c r="Y26" s="321"/>
      <c r="Z26" s="321"/>
      <c r="AA26" s="321"/>
      <c r="AB26" s="321"/>
      <c r="AC26" s="321"/>
      <c r="AD26" s="321"/>
      <c r="AE26" s="321"/>
      <c r="AF26" s="45"/>
      <c r="AG26" s="45"/>
      <c r="AH26" s="45"/>
      <c r="AI26" s="45"/>
      <c r="AJ26" s="45"/>
      <c r="AK26" s="322">
        <f>ROUND(AV51,2)</f>
        <v>0</v>
      </c>
      <c r="AL26" s="321"/>
      <c r="AM26" s="321"/>
      <c r="AN26" s="321"/>
      <c r="AO26" s="321"/>
      <c r="AP26" s="45"/>
      <c r="AQ26" s="47"/>
      <c r="BE26" s="310"/>
    </row>
    <row r="27" spans="2:57" s="2" customFormat="1" ht="14.4" customHeight="1">
      <c r="B27" s="44"/>
      <c r="C27" s="45"/>
      <c r="D27" s="45"/>
      <c r="E27" s="45"/>
      <c r="F27" s="46" t="s">
        <v>48</v>
      </c>
      <c r="G27" s="45"/>
      <c r="H27" s="45"/>
      <c r="I27" s="45"/>
      <c r="J27" s="45"/>
      <c r="K27" s="45"/>
      <c r="L27" s="320">
        <v>0.15</v>
      </c>
      <c r="M27" s="321"/>
      <c r="N27" s="321"/>
      <c r="O27" s="321"/>
      <c r="P27" s="45"/>
      <c r="Q27" s="45"/>
      <c r="R27" s="45"/>
      <c r="S27" s="45"/>
      <c r="T27" s="45"/>
      <c r="U27" s="45"/>
      <c r="V27" s="45"/>
      <c r="W27" s="322">
        <f>ROUND(BA51,2)</f>
        <v>0</v>
      </c>
      <c r="X27" s="321"/>
      <c r="Y27" s="321"/>
      <c r="Z27" s="321"/>
      <c r="AA27" s="321"/>
      <c r="AB27" s="321"/>
      <c r="AC27" s="321"/>
      <c r="AD27" s="321"/>
      <c r="AE27" s="321"/>
      <c r="AF27" s="45"/>
      <c r="AG27" s="45"/>
      <c r="AH27" s="45"/>
      <c r="AI27" s="45"/>
      <c r="AJ27" s="45"/>
      <c r="AK27" s="322">
        <f>ROUND(AW51,2)</f>
        <v>0</v>
      </c>
      <c r="AL27" s="321"/>
      <c r="AM27" s="321"/>
      <c r="AN27" s="321"/>
      <c r="AO27" s="321"/>
      <c r="AP27" s="45"/>
      <c r="AQ27" s="47"/>
      <c r="BE27" s="310"/>
    </row>
    <row r="28" spans="2:57" s="2" customFormat="1" ht="14.4" customHeight="1" hidden="1">
      <c r="B28" s="44"/>
      <c r="C28" s="45"/>
      <c r="D28" s="45"/>
      <c r="E28" s="45"/>
      <c r="F28" s="46" t="s">
        <v>49</v>
      </c>
      <c r="G28" s="45"/>
      <c r="H28" s="45"/>
      <c r="I28" s="45"/>
      <c r="J28" s="45"/>
      <c r="K28" s="45"/>
      <c r="L28" s="320">
        <v>0.21</v>
      </c>
      <c r="M28" s="321"/>
      <c r="N28" s="321"/>
      <c r="O28" s="321"/>
      <c r="P28" s="45"/>
      <c r="Q28" s="45"/>
      <c r="R28" s="45"/>
      <c r="S28" s="45"/>
      <c r="T28" s="45"/>
      <c r="U28" s="45"/>
      <c r="V28" s="45"/>
      <c r="W28" s="322">
        <f>ROUND(BB51,2)</f>
        <v>0</v>
      </c>
      <c r="X28" s="321"/>
      <c r="Y28" s="321"/>
      <c r="Z28" s="321"/>
      <c r="AA28" s="321"/>
      <c r="AB28" s="321"/>
      <c r="AC28" s="321"/>
      <c r="AD28" s="321"/>
      <c r="AE28" s="321"/>
      <c r="AF28" s="45"/>
      <c r="AG28" s="45"/>
      <c r="AH28" s="45"/>
      <c r="AI28" s="45"/>
      <c r="AJ28" s="45"/>
      <c r="AK28" s="322">
        <v>0</v>
      </c>
      <c r="AL28" s="321"/>
      <c r="AM28" s="321"/>
      <c r="AN28" s="321"/>
      <c r="AO28" s="321"/>
      <c r="AP28" s="45"/>
      <c r="AQ28" s="47"/>
      <c r="BE28" s="310"/>
    </row>
    <row r="29" spans="2:57" s="2" customFormat="1" ht="14.4" customHeight="1" hidden="1">
      <c r="B29" s="44"/>
      <c r="C29" s="45"/>
      <c r="D29" s="45"/>
      <c r="E29" s="45"/>
      <c r="F29" s="46" t="s">
        <v>50</v>
      </c>
      <c r="G29" s="45"/>
      <c r="H29" s="45"/>
      <c r="I29" s="45"/>
      <c r="J29" s="45"/>
      <c r="K29" s="45"/>
      <c r="L29" s="320">
        <v>0.15</v>
      </c>
      <c r="M29" s="321"/>
      <c r="N29" s="321"/>
      <c r="O29" s="321"/>
      <c r="P29" s="45"/>
      <c r="Q29" s="45"/>
      <c r="R29" s="45"/>
      <c r="S29" s="45"/>
      <c r="T29" s="45"/>
      <c r="U29" s="45"/>
      <c r="V29" s="45"/>
      <c r="W29" s="322">
        <f>ROUND(BC51,2)</f>
        <v>0</v>
      </c>
      <c r="X29" s="321"/>
      <c r="Y29" s="321"/>
      <c r="Z29" s="321"/>
      <c r="AA29" s="321"/>
      <c r="AB29" s="321"/>
      <c r="AC29" s="321"/>
      <c r="AD29" s="321"/>
      <c r="AE29" s="321"/>
      <c r="AF29" s="45"/>
      <c r="AG29" s="45"/>
      <c r="AH29" s="45"/>
      <c r="AI29" s="45"/>
      <c r="AJ29" s="45"/>
      <c r="AK29" s="322">
        <v>0</v>
      </c>
      <c r="AL29" s="321"/>
      <c r="AM29" s="321"/>
      <c r="AN29" s="321"/>
      <c r="AO29" s="321"/>
      <c r="AP29" s="45"/>
      <c r="AQ29" s="47"/>
      <c r="BE29" s="310"/>
    </row>
    <row r="30" spans="2:57" s="2" customFormat="1" ht="14.4" customHeight="1" hidden="1">
      <c r="B30" s="44"/>
      <c r="C30" s="45"/>
      <c r="D30" s="45"/>
      <c r="E30" s="45"/>
      <c r="F30" s="46" t="s">
        <v>51</v>
      </c>
      <c r="G30" s="45"/>
      <c r="H30" s="45"/>
      <c r="I30" s="45"/>
      <c r="J30" s="45"/>
      <c r="K30" s="45"/>
      <c r="L30" s="320">
        <v>0</v>
      </c>
      <c r="M30" s="321"/>
      <c r="N30" s="321"/>
      <c r="O30" s="321"/>
      <c r="P30" s="45"/>
      <c r="Q30" s="45"/>
      <c r="R30" s="45"/>
      <c r="S30" s="45"/>
      <c r="T30" s="45"/>
      <c r="U30" s="45"/>
      <c r="V30" s="45"/>
      <c r="W30" s="322">
        <f>ROUND(BD51,2)</f>
        <v>0</v>
      </c>
      <c r="X30" s="321"/>
      <c r="Y30" s="321"/>
      <c r="Z30" s="321"/>
      <c r="AA30" s="321"/>
      <c r="AB30" s="321"/>
      <c r="AC30" s="321"/>
      <c r="AD30" s="321"/>
      <c r="AE30" s="321"/>
      <c r="AF30" s="45"/>
      <c r="AG30" s="45"/>
      <c r="AH30" s="45"/>
      <c r="AI30" s="45"/>
      <c r="AJ30" s="45"/>
      <c r="AK30" s="322">
        <v>0</v>
      </c>
      <c r="AL30" s="321"/>
      <c r="AM30" s="321"/>
      <c r="AN30" s="321"/>
      <c r="AO30" s="321"/>
      <c r="AP30" s="45"/>
      <c r="AQ30" s="47"/>
      <c r="BE30" s="310"/>
    </row>
    <row r="31" spans="2:57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0"/>
    </row>
    <row r="32" spans="2:57" s="1" customFormat="1" ht="25.95" customHeight="1">
      <c r="B32" s="38"/>
      <c r="C32" s="48"/>
      <c r="D32" s="49" t="s">
        <v>52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53</v>
      </c>
      <c r="U32" s="50"/>
      <c r="V32" s="50"/>
      <c r="W32" s="50"/>
      <c r="X32" s="323" t="s">
        <v>54</v>
      </c>
      <c r="Y32" s="324"/>
      <c r="Z32" s="324"/>
      <c r="AA32" s="324"/>
      <c r="AB32" s="324"/>
      <c r="AC32" s="50"/>
      <c r="AD32" s="50"/>
      <c r="AE32" s="50"/>
      <c r="AF32" s="50"/>
      <c r="AG32" s="50"/>
      <c r="AH32" s="50"/>
      <c r="AI32" s="50"/>
      <c r="AJ32" s="50"/>
      <c r="AK32" s="325">
        <f>SUM(AK23:AK30)</f>
        <v>0</v>
      </c>
      <c r="AL32" s="324"/>
      <c r="AM32" s="324"/>
      <c r="AN32" s="324"/>
      <c r="AO32" s="326"/>
      <c r="AP32" s="48"/>
      <c r="AQ32" s="52"/>
      <c r="BE32" s="310"/>
    </row>
    <row r="33" spans="2:43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" customHeight="1">
      <c r="B39" s="38"/>
      <c r="C39" s="59" t="s">
        <v>55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G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7" t="str">
        <f>K6</f>
        <v>Polní cesta C2, k.ú. Chotouň</v>
      </c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67"/>
      <c r="AQ42" s="67"/>
      <c r="AR42" s="68"/>
    </row>
    <row r="43" spans="2:44" s="1" customFormat="1" ht="6.9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2">
      <c r="B44" s="38"/>
      <c r="C44" s="62" t="s">
        <v>25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27</v>
      </c>
      <c r="AJ44" s="60"/>
      <c r="AK44" s="60"/>
      <c r="AL44" s="60"/>
      <c r="AM44" s="329" t="str">
        <f>IF(AN8="","",AN8)</f>
        <v>25. 11. 2015</v>
      </c>
      <c r="AN44" s="329"/>
      <c r="AO44" s="60"/>
      <c r="AP44" s="60"/>
      <c r="AQ44" s="60"/>
      <c r="AR44" s="58"/>
    </row>
    <row r="45" spans="2:44" s="1" customFormat="1" ht="6.9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2">
      <c r="B46" s="38"/>
      <c r="C46" s="62" t="s">
        <v>31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ČR-SPÚ, Pobočka Kolín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37</v>
      </c>
      <c r="AJ46" s="60"/>
      <c r="AK46" s="60"/>
      <c r="AL46" s="60"/>
      <c r="AM46" s="330" t="str">
        <f>IF(E17="","",E17)</f>
        <v>Ing. Jarmila Večeřová</v>
      </c>
      <c r="AN46" s="330"/>
      <c r="AO46" s="330"/>
      <c r="AP46" s="330"/>
      <c r="AQ46" s="60"/>
      <c r="AR46" s="58"/>
      <c r="AS46" s="331" t="s">
        <v>56</v>
      </c>
      <c r="AT46" s="332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2">
      <c r="B47" s="38"/>
      <c r="C47" s="62" t="s">
        <v>35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3"/>
      <c r="AT47" s="334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8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5"/>
      <c r="AT48" s="336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7" t="s">
        <v>57</v>
      </c>
      <c r="D49" s="338"/>
      <c r="E49" s="338"/>
      <c r="F49" s="338"/>
      <c r="G49" s="338"/>
      <c r="H49" s="76"/>
      <c r="I49" s="339" t="s">
        <v>58</v>
      </c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40" t="s">
        <v>59</v>
      </c>
      <c r="AH49" s="338"/>
      <c r="AI49" s="338"/>
      <c r="AJ49" s="338"/>
      <c r="AK49" s="338"/>
      <c r="AL49" s="338"/>
      <c r="AM49" s="338"/>
      <c r="AN49" s="339" t="s">
        <v>60</v>
      </c>
      <c r="AO49" s="338"/>
      <c r="AP49" s="338"/>
      <c r="AQ49" s="77" t="s">
        <v>61</v>
      </c>
      <c r="AR49" s="58"/>
      <c r="AS49" s="78" t="s">
        <v>62</v>
      </c>
      <c r="AT49" s="79" t="s">
        <v>63</v>
      </c>
      <c r="AU49" s="79" t="s">
        <v>64</v>
      </c>
      <c r="AV49" s="79" t="s">
        <v>65</v>
      </c>
      <c r="AW49" s="79" t="s">
        <v>66</v>
      </c>
      <c r="AX49" s="79" t="s">
        <v>67</v>
      </c>
      <c r="AY49" s="79" t="s">
        <v>68</v>
      </c>
      <c r="AZ49" s="79" t="s">
        <v>69</v>
      </c>
      <c r="BA49" s="79" t="s">
        <v>70</v>
      </c>
      <c r="BB49" s="79" t="s">
        <v>71</v>
      </c>
      <c r="BC49" s="79" t="s">
        <v>72</v>
      </c>
      <c r="BD49" s="80" t="s">
        <v>73</v>
      </c>
    </row>
    <row r="50" spans="2:56" s="1" customFormat="1" ht="10.8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65"/>
      <c r="C51" s="84" t="s">
        <v>74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4">
        <f>ROUND(SUM(AG52:AG57),2)</f>
        <v>0</v>
      </c>
      <c r="AH51" s="344"/>
      <c r="AI51" s="344"/>
      <c r="AJ51" s="344"/>
      <c r="AK51" s="344"/>
      <c r="AL51" s="344"/>
      <c r="AM51" s="344"/>
      <c r="AN51" s="345">
        <f aca="true" t="shared" si="0" ref="AN51:AN57">SUM(AG51,AT51)</f>
        <v>0</v>
      </c>
      <c r="AO51" s="345"/>
      <c r="AP51" s="345"/>
      <c r="AQ51" s="86" t="s">
        <v>22</v>
      </c>
      <c r="AR51" s="68"/>
      <c r="AS51" s="87">
        <f>ROUND(SUM(AS52:AS57),2)</f>
        <v>0</v>
      </c>
      <c r="AT51" s="88">
        <f aca="true" t="shared" si="1" ref="AT51:AT57">ROUND(SUM(AV51:AW51),2)</f>
        <v>0</v>
      </c>
      <c r="AU51" s="89">
        <f>ROUND(SUM(AU52:AU57),5)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ROUND(SUM(AZ52:AZ57),2)</f>
        <v>0</v>
      </c>
      <c r="BA51" s="88">
        <f>ROUND(SUM(BA52:BA57),2)</f>
        <v>0</v>
      </c>
      <c r="BB51" s="88">
        <f>ROUND(SUM(BB52:BB57),2)</f>
        <v>0</v>
      </c>
      <c r="BC51" s="88">
        <f>ROUND(SUM(BC52:BC57),2)</f>
        <v>0</v>
      </c>
      <c r="BD51" s="90">
        <f>ROUND(SUM(BD52:BD57),2)</f>
        <v>0</v>
      </c>
      <c r="BS51" s="91" t="s">
        <v>75</v>
      </c>
      <c r="BT51" s="91" t="s">
        <v>76</v>
      </c>
      <c r="BU51" s="92" t="s">
        <v>77</v>
      </c>
      <c r="BV51" s="91" t="s">
        <v>78</v>
      </c>
      <c r="BW51" s="91" t="s">
        <v>7</v>
      </c>
      <c r="BX51" s="91" t="s">
        <v>79</v>
      </c>
      <c r="CL51" s="91" t="s">
        <v>22</v>
      </c>
    </row>
    <row r="52" spans="1:91" s="5" customFormat="1" ht="14.4" customHeight="1">
      <c r="A52" s="93" t="s">
        <v>80</v>
      </c>
      <c r="B52" s="94"/>
      <c r="C52" s="95"/>
      <c r="D52" s="343" t="s">
        <v>81</v>
      </c>
      <c r="E52" s="343"/>
      <c r="F52" s="343"/>
      <c r="G52" s="343"/>
      <c r="H52" s="343"/>
      <c r="I52" s="96"/>
      <c r="J52" s="343" t="s">
        <v>82</v>
      </c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1">
        <f>'SO-101 - Polní cesta C2'!J27</f>
        <v>0</v>
      </c>
      <c r="AH52" s="342"/>
      <c r="AI52" s="342"/>
      <c r="AJ52" s="342"/>
      <c r="AK52" s="342"/>
      <c r="AL52" s="342"/>
      <c r="AM52" s="342"/>
      <c r="AN52" s="341">
        <f t="shared" si="0"/>
        <v>0</v>
      </c>
      <c r="AO52" s="342"/>
      <c r="AP52" s="342"/>
      <c r="AQ52" s="97" t="s">
        <v>83</v>
      </c>
      <c r="AR52" s="98"/>
      <c r="AS52" s="99">
        <v>0</v>
      </c>
      <c r="AT52" s="100">
        <f t="shared" si="1"/>
        <v>0</v>
      </c>
      <c r="AU52" s="101">
        <f>'SO-101 - Polní cesta C2'!P85</f>
        <v>0</v>
      </c>
      <c r="AV52" s="100">
        <f>'SO-101 - Polní cesta C2'!J30</f>
        <v>0</v>
      </c>
      <c r="AW52" s="100">
        <f>'SO-101 - Polní cesta C2'!J31</f>
        <v>0</v>
      </c>
      <c r="AX52" s="100">
        <f>'SO-101 - Polní cesta C2'!J32</f>
        <v>0</v>
      </c>
      <c r="AY52" s="100">
        <f>'SO-101 - Polní cesta C2'!J33</f>
        <v>0</v>
      </c>
      <c r="AZ52" s="100">
        <f>'SO-101 - Polní cesta C2'!F30</f>
        <v>0</v>
      </c>
      <c r="BA52" s="100">
        <f>'SO-101 - Polní cesta C2'!F31</f>
        <v>0</v>
      </c>
      <c r="BB52" s="100">
        <f>'SO-101 - Polní cesta C2'!F32</f>
        <v>0</v>
      </c>
      <c r="BC52" s="100">
        <f>'SO-101 - Polní cesta C2'!F33</f>
        <v>0</v>
      </c>
      <c r="BD52" s="102">
        <f>'SO-101 - Polní cesta C2'!F34</f>
        <v>0</v>
      </c>
      <c r="BT52" s="103" t="s">
        <v>24</v>
      </c>
      <c r="BV52" s="103" t="s">
        <v>78</v>
      </c>
      <c r="BW52" s="103" t="s">
        <v>84</v>
      </c>
      <c r="BX52" s="103" t="s">
        <v>7</v>
      </c>
      <c r="CL52" s="103" t="s">
        <v>85</v>
      </c>
      <c r="CM52" s="103" t="s">
        <v>86</v>
      </c>
    </row>
    <row r="53" spans="1:91" s="5" customFormat="1" ht="14.4" customHeight="1">
      <c r="A53" s="93" t="s">
        <v>80</v>
      </c>
      <c r="B53" s="94"/>
      <c r="C53" s="95"/>
      <c r="D53" s="343" t="s">
        <v>87</v>
      </c>
      <c r="E53" s="343"/>
      <c r="F53" s="343"/>
      <c r="G53" s="343"/>
      <c r="H53" s="343"/>
      <c r="I53" s="96"/>
      <c r="J53" s="343" t="s">
        <v>88</v>
      </c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1">
        <f>'SO-901 - Ozelenění'!J27</f>
        <v>0</v>
      </c>
      <c r="AH53" s="342"/>
      <c r="AI53" s="342"/>
      <c r="AJ53" s="342"/>
      <c r="AK53" s="342"/>
      <c r="AL53" s="342"/>
      <c r="AM53" s="342"/>
      <c r="AN53" s="341">
        <f t="shared" si="0"/>
        <v>0</v>
      </c>
      <c r="AO53" s="342"/>
      <c r="AP53" s="342"/>
      <c r="AQ53" s="97" t="s">
        <v>83</v>
      </c>
      <c r="AR53" s="98"/>
      <c r="AS53" s="99">
        <v>0</v>
      </c>
      <c r="AT53" s="100">
        <f t="shared" si="1"/>
        <v>0</v>
      </c>
      <c r="AU53" s="101">
        <f>'SO-901 - Ozelenění'!P79</f>
        <v>0</v>
      </c>
      <c r="AV53" s="100">
        <f>'SO-901 - Ozelenění'!J30</f>
        <v>0</v>
      </c>
      <c r="AW53" s="100">
        <f>'SO-901 - Ozelenění'!J31</f>
        <v>0</v>
      </c>
      <c r="AX53" s="100">
        <f>'SO-901 - Ozelenění'!J32</f>
        <v>0</v>
      </c>
      <c r="AY53" s="100">
        <f>'SO-901 - Ozelenění'!J33</f>
        <v>0</v>
      </c>
      <c r="AZ53" s="100">
        <f>'SO-901 - Ozelenění'!F30</f>
        <v>0</v>
      </c>
      <c r="BA53" s="100">
        <f>'SO-901 - Ozelenění'!F31</f>
        <v>0</v>
      </c>
      <c r="BB53" s="100">
        <f>'SO-901 - Ozelenění'!F32</f>
        <v>0</v>
      </c>
      <c r="BC53" s="100">
        <f>'SO-901 - Ozelenění'!F33</f>
        <v>0</v>
      </c>
      <c r="BD53" s="102">
        <f>'SO-901 - Ozelenění'!F34</f>
        <v>0</v>
      </c>
      <c r="BT53" s="103" t="s">
        <v>24</v>
      </c>
      <c r="BV53" s="103" t="s">
        <v>78</v>
      </c>
      <c r="BW53" s="103" t="s">
        <v>89</v>
      </c>
      <c r="BX53" s="103" t="s">
        <v>7</v>
      </c>
      <c r="CL53" s="103" t="s">
        <v>90</v>
      </c>
      <c r="CM53" s="103" t="s">
        <v>86</v>
      </c>
    </row>
    <row r="54" spans="1:91" s="5" customFormat="1" ht="28.8" customHeight="1">
      <c r="A54" s="93" t="s">
        <v>80</v>
      </c>
      <c r="B54" s="94"/>
      <c r="C54" s="95"/>
      <c r="D54" s="343" t="s">
        <v>91</v>
      </c>
      <c r="E54" s="343"/>
      <c r="F54" s="343"/>
      <c r="G54" s="343"/>
      <c r="H54" s="343"/>
      <c r="I54" s="96"/>
      <c r="J54" s="343" t="s">
        <v>92</v>
      </c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1">
        <f>'SO-901.1. - Následná péče...'!J27</f>
        <v>0</v>
      </c>
      <c r="AH54" s="342"/>
      <c r="AI54" s="342"/>
      <c r="AJ54" s="342"/>
      <c r="AK54" s="342"/>
      <c r="AL54" s="342"/>
      <c r="AM54" s="342"/>
      <c r="AN54" s="341">
        <f t="shared" si="0"/>
        <v>0</v>
      </c>
      <c r="AO54" s="342"/>
      <c r="AP54" s="342"/>
      <c r="AQ54" s="97" t="s">
        <v>83</v>
      </c>
      <c r="AR54" s="98"/>
      <c r="AS54" s="99">
        <v>0</v>
      </c>
      <c r="AT54" s="100">
        <f t="shared" si="1"/>
        <v>0</v>
      </c>
      <c r="AU54" s="101">
        <f>'SO-901.1. - Následná péče...'!P79</f>
        <v>0</v>
      </c>
      <c r="AV54" s="100">
        <f>'SO-901.1. - Následná péče...'!J30</f>
        <v>0</v>
      </c>
      <c r="AW54" s="100">
        <f>'SO-901.1. - Následná péče...'!J31</f>
        <v>0</v>
      </c>
      <c r="AX54" s="100">
        <f>'SO-901.1. - Následná péče...'!J32</f>
        <v>0</v>
      </c>
      <c r="AY54" s="100">
        <f>'SO-901.1. - Následná péče...'!J33</f>
        <v>0</v>
      </c>
      <c r="AZ54" s="100">
        <f>'SO-901.1. - Následná péče...'!F30</f>
        <v>0</v>
      </c>
      <c r="BA54" s="100">
        <f>'SO-901.1. - Následná péče...'!F31</f>
        <v>0</v>
      </c>
      <c r="BB54" s="100">
        <f>'SO-901.1. - Následná péče...'!F32</f>
        <v>0</v>
      </c>
      <c r="BC54" s="100">
        <f>'SO-901.1. - Následná péče...'!F33</f>
        <v>0</v>
      </c>
      <c r="BD54" s="102">
        <f>'SO-901.1. - Následná péče...'!F34</f>
        <v>0</v>
      </c>
      <c r="BT54" s="103" t="s">
        <v>24</v>
      </c>
      <c r="BV54" s="103" t="s">
        <v>78</v>
      </c>
      <c r="BW54" s="103" t="s">
        <v>93</v>
      </c>
      <c r="BX54" s="103" t="s">
        <v>7</v>
      </c>
      <c r="CL54" s="103" t="s">
        <v>90</v>
      </c>
      <c r="CM54" s="103" t="s">
        <v>86</v>
      </c>
    </row>
    <row r="55" spans="1:91" s="5" customFormat="1" ht="28.8" customHeight="1">
      <c r="A55" s="93" t="s">
        <v>80</v>
      </c>
      <c r="B55" s="94"/>
      <c r="C55" s="95"/>
      <c r="D55" s="343" t="s">
        <v>94</v>
      </c>
      <c r="E55" s="343"/>
      <c r="F55" s="343"/>
      <c r="G55" s="343"/>
      <c r="H55" s="343"/>
      <c r="I55" s="96"/>
      <c r="J55" s="343" t="s">
        <v>95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1">
        <f>'SO-901.2. - Následná péče...'!J27</f>
        <v>0</v>
      </c>
      <c r="AH55" s="342"/>
      <c r="AI55" s="342"/>
      <c r="AJ55" s="342"/>
      <c r="AK55" s="342"/>
      <c r="AL55" s="342"/>
      <c r="AM55" s="342"/>
      <c r="AN55" s="341">
        <f t="shared" si="0"/>
        <v>0</v>
      </c>
      <c r="AO55" s="342"/>
      <c r="AP55" s="342"/>
      <c r="AQ55" s="97" t="s">
        <v>83</v>
      </c>
      <c r="AR55" s="98"/>
      <c r="AS55" s="99">
        <v>0</v>
      </c>
      <c r="AT55" s="100">
        <f t="shared" si="1"/>
        <v>0</v>
      </c>
      <c r="AU55" s="101">
        <f>'SO-901.2. - Následná péče...'!P79</f>
        <v>0</v>
      </c>
      <c r="AV55" s="100">
        <f>'SO-901.2. - Následná péče...'!J30</f>
        <v>0</v>
      </c>
      <c r="AW55" s="100">
        <f>'SO-901.2. - Následná péče...'!J31</f>
        <v>0</v>
      </c>
      <c r="AX55" s="100">
        <f>'SO-901.2. - Následná péče...'!J32</f>
        <v>0</v>
      </c>
      <c r="AY55" s="100">
        <f>'SO-901.2. - Následná péče...'!J33</f>
        <v>0</v>
      </c>
      <c r="AZ55" s="100">
        <f>'SO-901.2. - Následná péče...'!F30</f>
        <v>0</v>
      </c>
      <c r="BA55" s="100">
        <f>'SO-901.2. - Následná péče...'!F31</f>
        <v>0</v>
      </c>
      <c r="BB55" s="100">
        <f>'SO-901.2. - Následná péče...'!F32</f>
        <v>0</v>
      </c>
      <c r="BC55" s="100">
        <f>'SO-901.2. - Následná péče...'!F33</f>
        <v>0</v>
      </c>
      <c r="BD55" s="102">
        <f>'SO-901.2. - Následná péče...'!F34</f>
        <v>0</v>
      </c>
      <c r="BT55" s="103" t="s">
        <v>24</v>
      </c>
      <c r="BV55" s="103" t="s">
        <v>78</v>
      </c>
      <c r="BW55" s="103" t="s">
        <v>96</v>
      </c>
      <c r="BX55" s="103" t="s">
        <v>7</v>
      </c>
      <c r="CL55" s="103" t="s">
        <v>90</v>
      </c>
      <c r="CM55" s="103" t="s">
        <v>86</v>
      </c>
    </row>
    <row r="56" spans="1:91" s="5" customFormat="1" ht="28.8" customHeight="1">
      <c r="A56" s="93" t="s">
        <v>80</v>
      </c>
      <c r="B56" s="94"/>
      <c r="C56" s="95"/>
      <c r="D56" s="343" t="s">
        <v>97</v>
      </c>
      <c r="E56" s="343"/>
      <c r="F56" s="343"/>
      <c r="G56" s="343"/>
      <c r="H56" s="343"/>
      <c r="I56" s="96"/>
      <c r="J56" s="343" t="s">
        <v>98</v>
      </c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1">
        <f>'SO-901.3. - Následná péče...'!J27</f>
        <v>0</v>
      </c>
      <c r="AH56" s="342"/>
      <c r="AI56" s="342"/>
      <c r="AJ56" s="342"/>
      <c r="AK56" s="342"/>
      <c r="AL56" s="342"/>
      <c r="AM56" s="342"/>
      <c r="AN56" s="341">
        <f t="shared" si="0"/>
        <v>0</v>
      </c>
      <c r="AO56" s="342"/>
      <c r="AP56" s="342"/>
      <c r="AQ56" s="97" t="s">
        <v>83</v>
      </c>
      <c r="AR56" s="98"/>
      <c r="AS56" s="99">
        <v>0</v>
      </c>
      <c r="AT56" s="100">
        <f t="shared" si="1"/>
        <v>0</v>
      </c>
      <c r="AU56" s="101">
        <f>'SO-901.3. - Následná péče...'!P79</f>
        <v>0</v>
      </c>
      <c r="AV56" s="100">
        <f>'SO-901.3. - Následná péče...'!J30</f>
        <v>0</v>
      </c>
      <c r="AW56" s="100">
        <f>'SO-901.3. - Následná péče...'!J31</f>
        <v>0</v>
      </c>
      <c r="AX56" s="100">
        <f>'SO-901.3. - Následná péče...'!J32</f>
        <v>0</v>
      </c>
      <c r="AY56" s="100">
        <f>'SO-901.3. - Následná péče...'!J33</f>
        <v>0</v>
      </c>
      <c r="AZ56" s="100">
        <f>'SO-901.3. - Následná péče...'!F30</f>
        <v>0</v>
      </c>
      <c r="BA56" s="100">
        <f>'SO-901.3. - Následná péče...'!F31</f>
        <v>0</v>
      </c>
      <c r="BB56" s="100">
        <f>'SO-901.3. - Následná péče...'!F32</f>
        <v>0</v>
      </c>
      <c r="BC56" s="100">
        <f>'SO-901.3. - Následná péče...'!F33</f>
        <v>0</v>
      </c>
      <c r="BD56" s="102">
        <f>'SO-901.3. - Následná péče...'!F34</f>
        <v>0</v>
      </c>
      <c r="BT56" s="103" t="s">
        <v>24</v>
      </c>
      <c r="BV56" s="103" t="s">
        <v>78</v>
      </c>
      <c r="BW56" s="103" t="s">
        <v>99</v>
      </c>
      <c r="BX56" s="103" t="s">
        <v>7</v>
      </c>
      <c r="CL56" s="103" t="s">
        <v>90</v>
      </c>
      <c r="CM56" s="103" t="s">
        <v>86</v>
      </c>
    </row>
    <row r="57" spans="1:91" s="5" customFormat="1" ht="14.4" customHeight="1">
      <c r="A57" s="93" t="s">
        <v>80</v>
      </c>
      <c r="B57" s="94"/>
      <c r="C57" s="95"/>
      <c r="D57" s="343" t="s">
        <v>100</v>
      </c>
      <c r="E57" s="343"/>
      <c r="F57" s="343"/>
      <c r="G57" s="343"/>
      <c r="H57" s="343"/>
      <c r="I57" s="96"/>
      <c r="J57" s="343" t="s">
        <v>101</v>
      </c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1">
        <f>'VON - Vedlejší a ostatní ...'!J27</f>
        <v>0</v>
      </c>
      <c r="AH57" s="342"/>
      <c r="AI57" s="342"/>
      <c r="AJ57" s="342"/>
      <c r="AK57" s="342"/>
      <c r="AL57" s="342"/>
      <c r="AM57" s="342"/>
      <c r="AN57" s="341">
        <f t="shared" si="0"/>
        <v>0</v>
      </c>
      <c r="AO57" s="342"/>
      <c r="AP57" s="342"/>
      <c r="AQ57" s="97" t="s">
        <v>100</v>
      </c>
      <c r="AR57" s="98"/>
      <c r="AS57" s="104">
        <v>0</v>
      </c>
      <c r="AT57" s="105">
        <f t="shared" si="1"/>
        <v>0</v>
      </c>
      <c r="AU57" s="106">
        <f>'VON - Vedlejší a ostatní ...'!P79</f>
        <v>0</v>
      </c>
      <c r="AV57" s="105">
        <f>'VON - Vedlejší a ostatní ...'!J30</f>
        <v>0</v>
      </c>
      <c r="AW57" s="105">
        <f>'VON - Vedlejší a ostatní ...'!J31</f>
        <v>0</v>
      </c>
      <c r="AX57" s="105">
        <f>'VON - Vedlejší a ostatní ...'!J32</f>
        <v>0</v>
      </c>
      <c r="AY57" s="105">
        <f>'VON - Vedlejší a ostatní ...'!J33</f>
        <v>0</v>
      </c>
      <c r="AZ57" s="105">
        <f>'VON - Vedlejší a ostatní ...'!F30</f>
        <v>0</v>
      </c>
      <c r="BA57" s="105">
        <f>'VON - Vedlejší a ostatní ...'!F31</f>
        <v>0</v>
      </c>
      <c r="BB57" s="105">
        <f>'VON - Vedlejší a ostatní ...'!F32</f>
        <v>0</v>
      </c>
      <c r="BC57" s="105">
        <f>'VON - Vedlejší a ostatní ...'!F33</f>
        <v>0</v>
      </c>
      <c r="BD57" s="107">
        <f>'VON - Vedlejší a ostatní ...'!F34</f>
        <v>0</v>
      </c>
      <c r="BT57" s="103" t="s">
        <v>24</v>
      </c>
      <c r="BV57" s="103" t="s">
        <v>78</v>
      </c>
      <c r="BW57" s="103" t="s">
        <v>102</v>
      </c>
      <c r="BX57" s="103" t="s">
        <v>7</v>
      </c>
      <c r="CL57" s="103" t="s">
        <v>22</v>
      </c>
      <c r="CM57" s="103" t="s">
        <v>86</v>
      </c>
    </row>
    <row r="58" spans="2:44" s="1" customFormat="1" ht="30" customHeight="1">
      <c r="B58" s="38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58"/>
    </row>
    <row r="59" spans="2:44" s="1" customFormat="1" ht="6.9" customHeight="1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8"/>
    </row>
  </sheetData>
  <sheetProtection algorithmName="SHA-512" hashValue="/v2hSYBVLmV2nqLQo+8m5tIhn71CLoXPBHKiY37+0VtN1ORKc1des2Z4sJmydSw0Kt4r+nJojMCDp8b0sZbShw==" saltValue="j8w7jRrkUT5+FBcEtiVbwWBqIqG5NzCk6hUXPIjsfRpIVtHpz8dLYgmXEggh0X156wwWz9ymIg3nS+SWKfrLLA==" spinCount="100000" sheet="1" objects="1" scenarios="1" formatColumns="0" formatRows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-101 - Polní cesta C2'!C2" display="/"/>
    <hyperlink ref="A53" location="'SO-901 - Ozelenění'!C2" display="/"/>
    <hyperlink ref="A54" location="'SO-901.1. - Následná péče...'!C2" display="/"/>
    <hyperlink ref="A55" location="'SO-901.2. - Následná péče...'!C2" display="/"/>
    <hyperlink ref="A56" location="'SO-901.3. - Následná péče...'!C2" display="/"/>
    <hyperlink ref="A57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1"/>
  <sheetViews>
    <sheetView showGridLines="0" workbookViewId="0" topLeftCell="A1">
      <pane ySplit="1" topLeftCell="A44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8" customWidth="1"/>
    <col min="10" max="10" width="20.16015625" style="0" customWidth="1"/>
    <col min="11" max="11" width="14.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103</v>
      </c>
      <c r="G1" s="355" t="s">
        <v>104</v>
      </c>
      <c r="H1" s="355"/>
      <c r="I1" s="112"/>
      <c r="J1" s="111" t="s">
        <v>105</v>
      </c>
      <c r="K1" s="110" t="s">
        <v>106</v>
      </c>
      <c r="L1" s="111" t="s">
        <v>107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84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108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7" t="str">
        <f>'Rekapitulace stavby'!K6</f>
        <v>Polní cesta C2, k.ú. Chotouň</v>
      </c>
      <c r="F7" s="348"/>
      <c r="G7" s="348"/>
      <c r="H7" s="348"/>
      <c r="I7" s="114"/>
      <c r="J7" s="26"/>
      <c r="K7" s="28"/>
    </row>
    <row r="8" spans="2:11" s="1" customFormat="1" ht="13.2">
      <c r="B8" s="38"/>
      <c r="C8" s="39"/>
      <c r="D8" s="34" t="s">
        <v>109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9" t="s">
        <v>110</v>
      </c>
      <c r="F9" s="350"/>
      <c r="G9" s="350"/>
      <c r="H9" s="350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85</v>
      </c>
      <c r="G11" s="39"/>
      <c r="H11" s="39"/>
      <c r="I11" s="116" t="s">
        <v>23</v>
      </c>
      <c r="J11" s="32" t="s">
        <v>22</v>
      </c>
      <c r="K11" s="42"/>
    </row>
    <row r="12" spans="2:11" s="1" customFormat="1" ht="14.4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6" t="s">
        <v>27</v>
      </c>
      <c r="J12" s="117" t="str">
        <f>'Rekapitulace stavby'!AN8</f>
        <v>25. 11. 2015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31</v>
      </c>
      <c r="E14" s="39"/>
      <c r="F14" s="39"/>
      <c r="G14" s="39"/>
      <c r="H14" s="39"/>
      <c r="I14" s="116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6" t="s">
        <v>34</v>
      </c>
      <c r="J15" s="32" t="s">
        <v>22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35</v>
      </c>
      <c r="E17" s="39"/>
      <c r="F17" s="39"/>
      <c r="G17" s="39"/>
      <c r="H17" s="39"/>
      <c r="I17" s="116" t="s">
        <v>32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34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37</v>
      </c>
      <c r="E20" s="39"/>
      <c r="F20" s="39"/>
      <c r="G20" s="39"/>
      <c r="H20" s="39"/>
      <c r="I20" s="116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6" t="s">
        <v>34</v>
      </c>
      <c r="J21" s="32" t="s">
        <v>22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16" t="s">
        <v>22</v>
      </c>
      <c r="F24" s="316"/>
      <c r="G24" s="316"/>
      <c r="H24" s="31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42</v>
      </c>
      <c r="E27" s="39"/>
      <c r="F27" s="39"/>
      <c r="G27" s="39"/>
      <c r="H27" s="39"/>
      <c r="I27" s="115"/>
      <c r="J27" s="125">
        <f>ROUND(J85,2)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44</v>
      </c>
      <c r="G29" s="39"/>
      <c r="H29" s="39"/>
      <c r="I29" s="126" t="s">
        <v>43</v>
      </c>
      <c r="J29" s="43" t="s">
        <v>45</v>
      </c>
      <c r="K29" s="42"/>
    </row>
    <row r="30" spans="2:11" s="1" customFormat="1" ht="14.4" customHeight="1">
      <c r="B30" s="38"/>
      <c r="C30" s="39"/>
      <c r="D30" s="46" t="s">
        <v>46</v>
      </c>
      <c r="E30" s="46" t="s">
        <v>47</v>
      </c>
      <c r="F30" s="127">
        <f>ROUND(SUM(BE85:BE270),2)</f>
        <v>0</v>
      </c>
      <c r="G30" s="39"/>
      <c r="H30" s="39"/>
      <c r="I30" s="128">
        <v>0.21</v>
      </c>
      <c r="J30" s="127">
        <f>ROUND(ROUND((SUM(BE85:BE270)),2)*I30,2)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48</v>
      </c>
      <c r="F31" s="127">
        <f>ROUND(SUM(BF85:BF270),2)</f>
        <v>0</v>
      </c>
      <c r="G31" s="39"/>
      <c r="H31" s="39"/>
      <c r="I31" s="128">
        <v>0.15</v>
      </c>
      <c r="J31" s="127">
        <f>ROUND(ROUND((SUM(BF85:BF270)),2)*I31,2)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49</v>
      </c>
      <c r="F32" s="127">
        <f>ROUND(SUM(BG85:BG270),2)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50</v>
      </c>
      <c r="F33" s="127">
        <f>ROUND(SUM(BH85:BH270),2)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51</v>
      </c>
      <c r="F34" s="127">
        <f>ROUND(SUM(BI85:BI270),2)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52</v>
      </c>
      <c r="E36" s="76"/>
      <c r="F36" s="76"/>
      <c r="G36" s="131" t="s">
        <v>53</v>
      </c>
      <c r="H36" s="132" t="s">
        <v>54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7" t="str">
        <f>E7</f>
        <v>Polní cesta C2, k.ú. Chotouň</v>
      </c>
      <c r="F45" s="348"/>
      <c r="G45" s="348"/>
      <c r="H45" s="348"/>
      <c r="I45" s="115"/>
      <c r="J45" s="39"/>
      <c r="K45" s="42"/>
    </row>
    <row r="46" spans="2:11" s="1" customFormat="1" ht="14.4" customHeight="1">
      <c r="B46" s="38"/>
      <c r="C46" s="34" t="s">
        <v>109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9" t="str">
        <f>E9</f>
        <v>SO-101 - Polní cesta C2</v>
      </c>
      <c r="F47" s="350"/>
      <c r="G47" s="350"/>
      <c r="H47" s="350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 xml:space="preserve"> </v>
      </c>
      <c r="G49" s="39"/>
      <c r="H49" s="39"/>
      <c r="I49" s="116" t="s">
        <v>27</v>
      </c>
      <c r="J49" s="117" t="str">
        <f>IF(J12="","",J12)</f>
        <v>25. 11. 2015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31</v>
      </c>
      <c r="D51" s="39"/>
      <c r="E51" s="39"/>
      <c r="F51" s="32" t="str">
        <f>E15</f>
        <v>ČR-SPÚ, Pobočka Kolín</v>
      </c>
      <c r="G51" s="39"/>
      <c r="H51" s="39"/>
      <c r="I51" s="116" t="s">
        <v>37</v>
      </c>
      <c r="J51" s="316" t="str">
        <f>E21</f>
        <v>Ing. Jarmila Večeřová</v>
      </c>
      <c r="K51" s="42"/>
    </row>
    <row r="52" spans="2:11" s="1" customFormat="1" ht="14.4" customHeight="1">
      <c r="B52" s="38"/>
      <c r="C52" s="34" t="s">
        <v>35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J85</f>
        <v>0</v>
      </c>
      <c r="K56" s="42"/>
      <c r="AU56" s="21" t="s">
        <v>115</v>
      </c>
    </row>
    <row r="57" spans="2:11" s="7" customFormat="1" ht="24.9" customHeight="1">
      <c r="B57" s="146"/>
      <c r="C57" s="147"/>
      <c r="D57" s="148" t="s">
        <v>116</v>
      </c>
      <c r="E57" s="149"/>
      <c r="F57" s="149"/>
      <c r="G57" s="149"/>
      <c r="H57" s="149"/>
      <c r="I57" s="150"/>
      <c r="J57" s="151">
        <f>J86</f>
        <v>0</v>
      </c>
      <c r="K57" s="152"/>
    </row>
    <row r="58" spans="2:11" s="8" customFormat="1" ht="19.95" customHeight="1">
      <c r="B58" s="153"/>
      <c r="C58" s="154"/>
      <c r="D58" s="155" t="s">
        <v>117</v>
      </c>
      <c r="E58" s="156"/>
      <c r="F58" s="156"/>
      <c r="G58" s="156"/>
      <c r="H58" s="156"/>
      <c r="I58" s="157"/>
      <c r="J58" s="158">
        <f>J87</f>
        <v>0</v>
      </c>
      <c r="K58" s="159"/>
    </row>
    <row r="59" spans="2:11" s="8" customFormat="1" ht="19.95" customHeight="1">
      <c r="B59" s="153"/>
      <c r="C59" s="154"/>
      <c r="D59" s="155" t="s">
        <v>118</v>
      </c>
      <c r="E59" s="156"/>
      <c r="F59" s="156"/>
      <c r="G59" s="156"/>
      <c r="H59" s="156"/>
      <c r="I59" s="157"/>
      <c r="J59" s="158">
        <f>J164</f>
        <v>0</v>
      </c>
      <c r="K59" s="159"/>
    </row>
    <row r="60" spans="2:11" s="8" customFormat="1" ht="19.95" customHeight="1">
      <c r="B60" s="153"/>
      <c r="C60" s="154"/>
      <c r="D60" s="155" t="s">
        <v>119</v>
      </c>
      <c r="E60" s="156"/>
      <c r="F60" s="156"/>
      <c r="G60" s="156"/>
      <c r="H60" s="156"/>
      <c r="I60" s="157"/>
      <c r="J60" s="158">
        <f>J174</f>
        <v>0</v>
      </c>
      <c r="K60" s="159"/>
    </row>
    <row r="61" spans="2:11" s="8" customFormat="1" ht="19.95" customHeight="1">
      <c r="B61" s="153"/>
      <c r="C61" s="154"/>
      <c r="D61" s="155" t="s">
        <v>120</v>
      </c>
      <c r="E61" s="156"/>
      <c r="F61" s="156"/>
      <c r="G61" s="156"/>
      <c r="H61" s="156"/>
      <c r="I61" s="157"/>
      <c r="J61" s="158">
        <f>J188</f>
        <v>0</v>
      </c>
      <c r="K61" s="159"/>
    </row>
    <row r="62" spans="2:11" s="8" customFormat="1" ht="19.95" customHeight="1">
      <c r="B62" s="153"/>
      <c r="C62" s="154"/>
      <c r="D62" s="155" t="s">
        <v>121</v>
      </c>
      <c r="E62" s="156"/>
      <c r="F62" s="156"/>
      <c r="G62" s="156"/>
      <c r="H62" s="156"/>
      <c r="I62" s="157"/>
      <c r="J62" s="158">
        <f>J218</f>
        <v>0</v>
      </c>
      <c r="K62" s="159"/>
    </row>
    <row r="63" spans="2:11" s="8" customFormat="1" ht="19.95" customHeight="1">
      <c r="B63" s="153"/>
      <c r="C63" s="154"/>
      <c r="D63" s="155" t="s">
        <v>122</v>
      </c>
      <c r="E63" s="156"/>
      <c r="F63" s="156"/>
      <c r="G63" s="156"/>
      <c r="H63" s="156"/>
      <c r="I63" s="157"/>
      <c r="J63" s="158">
        <f>J236</f>
        <v>0</v>
      </c>
      <c r="K63" s="159"/>
    </row>
    <row r="64" spans="2:11" s="8" customFormat="1" ht="19.95" customHeight="1">
      <c r="B64" s="153"/>
      <c r="C64" s="154"/>
      <c r="D64" s="155" t="s">
        <v>123</v>
      </c>
      <c r="E64" s="156"/>
      <c r="F64" s="156"/>
      <c r="G64" s="156"/>
      <c r="H64" s="156"/>
      <c r="I64" s="157"/>
      <c r="J64" s="158">
        <f>J263</f>
        <v>0</v>
      </c>
      <c r="K64" s="159"/>
    </row>
    <row r="65" spans="2:11" s="8" customFormat="1" ht="19.95" customHeight="1">
      <c r="B65" s="153"/>
      <c r="C65" s="154"/>
      <c r="D65" s="155" t="s">
        <v>124</v>
      </c>
      <c r="E65" s="156"/>
      <c r="F65" s="156"/>
      <c r="G65" s="156"/>
      <c r="H65" s="156"/>
      <c r="I65" s="157"/>
      <c r="J65" s="158">
        <f>J269</f>
        <v>0</v>
      </c>
      <c r="K65" s="159"/>
    </row>
    <row r="66" spans="2:11" s="1" customFormat="1" ht="21.75" customHeight="1">
      <c r="B66" s="38"/>
      <c r="C66" s="39"/>
      <c r="D66" s="39"/>
      <c r="E66" s="39"/>
      <c r="F66" s="39"/>
      <c r="G66" s="39"/>
      <c r="H66" s="39"/>
      <c r="I66" s="115"/>
      <c r="J66" s="39"/>
      <c r="K66" s="42"/>
    </row>
    <row r="67" spans="2:11" s="1" customFormat="1" ht="6.9" customHeight="1">
      <c r="B67" s="53"/>
      <c r="C67" s="54"/>
      <c r="D67" s="54"/>
      <c r="E67" s="54"/>
      <c r="F67" s="54"/>
      <c r="G67" s="54"/>
      <c r="H67" s="54"/>
      <c r="I67" s="136"/>
      <c r="J67" s="54"/>
      <c r="K67" s="55"/>
    </row>
    <row r="71" spans="2:12" s="1" customFormat="1" ht="6.9" customHeight="1">
      <c r="B71" s="56"/>
      <c r="C71" s="57"/>
      <c r="D71" s="57"/>
      <c r="E71" s="57"/>
      <c r="F71" s="57"/>
      <c r="G71" s="57"/>
      <c r="H71" s="57"/>
      <c r="I71" s="139"/>
      <c r="J71" s="57"/>
      <c r="K71" s="57"/>
      <c r="L71" s="58"/>
    </row>
    <row r="72" spans="2:12" s="1" customFormat="1" ht="36.9" customHeight="1">
      <c r="B72" s="38"/>
      <c r="C72" s="59" t="s">
        <v>125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6.9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4.4" customHeight="1">
      <c r="B74" s="38"/>
      <c r="C74" s="62" t="s">
        <v>18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4.4" customHeight="1">
      <c r="B75" s="38"/>
      <c r="C75" s="60"/>
      <c r="D75" s="60"/>
      <c r="E75" s="352" t="str">
        <f>E7</f>
        <v>Polní cesta C2, k.ú. Chotouň</v>
      </c>
      <c r="F75" s="353"/>
      <c r="G75" s="353"/>
      <c r="H75" s="353"/>
      <c r="I75" s="160"/>
      <c r="J75" s="60"/>
      <c r="K75" s="60"/>
      <c r="L75" s="58"/>
    </row>
    <row r="76" spans="2:12" s="1" customFormat="1" ht="14.4" customHeight="1">
      <c r="B76" s="38"/>
      <c r="C76" s="62" t="s">
        <v>109</v>
      </c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6.2" customHeight="1">
      <c r="B77" s="38"/>
      <c r="C77" s="60"/>
      <c r="D77" s="60"/>
      <c r="E77" s="327" t="str">
        <f>E9</f>
        <v>SO-101 - Polní cesta C2</v>
      </c>
      <c r="F77" s="354"/>
      <c r="G77" s="354"/>
      <c r="H77" s="354"/>
      <c r="I77" s="160"/>
      <c r="J77" s="60"/>
      <c r="K77" s="60"/>
      <c r="L77" s="58"/>
    </row>
    <row r="78" spans="2:12" s="1" customFormat="1" ht="6.9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8" customHeight="1">
      <c r="B79" s="38"/>
      <c r="C79" s="62" t="s">
        <v>25</v>
      </c>
      <c r="D79" s="60"/>
      <c r="E79" s="60"/>
      <c r="F79" s="161" t="str">
        <f>F12</f>
        <v xml:space="preserve"> </v>
      </c>
      <c r="G79" s="60"/>
      <c r="H79" s="60"/>
      <c r="I79" s="162" t="s">
        <v>27</v>
      </c>
      <c r="J79" s="70" t="str">
        <f>IF(J12="","",J12)</f>
        <v>25. 11. 2015</v>
      </c>
      <c r="K79" s="60"/>
      <c r="L79" s="58"/>
    </row>
    <row r="80" spans="2:12" s="1" customFormat="1" ht="6.9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12" s="1" customFormat="1" ht="13.2">
      <c r="B81" s="38"/>
      <c r="C81" s="62" t="s">
        <v>31</v>
      </c>
      <c r="D81" s="60"/>
      <c r="E81" s="60"/>
      <c r="F81" s="161" t="str">
        <f>E15</f>
        <v>ČR-SPÚ, Pobočka Kolín</v>
      </c>
      <c r="G81" s="60"/>
      <c r="H81" s="60"/>
      <c r="I81" s="162" t="s">
        <v>37</v>
      </c>
      <c r="J81" s="161" t="str">
        <f>E21</f>
        <v>Ing. Jarmila Večeřová</v>
      </c>
      <c r="K81" s="60"/>
      <c r="L81" s="58"/>
    </row>
    <row r="82" spans="2:12" s="1" customFormat="1" ht="14.4" customHeight="1">
      <c r="B82" s="38"/>
      <c r="C82" s="62" t="s">
        <v>35</v>
      </c>
      <c r="D82" s="60"/>
      <c r="E82" s="60"/>
      <c r="F82" s="161" t="str">
        <f>IF(E18="","",E18)</f>
        <v/>
      </c>
      <c r="G82" s="60"/>
      <c r="H82" s="60"/>
      <c r="I82" s="160"/>
      <c r="J82" s="60"/>
      <c r="K82" s="60"/>
      <c r="L82" s="58"/>
    </row>
    <row r="83" spans="2:12" s="1" customFormat="1" ht="10.35" customHeight="1">
      <c r="B83" s="38"/>
      <c r="C83" s="60"/>
      <c r="D83" s="60"/>
      <c r="E83" s="60"/>
      <c r="F83" s="60"/>
      <c r="G83" s="60"/>
      <c r="H83" s="60"/>
      <c r="I83" s="160"/>
      <c r="J83" s="60"/>
      <c r="K83" s="60"/>
      <c r="L83" s="58"/>
    </row>
    <row r="84" spans="2:20" s="9" customFormat="1" ht="29.25" customHeight="1">
      <c r="B84" s="163"/>
      <c r="C84" s="164" t="s">
        <v>126</v>
      </c>
      <c r="D84" s="165" t="s">
        <v>61</v>
      </c>
      <c r="E84" s="165" t="s">
        <v>57</v>
      </c>
      <c r="F84" s="165" t="s">
        <v>127</v>
      </c>
      <c r="G84" s="165" t="s">
        <v>128</v>
      </c>
      <c r="H84" s="165" t="s">
        <v>129</v>
      </c>
      <c r="I84" s="166" t="s">
        <v>130</v>
      </c>
      <c r="J84" s="165" t="s">
        <v>113</v>
      </c>
      <c r="K84" s="167" t="s">
        <v>131</v>
      </c>
      <c r="L84" s="168"/>
      <c r="M84" s="78" t="s">
        <v>132</v>
      </c>
      <c r="N84" s="79" t="s">
        <v>46</v>
      </c>
      <c r="O84" s="79" t="s">
        <v>133</v>
      </c>
      <c r="P84" s="79" t="s">
        <v>134</v>
      </c>
      <c r="Q84" s="79" t="s">
        <v>135</v>
      </c>
      <c r="R84" s="79" t="s">
        <v>136</v>
      </c>
      <c r="S84" s="79" t="s">
        <v>137</v>
      </c>
      <c r="T84" s="80" t="s">
        <v>138</v>
      </c>
    </row>
    <row r="85" spans="2:63" s="1" customFormat="1" ht="29.25" customHeight="1">
      <c r="B85" s="38"/>
      <c r="C85" s="84" t="s">
        <v>114</v>
      </c>
      <c r="D85" s="60"/>
      <c r="E85" s="60"/>
      <c r="F85" s="60"/>
      <c r="G85" s="60"/>
      <c r="H85" s="60"/>
      <c r="I85" s="160"/>
      <c r="J85" s="169">
        <f>BK85</f>
        <v>0</v>
      </c>
      <c r="K85" s="60"/>
      <c r="L85" s="58"/>
      <c r="M85" s="81"/>
      <c r="N85" s="82"/>
      <c r="O85" s="82"/>
      <c r="P85" s="170">
        <f>P86</f>
        <v>0</v>
      </c>
      <c r="Q85" s="82"/>
      <c r="R85" s="170">
        <f>R86</f>
        <v>369.1761848600001</v>
      </c>
      <c r="S85" s="82"/>
      <c r="T85" s="171">
        <f>T86</f>
        <v>504.1821</v>
      </c>
      <c r="AT85" s="21" t="s">
        <v>75</v>
      </c>
      <c r="AU85" s="21" t="s">
        <v>115</v>
      </c>
      <c r="BK85" s="172">
        <f>BK86</f>
        <v>0</v>
      </c>
    </row>
    <row r="86" spans="2:63" s="10" customFormat="1" ht="37.35" customHeight="1">
      <c r="B86" s="173"/>
      <c r="C86" s="174"/>
      <c r="D86" s="175" t="s">
        <v>75</v>
      </c>
      <c r="E86" s="176" t="s">
        <v>139</v>
      </c>
      <c r="F86" s="176" t="s">
        <v>140</v>
      </c>
      <c r="G86" s="174"/>
      <c r="H86" s="174"/>
      <c r="I86" s="177"/>
      <c r="J86" s="178">
        <f>BK86</f>
        <v>0</v>
      </c>
      <c r="K86" s="174"/>
      <c r="L86" s="179"/>
      <c r="M86" s="180"/>
      <c r="N86" s="181"/>
      <c r="O86" s="181"/>
      <c r="P86" s="182">
        <f>P87+P164+P174+P188+P218+P236+P263+P269</f>
        <v>0</v>
      </c>
      <c r="Q86" s="181"/>
      <c r="R86" s="182">
        <f>R87+R164+R174+R188+R218+R236+R263+R269</f>
        <v>369.1761848600001</v>
      </c>
      <c r="S86" s="181"/>
      <c r="T86" s="183">
        <f>T87+T164+T174+T188+T218+T236+T263+T269</f>
        <v>504.1821</v>
      </c>
      <c r="AR86" s="184" t="s">
        <v>24</v>
      </c>
      <c r="AT86" s="185" t="s">
        <v>75</v>
      </c>
      <c r="AU86" s="185" t="s">
        <v>76</v>
      </c>
      <c r="AY86" s="184" t="s">
        <v>141</v>
      </c>
      <c r="BK86" s="186">
        <f>BK87+BK164+BK174+BK188+BK218+BK236+BK263+BK269</f>
        <v>0</v>
      </c>
    </row>
    <row r="87" spans="2:63" s="10" customFormat="1" ht="19.95" customHeight="1">
      <c r="B87" s="173"/>
      <c r="C87" s="174"/>
      <c r="D87" s="175" t="s">
        <v>75</v>
      </c>
      <c r="E87" s="187" t="s">
        <v>24</v>
      </c>
      <c r="F87" s="187" t="s">
        <v>142</v>
      </c>
      <c r="G87" s="174"/>
      <c r="H87" s="174"/>
      <c r="I87" s="177"/>
      <c r="J87" s="188">
        <f>BK87</f>
        <v>0</v>
      </c>
      <c r="K87" s="174"/>
      <c r="L87" s="179"/>
      <c r="M87" s="180"/>
      <c r="N87" s="181"/>
      <c r="O87" s="181"/>
      <c r="P87" s="182">
        <f>SUM(P88:P163)</f>
        <v>0</v>
      </c>
      <c r="Q87" s="181"/>
      <c r="R87" s="182">
        <f>SUM(R88:R163)</f>
        <v>7.072394</v>
      </c>
      <c r="S87" s="181"/>
      <c r="T87" s="183">
        <f>SUM(T88:T163)</f>
        <v>500.3021</v>
      </c>
      <c r="AR87" s="184" t="s">
        <v>24</v>
      </c>
      <c r="AT87" s="185" t="s">
        <v>75</v>
      </c>
      <c r="AU87" s="185" t="s">
        <v>24</v>
      </c>
      <c r="AY87" s="184" t="s">
        <v>141</v>
      </c>
      <c r="BK87" s="186">
        <f>SUM(BK88:BK163)</f>
        <v>0</v>
      </c>
    </row>
    <row r="88" spans="2:65" s="1" customFormat="1" ht="22.8" customHeight="1">
      <c r="B88" s="38"/>
      <c r="C88" s="189" t="s">
        <v>24</v>
      </c>
      <c r="D88" s="189" t="s">
        <v>143</v>
      </c>
      <c r="E88" s="190" t="s">
        <v>144</v>
      </c>
      <c r="F88" s="191" t="s">
        <v>145</v>
      </c>
      <c r="G88" s="192" t="s">
        <v>146</v>
      </c>
      <c r="H88" s="193">
        <v>490</v>
      </c>
      <c r="I88" s="194"/>
      <c r="J88" s="195">
        <f>ROUND(I88*H88,2)</f>
        <v>0</v>
      </c>
      <c r="K88" s="191" t="s">
        <v>147</v>
      </c>
      <c r="L88" s="58"/>
      <c r="M88" s="196" t="s">
        <v>22</v>
      </c>
      <c r="N88" s="197" t="s">
        <v>47</v>
      </c>
      <c r="O88" s="39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AR88" s="21" t="s">
        <v>148</v>
      </c>
      <c r="AT88" s="21" t="s">
        <v>143</v>
      </c>
      <c r="AU88" s="21" t="s">
        <v>86</v>
      </c>
      <c r="AY88" s="21" t="s">
        <v>141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24</v>
      </c>
      <c r="BK88" s="200">
        <f>ROUND(I88*H88,2)</f>
        <v>0</v>
      </c>
      <c r="BL88" s="21" t="s">
        <v>148</v>
      </c>
      <c r="BM88" s="21" t="s">
        <v>149</v>
      </c>
    </row>
    <row r="89" spans="2:51" s="11" customFormat="1" ht="12">
      <c r="B89" s="201"/>
      <c r="C89" s="202"/>
      <c r="D89" s="203" t="s">
        <v>150</v>
      </c>
      <c r="E89" s="204" t="s">
        <v>22</v>
      </c>
      <c r="F89" s="205" t="s">
        <v>151</v>
      </c>
      <c r="G89" s="202"/>
      <c r="H89" s="206">
        <v>490</v>
      </c>
      <c r="I89" s="207"/>
      <c r="J89" s="202"/>
      <c r="K89" s="202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150</v>
      </c>
      <c r="AU89" s="212" t="s">
        <v>86</v>
      </c>
      <c r="AV89" s="11" t="s">
        <v>86</v>
      </c>
      <c r="AW89" s="11" t="s">
        <v>39</v>
      </c>
      <c r="AX89" s="11" t="s">
        <v>24</v>
      </c>
      <c r="AY89" s="212" t="s">
        <v>141</v>
      </c>
    </row>
    <row r="90" spans="2:65" s="1" customFormat="1" ht="14.4" customHeight="1">
      <c r="B90" s="38"/>
      <c r="C90" s="189" t="s">
        <v>86</v>
      </c>
      <c r="D90" s="189" t="s">
        <v>143</v>
      </c>
      <c r="E90" s="190" t="s">
        <v>152</v>
      </c>
      <c r="F90" s="191" t="s">
        <v>153</v>
      </c>
      <c r="G90" s="192" t="s">
        <v>154</v>
      </c>
      <c r="H90" s="193">
        <v>14.3</v>
      </c>
      <c r="I90" s="194"/>
      <c r="J90" s="195">
        <f>ROUND(I90*H90,2)</f>
        <v>0</v>
      </c>
      <c r="K90" s="191" t="s">
        <v>147</v>
      </c>
      <c r="L90" s="58"/>
      <c r="M90" s="196" t="s">
        <v>22</v>
      </c>
      <c r="N90" s="197" t="s">
        <v>47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1" t="s">
        <v>148</v>
      </c>
      <c r="AT90" s="21" t="s">
        <v>143</v>
      </c>
      <c r="AU90" s="21" t="s">
        <v>86</v>
      </c>
      <c r="AY90" s="21" t="s">
        <v>141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24</v>
      </c>
      <c r="BK90" s="200">
        <f>ROUND(I90*H90,2)</f>
        <v>0</v>
      </c>
      <c r="BL90" s="21" t="s">
        <v>148</v>
      </c>
      <c r="BM90" s="21" t="s">
        <v>155</v>
      </c>
    </row>
    <row r="91" spans="2:51" s="11" customFormat="1" ht="12">
      <c r="B91" s="201"/>
      <c r="C91" s="202"/>
      <c r="D91" s="203" t="s">
        <v>150</v>
      </c>
      <c r="E91" s="204" t="s">
        <v>22</v>
      </c>
      <c r="F91" s="205" t="s">
        <v>156</v>
      </c>
      <c r="G91" s="202"/>
      <c r="H91" s="206">
        <v>9.8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150</v>
      </c>
      <c r="AU91" s="212" t="s">
        <v>86</v>
      </c>
      <c r="AV91" s="11" t="s">
        <v>86</v>
      </c>
      <c r="AW91" s="11" t="s">
        <v>39</v>
      </c>
      <c r="AX91" s="11" t="s">
        <v>76</v>
      </c>
      <c r="AY91" s="212" t="s">
        <v>141</v>
      </c>
    </row>
    <row r="92" spans="2:51" s="11" customFormat="1" ht="12">
      <c r="B92" s="201"/>
      <c r="C92" s="202"/>
      <c r="D92" s="203" t="s">
        <v>150</v>
      </c>
      <c r="E92" s="204" t="s">
        <v>22</v>
      </c>
      <c r="F92" s="205" t="s">
        <v>157</v>
      </c>
      <c r="G92" s="202"/>
      <c r="H92" s="206">
        <v>4.5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150</v>
      </c>
      <c r="AU92" s="212" t="s">
        <v>86</v>
      </c>
      <c r="AV92" s="11" t="s">
        <v>86</v>
      </c>
      <c r="AW92" s="11" t="s">
        <v>39</v>
      </c>
      <c r="AX92" s="11" t="s">
        <v>76</v>
      </c>
      <c r="AY92" s="212" t="s">
        <v>141</v>
      </c>
    </row>
    <row r="93" spans="2:65" s="1" customFormat="1" ht="14.4" customHeight="1">
      <c r="B93" s="38"/>
      <c r="C93" s="189" t="s">
        <v>158</v>
      </c>
      <c r="D93" s="189" t="s">
        <v>143</v>
      </c>
      <c r="E93" s="190" t="s">
        <v>159</v>
      </c>
      <c r="F93" s="191" t="s">
        <v>160</v>
      </c>
      <c r="G93" s="192" t="s">
        <v>161</v>
      </c>
      <c r="H93" s="193">
        <v>30</v>
      </c>
      <c r="I93" s="194"/>
      <c r="J93" s="195">
        <f>ROUND(I93*H93,2)</f>
        <v>0</v>
      </c>
      <c r="K93" s="191" t="s">
        <v>147</v>
      </c>
      <c r="L93" s="58"/>
      <c r="M93" s="196" t="s">
        <v>22</v>
      </c>
      <c r="N93" s="197" t="s">
        <v>47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148</v>
      </c>
      <c r="AT93" s="21" t="s">
        <v>143</v>
      </c>
      <c r="AU93" s="21" t="s">
        <v>86</v>
      </c>
      <c r="AY93" s="21" t="s">
        <v>141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24</v>
      </c>
      <c r="BK93" s="200">
        <f>ROUND(I93*H93,2)</f>
        <v>0</v>
      </c>
      <c r="BL93" s="21" t="s">
        <v>148</v>
      </c>
      <c r="BM93" s="21" t="s">
        <v>162</v>
      </c>
    </row>
    <row r="94" spans="2:51" s="11" customFormat="1" ht="12">
      <c r="B94" s="201"/>
      <c r="C94" s="202"/>
      <c r="D94" s="203" t="s">
        <v>150</v>
      </c>
      <c r="E94" s="204" t="s">
        <v>22</v>
      </c>
      <c r="F94" s="205" t="s">
        <v>163</v>
      </c>
      <c r="G94" s="202"/>
      <c r="H94" s="206">
        <v>30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150</v>
      </c>
      <c r="AU94" s="212" t="s">
        <v>86</v>
      </c>
      <c r="AV94" s="11" t="s">
        <v>86</v>
      </c>
      <c r="AW94" s="11" t="s">
        <v>39</v>
      </c>
      <c r="AX94" s="11" t="s">
        <v>24</v>
      </c>
      <c r="AY94" s="212" t="s">
        <v>141</v>
      </c>
    </row>
    <row r="95" spans="2:65" s="1" customFormat="1" ht="22.8" customHeight="1">
      <c r="B95" s="38"/>
      <c r="C95" s="189" t="s">
        <v>148</v>
      </c>
      <c r="D95" s="189" t="s">
        <v>143</v>
      </c>
      <c r="E95" s="190" t="s">
        <v>164</v>
      </c>
      <c r="F95" s="191" t="s">
        <v>165</v>
      </c>
      <c r="G95" s="192" t="s">
        <v>146</v>
      </c>
      <c r="H95" s="193">
        <v>2.12</v>
      </c>
      <c r="I95" s="194"/>
      <c r="J95" s="195">
        <f>ROUND(I95*H95,2)</f>
        <v>0</v>
      </c>
      <c r="K95" s="191" t="s">
        <v>147</v>
      </c>
      <c r="L95" s="58"/>
      <c r="M95" s="196" t="s">
        <v>22</v>
      </c>
      <c r="N95" s="197" t="s">
        <v>47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148</v>
      </c>
      <c r="AT95" s="21" t="s">
        <v>143</v>
      </c>
      <c r="AU95" s="21" t="s">
        <v>86</v>
      </c>
      <c r="AY95" s="21" t="s">
        <v>141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24</v>
      </c>
      <c r="BK95" s="200">
        <f>ROUND(I95*H95,2)</f>
        <v>0</v>
      </c>
      <c r="BL95" s="21" t="s">
        <v>148</v>
      </c>
      <c r="BM95" s="21" t="s">
        <v>166</v>
      </c>
    </row>
    <row r="96" spans="2:51" s="11" customFormat="1" ht="12">
      <c r="B96" s="201"/>
      <c r="C96" s="202"/>
      <c r="D96" s="203" t="s">
        <v>150</v>
      </c>
      <c r="E96" s="204" t="s">
        <v>22</v>
      </c>
      <c r="F96" s="205" t="s">
        <v>167</v>
      </c>
      <c r="G96" s="202"/>
      <c r="H96" s="206">
        <v>2.12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150</v>
      </c>
      <c r="AU96" s="212" t="s">
        <v>86</v>
      </c>
      <c r="AV96" s="11" t="s">
        <v>86</v>
      </c>
      <c r="AW96" s="11" t="s">
        <v>39</v>
      </c>
      <c r="AX96" s="11" t="s">
        <v>24</v>
      </c>
      <c r="AY96" s="212" t="s">
        <v>141</v>
      </c>
    </row>
    <row r="97" spans="2:65" s="1" customFormat="1" ht="14.4" customHeight="1">
      <c r="B97" s="38"/>
      <c r="C97" s="189" t="s">
        <v>168</v>
      </c>
      <c r="D97" s="189" t="s">
        <v>143</v>
      </c>
      <c r="E97" s="190" t="s">
        <v>169</v>
      </c>
      <c r="F97" s="191" t="s">
        <v>170</v>
      </c>
      <c r="G97" s="192" t="s">
        <v>146</v>
      </c>
      <c r="H97" s="193">
        <v>2764.1</v>
      </c>
      <c r="I97" s="194"/>
      <c r="J97" s="195">
        <f>ROUND(I97*H97,2)</f>
        <v>0</v>
      </c>
      <c r="K97" s="191" t="s">
        <v>147</v>
      </c>
      <c r="L97" s="58"/>
      <c r="M97" s="196" t="s">
        <v>22</v>
      </c>
      <c r="N97" s="197" t="s">
        <v>47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0.181</v>
      </c>
      <c r="T97" s="199">
        <f>S97*H97</f>
        <v>500.3021</v>
      </c>
      <c r="AR97" s="21" t="s">
        <v>148</v>
      </c>
      <c r="AT97" s="21" t="s">
        <v>143</v>
      </c>
      <c r="AU97" s="21" t="s">
        <v>86</v>
      </c>
      <c r="AY97" s="21" t="s">
        <v>141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24</v>
      </c>
      <c r="BK97" s="200">
        <f>ROUND(I97*H97,2)</f>
        <v>0</v>
      </c>
      <c r="BL97" s="21" t="s">
        <v>148</v>
      </c>
      <c r="BM97" s="21" t="s">
        <v>171</v>
      </c>
    </row>
    <row r="98" spans="2:51" s="11" customFormat="1" ht="12">
      <c r="B98" s="201"/>
      <c r="C98" s="202"/>
      <c r="D98" s="203" t="s">
        <v>150</v>
      </c>
      <c r="E98" s="204" t="s">
        <v>22</v>
      </c>
      <c r="F98" s="205" t="s">
        <v>172</v>
      </c>
      <c r="G98" s="202"/>
      <c r="H98" s="206">
        <v>2764.1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150</v>
      </c>
      <c r="AU98" s="212" t="s">
        <v>86</v>
      </c>
      <c r="AV98" s="11" t="s">
        <v>86</v>
      </c>
      <c r="AW98" s="11" t="s">
        <v>39</v>
      </c>
      <c r="AX98" s="11" t="s">
        <v>24</v>
      </c>
      <c r="AY98" s="212" t="s">
        <v>141</v>
      </c>
    </row>
    <row r="99" spans="2:65" s="1" customFormat="1" ht="14.4" customHeight="1">
      <c r="B99" s="38"/>
      <c r="C99" s="189" t="s">
        <v>173</v>
      </c>
      <c r="D99" s="189" t="s">
        <v>143</v>
      </c>
      <c r="E99" s="190" t="s">
        <v>174</v>
      </c>
      <c r="F99" s="191" t="s">
        <v>175</v>
      </c>
      <c r="G99" s="192" t="s">
        <v>154</v>
      </c>
      <c r="H99" s="193">
        <v>606.7</v>
      </c>
      <c r="I99" s="194"/>
      <c r="J99" s="195">
        <f>ROUND(I99*H99,2)</f>
        <v>0</v>
      </c>
      <c r="K99" s="191" t="s">
        <v>147</v>
      </c>
      <c r="L99" s="58"/>
      <c r="M99" s="196" t="s">
        <v>22</v>
      </c>
      <c r="N99" s="197" t="s">
        <v>47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148</v>
      </c>
      <c r="AT99" s="21" t="s">
        <v>143</v>
      </c>
      <c r="AU99" s="21" t="s">
        <v>86</v>
      </c>
      <c r="AY99" s="21" t="s">
        <v>141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24</v>
      </c>
      <c r="BK99" s="200">
        <f>ROUND(I99*H99,2)</f>
        <v>0</v>
      </c>
      <c r="BL99" s="21" t="s">
        <v>148</v>
      </c>
      <c r="BM99" s="21" t="s">
        <v>176</v>
      </c>
    </row>
    <row r="100" spans="2:51" s="11" customFormat="1" ht="12">
      <c r="B100" s="201"/>
      <c r="C100" s="202"/>
      <c r="D100" s="203" t="s">
        <v>150</v>
      </c>
      <c r="E100" s="204" t="s">
        <v>22</v>
      </c>
      <c r="F100" s="205" t="s">
        <v>177</v>
      </c>
      <c r="G100" s="202"/>
      <c r="H100" s="206">
        <v>567.26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150</v>
      </c>
      <c r="AU100" s="212" t="s">
        <v>86</v>
      </c>
      <c r="AV100" s="11" t="s">
        <v>86</v>
      </c>
      <c r="AW100" s="11" t="s">
        <v>39</v>
      </c>
      <c r="AX100" s="11" t="s">
        <v>76</v>
      </c>
      <c r="AY100" s="212" t="s">
        <v>141</v>
      </c>
    </row>
    <row r="101" spans="2:51" s="11" customFormat="1" ht="12">
      <c r="B101" s="201"/>
      <c r="C101" s="202"/>
      <c r="D101" s="203" t="s">
        <v>150</v>
      </c>
      <c r="E101" s="204" t="s">
        <v>22</v>
      </c>
      <c r="F101" s="205" t="s">
        <v>178</v>
      </c>
      <c r="G101" s="202"/>
      <c r="H101" s="206">
        <v>10.4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150</v>
      </c>
      <c r="AU101" s="212" t="s">
        <v>86</v>
      </c>
      <c r="AV101" s="11" t="s">
        <v>86</v>
      </c>
      <c r="AW101" s="11" t="s">
        <v>39</v>
      </c>
      <c r="AX101" s="11" t="s">
        <v>76</v>
      </c>
      <c r="AY101" s="212" t="s">
        <v>141</v>
      </c>
    </row>
    <row r="102" spans="2:51" s="11" customFormat="1" ht="12">
      <c r="B102" s="201"/>
      <c r="C102" s="202"/>
      <c r="D102" s="203" t="s">
        <v>150</v>
      </c>
      <c r="E102" s="204" t="s">
        <v>22</v>
      </c>
      <c r="F102" s="205" t="s">
        <v>179</v>
      </c>
      <c r="G102" s="202"/>
      <c r="H102" s="206">
        <v>26.64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150</v>
      </c>
      <c r="AU102" s="212" t="s">
        <v>86</v>
      </c>
      <c r="AV102" s="11" t="s">
        <v>86</v>
      </c>
      <c r="AW102" s="11" t="s">
        <v>39</v>
      </c>
      <c r="AX102" s="11" t="s">
        <v>76</v>
      </c>
      <c r="AY102" s="212" t="s">
        <v>141</v>
      </c>
    </row>
    <row r="103" spans="2:51" s="11" customFormat="1" ht="12">
      <c r="B103" s="201"/>
      <c r="C103" s="202"/>
      <c r="D103" s="203" t="s">
        <v>150</v>
      </c>
      <c r="E103" s="204" t="s">
        <v>22</v>
      </c>
      <c r="F103" s="205" t="s">
        <v>180</v>
      </c>
      <c r="G103" s="202"/>
      <c r="H103" s="206">
        <v>2.4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150</v>
      </c>
      <c r="AU103" s="212" t="s">
        <v>86</v>
      </c>
      <c r="AV103" s="11" t="s">
        <v>86</v>
      </c>
      <c r="AW103" s="11" t="s">
        <v>39</v>
      </c>
      <c r="AX103" s="11" t="s">
        <v>76</v>
      </c>
      <c r="AY103" s="212" t="s">
        <v>141</v>
      </c>
    </row>
    <row r="104" spans="2:65" s="1" customFormat="1" ht="22.8" customHeight="1">
      <c r="B104" s="38"/>
      <c r="C104" s="189" t="s">
        <v>181</v>
      </c>
      <c r="D104" s="189" t="s">
        <v>143</v>
      </c>
      <c r="E104" s="190" t="s">
        <v>182</v>
      </c>
      <c r="F104" s="191" t="s">
        <v>183</v>
      </c>
      <c r="G104" s="192" t="s">
        <v>154</v>
      </c>
      <c r="H104" s="193">
        <v>1018.2</v>
      </c>
      <c r="I104" s="194"/>
      <c r="J104" s="195">
        <f>ROUND(I104*H104,2)</f>
        <v>0</v>
      </c>
      <c r="K104" s="191" t="s">
        <v>147</v>
      </c>
      <c r="L104" s="58"/>
      <c r="M104" s="196" t="s">
        <v>22</v>
      </c>
      <c r="N104" s="197" t="s">
        <v>47</v>
      </c>
      <c r="O104" s="39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21" t="s">
        <v>148</v>
      </c>
      <c r="AT104" s="21" t="s">
        <v>143</v>
      </c>
      <c r="AU104" s="21" t="s">
        <v>86</v>
      </c>
      <c r="AY104" s="21" t="s">
        <v>141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1" t="s">
        <v>24</v>
      </c>
      <c r="BK104" s="200">
        <f>ROUND(I104*H104,2)</f>
        <v>0</v>
      </c>
      <c r="BL104" s="21" t="s">
        <v>148</v>
      </c>
      <c r="BM104" s="21" t="s">
        <v>184</v>
      </c>
    </row>
    <row r="105" spans="2:51" s="11" customFormat="1" ht="12">
      <c r="B105" s="201"/>
      <c r="C105" s="202"/>
      <c r="D105" s="203" t="s">
        <v>150</v>
      </c>
      <c r="E105" s="204" t="s">
        <v>22</v>
      </c>
      <c r="F105" s="205" t="s">
        <v>185</v>
      </c>
      <c r="G105" s="202"/>
      <c r="H105" s="206">
        <v>925.9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150</v>
      </c>
      <c r="AU105" s="212" t="s">
        <v>86</v>
      </c>
      <c r="AV105" s="11" t="s">
        <v>86</v>
      </c>
      <c r="AW105" s="11" t="s">
        <v>39</v>
      </c>
      <c r="AX105" s="11" t="s">
        <v>76</v>
      </c>
      <c r="AY105" s="212" t="s">
        <v>141</v>
      </c>
    </row>
    <row r="106" spans="2:51" s="11" customFormat="1" ht="12">
      <c r="B106" s="201"/>
      <c r="C106" s="202"/>
      <c r="D106" s="203" t="s">
        <v>150</v>
      </c>
      <c r="E106" s="204" t="s">
        <v>22</v>
      </c>
      <c r="F106" s="205" t="s">
        <v>186</v>
      </c>
      <c r="G106" s="202"/>
      <c r="H106" s="206">
        <v>55.3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150</v>
      </c>
      <c r="AU106" s="212" t="s">
        <v>86</v>
      </c>
      <c r="AV106" s="11" t="s">
        <v>86</v>
      </c>
      <c r="AW106" s="11" t="s">
        <v>39</v>
      </c>
      <c r="AX106" s="11" t="s">
        <v>76</v>
      </c>
      <c r="AY106" s="212" t="s">
        <v>141</v>
      </c>
    </row>
    <row r="107" spans="2:51" s="11" customFormat="1" ht="12">
      <c r="B107" s="201"/>
      <c r="C107" s="202"/>
      <c r="D107" s="203" t="s">
        <v>150</v>
      </c>
      <c r="E107" s="204" t="s">
        <v>22</v>
      </c>
      <c r="F107" s="205" t="s">
        <v>187</v>
      </c>
      <c r="G107" s="202"/>
      <c r="H107" s="206">
        <v>10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150</v>
      </c>
      <c r="AU107" s="212" t="s">
        <v>86</v>
      </c>
      <c r="AV107" s="11" t="s">
        <v>86</v>
      </c>
      <c r="AW107" s="11" t="s">
        <v>39</v>
      </c>
      <c r="AX107" s="11" t="s">
        <v>76</v>
      </c>
      <c r="AY107" s="212" t="s">
        <v>141</v>
      </c>
    </row>
    <row r="108" spans="2:51" s="11" customFormat="1" ht="12">
      <c r="B108" s="201"/>
      <c r="C108" s="202"/>
      <c r="D108" s="203" t="s">
        <v>150</v>
      </c>
      <c r="E108" s="204" t="s">
        <v>22</v>
      </c>
      <c r="F108" s="205" t="s">
        <v>188</v>
      </c>
      <c r="G108" s="202"/>
      <c r="H108" s="206">
        <v>27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150</v>
      </c>
      <c r="AU108" s="212" t="s">
        <v>86</v>
      </c>
      <c r="AV108" s="11" t="s">
        <v>86</v>
      </c>
      <c r="AW108" s="11" t="s">
        <v>39</v>
      </c>
      <c r="AX108" s="11" t="s">
        <v>76</v>
      </c>
      <c r="AY108" s="212" t="s">
        <v>141</v>
      </c>
    </row>
    <row r="109" spans="2:65" s="1" customFormat="1" ht="22.8" customHeight="1">
      <c r="B109" s="38"/>
      <c r="C109" s="189" t="s">
        <v>189</v>
      </c>
      <c r="D109" s="189" t="s">
        <v>143</v>
      </c>
      <c r="E109" s="190" t="s">
        <v>190</v>
      </c>
      <c r="F109" s="191" t="s">
        <v>191</v>
      </c>
      <c r="G109" s="192" t="s">
        <v>146</v>
      </c>
      <c r="H109" s="193">
        <v>2.12</v>
      </c>
      <c r="I109" s="194"/>
      <c r="J109" s="195">
        <f>ROUND(I109*H109,2)</f>
        <v>0</v>
      </c>
      <c r="K109" s="191" t="s">
        <v>147</v>
      </c>
      <c r="L109" s="58"/>
      <c r="M109" s="196" t="s">
        <v>22</v>
      </c>
      <c r="N109" s="197" t="s">
        <v>47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148</v>
      </c>
      <c r="AT109" s="21" t="s">
        <v>143</v>
      </c>
      <c r="AU109" s="21" t="s">
        <v>86</v>
      </c>
      <c r="AY109" s="21" t="s">
        <v>141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24</v>
      </c>
      <c r="BK109" s="200">
        <f>ROUND(I109*H109,2)</f>
        <v>0</v>
      </c>
      <c r="BL109" s="21" t="s">
        <v>148</v>
      </c>
      <c r="BM109" s="21" t="s">
        <v>192</v>
      </c>
    </row>
    <row r="110" spans="2:65" s="1" customFormat="1" ht="14.4" customHeight="1">
      <c r="B110" s="38"/>
      <c r="C110" s="189" t="s">
        <v>193</v>
      </c>
      <c r="D110" s="189" t="s">
        <v>143</v>
      </c>
      <c r="E110" s="190" t="s">
        <v>194</v>
      </c>
      <c r="F110" s="191" t="s">
        <v>195</v>
      </c>
      <c r="G110" s="192" t="s">
        <v>196</v>
      </c>
      <c r="H110" s="193">
        <v>20</v>
      </c>
      <c r="I110" s="194"/>
      <c r="J110" s="195">
        <f>ROUND(I110*H110,2)</f>
        <v>0</v>
      </c>
      <c r="K110" s="191" t="s">
        <v>22</v>
      </c>
      <c r="L110" s="58"/>
      <c r="M110" s="196" t="s">
        <v>22</v>
      </c>
      <c r="N110" s="197" t="s">
        <v>47</v>
      </c>
      <c r="O110" s="39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21" t="s">
        <v>148</v>
      </c>
      <c r="AT110" s="21" t="s">
        <v>143</v>
      </c>
      <c r="AU110" s="21" t="s">
        <v>86</v>
      </c>
      <c r="AY110" s="21" t="s">
        <v>141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21" t="s">
        <v>24</v>
      </c>
      <c r="BK110" s="200">
        <f>ROUND(I110*H110,2)</f>
        <v>0</v>
      </c>
      <c r="BL110" s="21" t="s">
        <v>148</v>
      </c>
      <c r="BM110" s="21" t="s">
        <v>197</v>
      </c>
    </row>
    <row r="111" spans="2:51" s="11" customFormat="1" ht="12">
      <c r="B111" s="201"/>
      <c r="C111" s="202"/>
      <c r="D111" s="203" t="s">
        <v>150</v>
      </c>
      <c r="E111" s="204" t="s">
        <v>22</v>
      </c>
      <c r="F111" s="205" t="s">
        <v>198</v>
      </c>
      <c r="G111" s="202"/>
      <c r="H111" s="206">
        <v>20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150</v>
      </c>
      <c r="AU111" s="212" t="s">
        <v>86</v>
      </c>
      <c r="AV111" s="11" t="s">
        <v>86</v>
      </c>
      <c r="AW111" s="11" t="s">
        <v>39</v>
      </c>
      <c r="AX111" s="11" t="s">
        <v>24</v>
      </c>
      <c r="AY111" s="212" t="s">
        <v>141</v>
      </c>
    </row>
    <row r="112" spans="2:65" s="1" customFormat="1" ht="14.4" customHeight="1">
      <c r="B112" s="38"/>
      <c r="C112" s="189" t="s">
        <v>29</v>
      </c>
      <c r="D112" s="189" t="s">
        <v>143</v>
      </c>
      <c r="E112" s="190" t="s">
        <v>199</v>
      </c>
      <c r="F112" s="191" t="s">
        <v>200</v>
      </c>
      <c r="G112" s="192" t="s">
        <v>154</v>
      </c>
      <c r="H112" s="193">
        <v>32</v>
      </c>
      <c r="I112" s="194"/>
      <c r="J112" s="195">
        <f>ROUND(I112*H112,2)</f>
        <v>0</v>
      </c>
      <c r="K112" s="191" t="s">
        <v>147</v>
      </c>
      <c r="L112" s="58"/>
      <c r="M112" s="196" t="s">
        <v>22</v>
      </c>
      <c r="N112" s="197" t="s">
        <v>47</v>
      </c>
      <c r="O112" s="39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AR112" s="21" t="s">
        <v>148</v>
      </c>
      <c r="AT112" s="21" t="s">
        <v>143</v>
      </c>
      <c r="AU112" s="21" t="s">
        <v>86</v>
      </c>
      <c r="AY112" s="21" t="s">
        <v>141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1" t="s">
        <v>24</v>
      </c>
      <c r="BK112" s="200">
        <f>ROUND(I112*H112,2)</f>
        <v>0</v>
      </c>
      <c r="BL112" s="21" t="s">
        <v>148</v>
      </c>
      <c r="BM112" s="21" t="s">
        <v>201</v>
      </c>
    </row>
    <row r="113" spans="2:51" s="11" customFormat="1" ht="12">
      <c r="B113" s="201"/>
      <c r="C113" s="202"/>
      <c r="D113" s="203" t="s">
        <v>150</v>
      </c>
      <c r="E113" s="204" t="s">
        <v>22</v>
      </c>
      <c r="F113" s="205" t="s">
        <v>202</v>
      </c>
      <c r="G113" s="202"/>
      <c r="H113" s="206">
        <v>32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150</v>
      </c>
      <c r="AU113" s="212" t="s">
        <v>86</v>
      </c>
      <c r="AV113" s="11" t="s">
        <v>86</v>
      </c>
      <c r="AW113" s="11" t="s">
        <v>39</v>
      </c>
      <c r="AX113" s="11" t="s">
        <v>24</v>
      </c>
      <c r="AY113" s="212" t="s">
        <v>141</v>
      </c>
    </row>
    <row r="114" spans="2:65" s="1" customFormat="1" ht="22.8" customHeight="1">
      <c r="B114" s="38"/>
      <c r="C114" s="189" t="s">
        <v>203</v>
      </c>
      <c r="D114" s="189" t="s">
        <v>143</v>
      </c>
      <c r="E114" s="190" t="s">
        <v>204</v>
      </c>
      <c r="F114" s="191" t="s">
        <v>205</v>
      </c>
      <c r="G114" s="192" t="s">
        <v>154</v>
      </c>
      <c r="H114" s="193">
        <v>1.479</v>
      </c>
      <c r="I114" s="194"/>
      <c r="J114" s="195">
        <f>ROUND(I114*H114,2)</f>
        <v>0</v>
      </c>
      <c r="K114" s="191" t="s">
        <v>147</v>
      </c>
      <c r="L114" s="58"/>
      <c r="M114" s="196" t="s">
        <v>22</v>
      </c>
      <c r="N114" s="197" t="s">
        <v>47</v>
      </c>
      <c r="O114" s="39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21" t="s">
        <v>148</v>
      </c>
      <c r="AT114" s="21" t="s">
        <v>143</v>
      </c>
      <c r="AU114" s="21" t="s">
        <v>86</v>
      </c>
      <c r="AY114" s="21" t="s">
        <v>141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1" t="s">
        <v>24</v>
      </c>
      <c r="BK114" s="200">
        <f>ROUND(I114*H114,2)</f>
        <v>0</v>
      </c>
      <c r="BL114" s="21" t="s">
        <v>148</v>
      </c>
      <c r="BM114" s="21" t="s">
        <v>206</v>
      </c>
    </row>
    <row r="115" spans="2:51" s="11" customFormat="1" ht="12">
      <c r="B115" s="201"/>
      <c r="C115" s="202"/>
      <c r="D115" s="203" t="s">
        <v>150</v>
      </c>
      <c r="E115" s="204" t="s">
        <v>22</v>
      </c>
      <c r="F115" s="205" t="s">
        <v>207</v>
      </c>
      <c r="G115" s="202"/>
      <c r="H115" s="206">
        <v>0.525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150</v>
      </c>
      <c r="AU115" s="212" t="s">
        <v>86</v>
      </c>
      <c r="AV115" s="11" t="s">
        <v>86</v>
      </c>
      <c r="AW115" s="11" t="s">
        <v>39</v>
      </c>
      <c r="AX115" s="11" t="s">
        <v>76</v>
      </c>
      <c r="AY115" s="212" t="s">
        <v>141</v>
      </c>
    </row>
    <row r="116" spans="2:51" s="11" customFormat="1" ht="24">
      <c r="B116" s="201"/>
      <c r="C116" s="202"/>
      <c r="D116" s="203" t="s">
        <v>150</v>
      </c>
      <c r="E116" s="204" t="s">
        <v>22</v>
      </c>
      <c r="F116" s="205" t="s">
        <v>208</v>
      </c>
      <c r="G116" s="202"/>
      <c r="H116" s="206">
        <v>0.954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150</v>
      </c>
      <c r="AU116" s="212" t="s">
        <v>86</v>
      </c>
      <c r="AV116" s="11" t="s">
        <v>86</v>
      </c>
      <c r="AW116" s="11" t="s">
        <v>39</v>
      </c>
      <c r="AX116" s="11" t="s">
        <v>76</v>
      </c>
      <c r="AY116" s="212" t="s">
        <v>141</v>
      </c>
    </row>
    <row r="117" spans="2:65" s="1" customFormat="1" ht="22.8" customHeight="1">
      <c r="B117" s="38"/>
      <c r="C117" s="189" t="s">
        <v>209</v>
      </c>
      <c r="D117" s="189" t="s">
        <v>143</v>
      </c>
      <c r="E117" s="190" t="s">
        <v>210</v>
      </c>
      <c r="F117" s="191" t="s">
        <v>211</v>
      </c>
      <c r="G117" s="192" t="s">
        <v>154</v>
      </c>
      <c r="H117" s="193">
        <v>0.9</v>
      </c>
      <c r="I117" s="194"/>
      <c r="J117" s="195">
        <f>ROUND(I117*H117,2)</f>
        <v>0</v>
      </c>
      <c r="K117" s="191" t="s">
        <v>147</v>
      </c>
      <c r="L117" s="58"/>
      <c r="M117" s="196" t="s">
        <v>22</v>
      </c>
      <c r="N117" s="197" t="s">
        <v>47</v>
      </c>
      <c r="O117" s="39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1" t="s">
        <v>148</v>
      </c>
      <c r="AT117" s="21" t="s">
        <v>143</v>
      </c>
      <c r="AU117" s="21" t="s">
        <v>86</v>
      </c>
      <c r="AY117" s="21" t="s">
        <v>141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1" t="s">
        <v>24</v>
      </c>
      <c r="BK117" s="200">
        <f>ROUND(I117*H117,2)</f>
        <v>0</v>
      </c>
      <c r="BL117" s="21" t="s">
        <v>148</v>
      </c>
      <c r="BM117" s="21" t="s">
        <v>212</v>
      </c>
    </row>
    <row r="118" spans="2:51" s="11" customFormat="1" ht="12">
      <c r="B118" s="201"/>
      <c r="C118" s="202"/>
      <c r="D118" s="203" t="s">
        <v>150</v>
      </c>
      <c r="E118" s="204" t="s">
        <v>22</v>
      </c>
      <c r="F118" s="205" t="s">
        <v>213</v>
      </c>
      <c r="G118" s="202"/>
      <c r="H118" s="206">
        <v>0.9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150</v>
      </c>
      <c r="AU118" s="212" t="s">
        <v>86</v>
      </c>
      <c r="AV118" s="11" t="s">
        <v>86</v>
      </c>
      <c r="AW118" s="11" t="s">
        <v>39</v>
      </c>
      <c r="AX118" s="11" t="s">
        <v>24</v>
      </c>
      <c r="AY118" s="212" t="s">
        <v>141</v>
      </c>
    </row>
    <row r="119" spans="2:65" s="1" customFormat="1" ht="14.4" customHeight="1">
      <c r="B119" s="38"/>
      <c r="C119" s="189" t="s">
        <v>214</v>
      </c>
      <c r="D119" s="189" t="s">
        <v>143</v>
      </c>
      <c r="E119" s="190" t="s">
        <v>215</v>
      </c>
      <c r="F119" s="191" t="s">
        <v>216</v>
      </c>
      <c r="G119" s="192" t="s">
        <v>154</v>
      </c>
      <c r="H119" s="193">
        <v>0.144</v>
      </c>
      <c r="I119" s="194"/>
      <c r="J119" s="195">
        <f>ROUND(I119*H119,2)</f>
        <v>0</v>
      </c>
      <c r="K119" s="191" t="s">
        <v>147</v>
      </c>
      <c r="L119" s="58"/>
      <c r="M119" s="196" t="s">
        <v>22</v>
      </c>
      <c r="N119" s="197" t="s">
        <v>47</v>
      </c>
      <c r="O119" s="39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AR119" s="21" t="s">
        <v>148</v>
      </c>
      <c r="AT119" s="21" t="s">
        <v>143</v>
      </c>
      <c r="AU119" s="21" t="s">
        <v>86</v>
      </c>
      <c r="AY119" s="21" t="s">
        <v>141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21" t="s">
        <v>24</v>
      </c>
      <c r="BK119" s="200">
        <f>ROUND(I119*H119,2)</f>
        <v>0</v>
      </c>
      <c r="BL119" s="21" t="s">
        <v>148</v>
      </c>
      <c r="BM119" s="21" t="s">
        <v>217</v>
      </c>
    </row>
    <row r="120" spans="2:51" s="11" customFormat="1" ht="12">
      <c r="B120" s="201"/>
      <c r="C120" s="202"/>
      <c r="D120" s="203" t="s">
        <v>150</v>
      </c>
      <c r="E120" s="204" t="s">
        <v>22</v>
      </c>
      <c r="F120" s="205" t="s">
        <v>218</v>
      </c>
      <c r="G120" s="202"/>
      <c r="H120" s="206">
        <v>0.144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150</v>
      </c>
      <c r="AU120" s="212" t="s">
        <v>86</v>
      </c>
      <c r="AV120" s="11" t="s">
        <v>86</v>
      </c>
      <c r="AW120" s="11" t="s">
        <v>39</v>
      </c>
      <c r="AX120" s="11" t="s">
        <v>24</v>
      </c>
      <c r="AY120" s="212" t="s">
        <v>141</v>
      </c>
    </row>
    <row r="121" spans="2:65" s="1" customFormat="1" ht="22.8" customHeight="1">
      <c r="B121" s="38"/>
      <c r="C121" s="189" t="s">
        <v>219</v>
      </c>
      <c r="D121" s="189" t="s">
        <v>143</v>
      </c>
      <c r="E121" s="190" t="s">
        <v>220</v>
      </c>
      <c r="F121" s="191" t="s">
        <v>221</v>
      </c>
      <c r="G121" s="192" t="s">
        <v>161</v>
      </c>
      <c r="H121" s="193">
        <v>30</v>
      </c>
      <c r="I121" s="194"/>
      <c r="J121" s="195">
        <f>ROUND(I121*H121,2)</f>
        <v>0</v>
      </c>
      <c r="K121" s="191" t="s">
        <v>147</v>
      </c>
      <c r="L121" s="58"/>
      <c r="M121" s="196" t="s">
        <v>22</v>
      </c>
      <c r="N121" s="197" t="s">
        <v>47</v>
      </c>
      <c r="O121" s="39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AR121" s="21" t="s">
        <v>148</v>
      </c>
      <c r="AT121" s="21" t="s">
        <v>143</v>
      </c>
      <c r="AU121" s="21" t="s">
        <v>86</v>
      </c>
      <c r="AY121" s="21" t="s">
        <v>141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24</v>
      </c>
      <c r="BK121" s="200">
        <f>ROUND(I121*H121,2)</f>
        <v>0</v>
      </c>
      <c r="BL121" s="21" t="s">
        <v>148</v>
      </c>
      <c r="BM121" s="21" t="s">
        <v>222</v>
      </c>
    </row>
    <row r="122" spans="2:47" s="1" customFormat="1" ht="24">
      <c r="B122" s="38"/>
      <c r="C122" s="60"/>
      <c r="D122" s="203" t="s">
        <v>223</v>
      </c>
      <c r="E122" s="60"/>
      <c r="F122" s="213" t="s">
        <v>224</v>
      </c>
      <c r="G122" s="60"/>
      <c r="H122" s="60"/>
      <c r="I122" s="160"/>
      <c r="J122" s="60"/>
      <c r="K122" s="60"/>
      <c r="L122" s="58"/>
      <c r="M122" s="214"/>
      <c r="N122" s="39"/>
      <c r="O122" s="39"/>
      <c r="P122" s="39"/>
      <c r="Q122" s="39"/>
      <c r="R122" s="39"/>
      <c r="S122" s="39"/>
      <c r="T122" s="75"/>
      <c r="AT122" s="21" t="s">
        <v>223</v>
      </c>
      <c r="AU122" s="21" t="s">
        <v>86</v>
      </c>
    </row>
    <row r="123" spans="2:65" s="1" customFormat="1" ht="22.8" customHeight="1">
      <c r="B123" s="38"/>
      <c r="C123" s="189" t="s">
        <v>10</v>
      </c>
      <c r="D123" s="189" t="s">
        <v>143</v>
      </c>
      <c r="E123" s="190" t="s">
        <v>225</v>
      </c>
      <c r="F123" s="191" t="s">
        <v>226</v>
      </c>
      <c r="G123" s="192" t="s">
        <v>154</v>
      </c>
      <c r="H123" s="193">
        <v>769.7</v>
      </c>
      <c r="I123" s="194"/>
      <c r="J123" s="195">
        <f>ROUND(I123*H123,2)</f>
        <v>0</v>
      </c>
      <c r="K123" s="191" t="s">
        <v>147</v>
      </c>
      <c r="L123" s="58"/>
      <c r="M123" s="196" t="s">
        <v>22</v>
      </c>
      <c r="N123" s="197" t="s">
        <v>47</v>
      </c>
      <c r="O123" s="39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21" t="s">
        <v>148</v>
      </c>
      <c r="AT123" s="21" t="s">
        <v>143</v>
      </c>
      <c r="AU123" s="21" t="s">
        <v>86</v>
      </c>
      <c r="AY123" s="21" t="s">
        <v>141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21" t="s">
        <v>24</v>
      </c>
      <c r="BK123" s="200">
        <f>ROUND(I123*H123,2)</f>
        <v>0</v>
      </c>
      <c r="BL123" s="21" t="s">
        <v>148</v>
      </c>
      <c r="BM123" s="21" t="s">
        <v>227</v>
      </c>
    </row>
    <row r="124" spans="2:51" s="11" customFormat="1" ht="12">
      <c r="B124" s="201"/>
      <c r="C124" s="202"/>
      <c r="D124" s="203" t="s">
        <v>150</v>
      </c>
      <c r="E124" s="204" t="s">
        <v>22</v>
      </c>
      <c r="F124" s="205" t="s">
        <v>228</v>
      </c>
      <c r="G124" s="202"/>
      <c r="H124" s="206">
        <v>769.7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150</v>
      </c>
      <c r="AU124" s="212" t="s">
        <v>86</v>
      </c>
      <c r="AV124" s="11" t="s">
        <v>86</v>
      </c>
      <c r="AW124" s="11" t="s">
        <v>39</v>
      </c>
      <c r="AX124" s="11" t="s">
        <v>24</v>
      </c>
      <c r="AY124" s="212" t="s">
        <v>141</v>
      </c>
    </row>
    <row r="125" spans="2:65" s="1" customFormat="1" ht="14.4" customHeight="1">
      <c r="B125" s="38"/>
      <c r="C125" s="189" t="s">
        <v>229</v>
      </c>
      <c r="D125" s="189" t="s">
        <v>143</v>
      </c>
      <c r="E125" s="190" t="s">
        <v>230</v>
      </c>
      <c r="F125" s="191" t="s">
        <v>231</v>
      </c>
      <c r="G125" s="192" t="s">
        <v>154</v>
      </c>
      <c r="H125" s="193">
        <v>10.6</v>
      </c>
      <c r="I125" s="194"/>
      <c r="J125" s="195">
        <f>ROUND(I125*H125,2)</f>
        <v>0</v>
      </c>
      <c r="K125" s="191" t="s">
        <v>147</v>
      </c>
      <c r="L125" s="58"/>
      <c r="M125" s="196" t="s">
        <v>22</v>
      </c>
      <c r="N125" s="197" t="s">
        <v>47</v>
      </c>
      <c r="O125" s="39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21" t="s">
        <v>148</v>
      </c>
      <c r="AT125" s="21" t="s">
        <v>143</v>
      </c>
      <c r="AU125" s="21" t="s">
        <v>86</v>
      </c>
      <c r="AY125" s="21" t="s">
        <v>141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1" t="s">
        <v>24</v>
      </c>
      <c r="BK125" s="200">
        <f>ROUND(I125*H125,2)</f>
        <v>0</v>
      </c>
      <c r="BL125" s="21" t="s">
        <v>148</v>
      </c>
      <c r="BM125" s="21" t="s">
        <v>232</v>
      </c>
    </row>
    <row r="126" spans="2:51" s="11" customFormat="1" ht="12">
      <c r="B126" s="201"/>
      <c r="C126" s="202"/>
      <c r="D126" s="203" t="s">
        <v>150</v>
      </c>
      <c r="E126" s="204" t="s">
        <v>22</v>
      </c>
      <c r="F126" s="205" t="s">
        <v>233</v>
      </c>
      <c r="G126" s="202"/>
      <c r="H126" s="206">
        <v>10.6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150</v>
      </c>
      <c r="AU126" s="212" t="s">
        <v>86</v>
      </c>
      <c r="AV126" s="11" t="s">
        <v>86</v>
      </c>
      <c r="AW126" s="11" t="s">
        <v>39</v>
      </c>
      <c r="AX126" s="11" t="s">
        <v>24</v>
      </c>
      <c r="AY126" s="212" t="s">
        <v>141</v>
      </c>
    </row>
    <row r="127" spans="2:65" s="1" customFormat="1" ht="22.8" customHeight="1">
      <c r="B127" s="38"/>
      <c r="C127" s="189" t="s">
        <v>234</v>
      </c>
      <c r="D127" s="189" t="s">
        <v>143</v>
      </c>
      <c r="E127" s="190" t="s">
        <v>235</v>
      </c>
      <c r="F127" s="191" t="s">
        <v>236</v>
      </c>
      <c r="G127" s="192" t="s">
        <v>154</v>
      </c>
      <c r="H127" s="193">
        <v>259.1</v>
      </c>
      <c r="I127" s="194"/>
      <c r="J127" s="195">
        <f>ROUND(I127*H127,2)</f>
        <v>0</v>
      </c>
      <c r="K127" s="191" t="s">
        <v>147</v>
      </c>
      <c r="L127" s="58"/>
      <c r="M127" s="196" t="s">
        <v>22</v>
      </c>
      <c r="N127" s="197" t="s">
        <v>47</v>
      </c>
      <c r="O127" s="39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AR127" s="21" t="s">
        <v>148</v>
      </c>
      <c r="AT127" s="21" t="s">
        <v>143</v>
      </c>
      <c r="AU127" s="21" t="s">
        <v>86</v>
      </c>
      <c r="AY127" s="21" t="s">
        <v>141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1" t="s">
        <v>24</v>
      </c>
      <c r="BK127" s="200">
        <f>ROUND(I127*H127,2)</f>
        <v>0</v>
      </c>
      <c r="BL127" s="21" t="s">
        <v>148</v>
      </c>
      <c r="BM127" s="21" t="s">
        <v>237</v>
      </c>
    </row>
    <row r="128" spans="2:51" s="11" customFormat="1" ht="12">
      <c r="B128" s="201"/>
      <c r="C128" s="202"/>
      <c r="D128" s="203" t="s">
        <v>150</v>
      </c>
      <c r="E128" s="204" t="s">
        <v>22</v>
      </c>
      <c r="F128" s="205" t="s">
        <v>238</v>
      </c>
      <c r="G128" s="202"/>
      <c r="H128" s="206">
        <v>259.1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150</v>
      </c>
      <c r="AU128" s="212" t="s">
        <v>86</v>
      </c>
      <c r="AV128" s="11" t="s">
        <v>86</v>
      </c>
      <c r="AW128" s="11" t="s">
        <v>39</v>
      </c>
      <c r="AX128" s="11" t="s">
        <v>24</v>
      </c>
      <c r="AY128" s="212" t="s">
        <v>141</v>
      </c>
    </row>
    <row r="129" spans="2:65" s="1" customFormat="1" ht="14.4" customHeight="1">
      <c r="B129" s="38"/>
      <c r="C129" s="189" t="s">
        <v>239</v>
      </c>
      <c r="D129" s="189" t="s">
        <v>143</v>
      </c>
      <c r="E129" s="190" t="s">
        <v>240</v>
      </c>
      <c r="F129" s="191" t="s">
        <v>241</v>
      </c>
      <c r="G129" s="192" t="s">
        <v>154</v>
      </c>
      <c r="H129" s="193">
        <v>769.7</v>
      </c>
      <c r="I129" s="194"/>
      <c r="J129" s="195">
        <f>ROUND(I129*H129,2)</f>
        <v>0</v>
      </c>
      <c r="K129" s="191" t="s">
        <v>147</v>
      </c>
      <c r="L129" s="58"/>
      <c r="M129" s="196" t="s">
        <v>22</v>
      </c>
      <c r="N129" s="197" t="s">
        <v>47</v>
      </c>
      <c r="O129" s="39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AR129" s="21" t="s">
        <v>148</v>
      </c>
      <c r="AT129" s="21" t="s">
        <v>143</v>
      </c>
      <c r="AU129" s="21" t="s">
        <v>86</v>
      </c>
      <c r="AY129" s="21" t="s">
        <v>141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21" t="s">
        <v>24</v>
      </c>
      <c r="BK129" s="200">
        <f>ROUND(I129*H129,2)</f>
        <v>0</v>
      </c>
      <c r="BL129" s="21" t="s">
        <v>148</v>
      </c>
      <c r="BM129" s="21" t="s">
        <v>242</v>
      </c>
    </row>
    <row r="130" spans="2:51" s="11" customFormat="1" ht="12">
      <c r="B130" s="201"/>
      <c r="C130" s="202"/>
      <c r="D130" s="203" t="s">
        <v>150</v>
      </c>
      <c r="E130" s="204" t="s">
        <v>22</v>
      </c>
      <c r="F130" s="205" t="s">
        <v>243</v>
      </c>
      <c r="G130" s="202"/>
      <c r="H130" s="206">
        <v>769.7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150</v>
      </c>
      <c r="AU130" s="212" t="s">
        <v>86</v>
      </c>
      <c r="AV130" s="11" t="s">
        <v>86</v>
      </c>
      <c r="AW130" s="11" t="s">
        <v>39</v>
      </c>
      <c r="AX130" s="11" t="s">
        <v>24</v>
      </c>
      <c r="AY130" s="212" t="s">
        <v>141</v>
      </c>
    </row>
    <row r="131" spans="2:65" s="1" customFormat="1" ht="14.4" customHeight="1">
      <c r="B131" s="38"/>
      <c r="C131" s="189" t="s">
        <v>244</v>
      </c>
      <c r="D131" s="189" t="s">
        <v>143</v>
      </c>
      <c r="E131" s="190" t="s">
        <v>245</v>
      </c>
      <c r="F131" s="191" t="s">
        <v>246</v>
      </c>
      <c r="G131" s="192" t="s">
        <v>247</v>
      </c>
      <c r="H131" s="193">
        <v>1389.34</v>
      </c>
      <c r="I131" s="194"/>
      <c r="J131" s="195">
        <f>ROUND(I131*H131,2)</f>
        <v>0</v>
      </c>
      <c r="K131" s="191" t="s">
        <v>22</v>
      </c>
      <c r="L131" s="58"/>
      <c r="M131" s="196" t="s">
        <v>22</v>
      </c>
      <c r="N131" s="197" t="s">
        <v>47</v>
      </c>
      <c r="O131" s="39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AR131" s="21" t="s">
        <v>148</v>
      </c>
      <c r="AT131" s="21" t="s">
        <v>143</v>
      </c>
      <c r="AU131" s="21" t="s">
        <v>86</v>
      </c>
      <c r="AY131" s="21" t="s">
        <v>141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21" t="s">
        <v>24</v>
      </c>
      <c r="BK131" s="200">
        <f>ROUND(I131*H131,2)</f>
        <v>0</v>
      </c>
      <c r="BL131" s="21" t="s">
        <v>148</v>
      </c>
      <c r="BM131" s="21" t="s">
        <v>248</v>
      </c>
    </row>
    <row r="132" spans="2:51" s="11" customFormat="1" ht="12">
      <c r="B132" s="201"/>
      <c r="C132" s="202"/>
      <c r="D132" s="203" t="s">
        <v>150</v>
      </c>
      <c r="E132" s="204" t="s">
        <v>22</v>
      </c>
      <c r="F132" s="205" t="s">
        <v>249</v>
      </c>
      <c r="G132" s="202"/>
      <c r="H132" s="206">
        <v>1385.46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150</v>
      </c>
      <c r="AU132" s="212" t="s">
        <v>86</v>
      </c>
      <c r="AV132" s="11" t="s">
        <v>86</v>
      </c>
      <c r="AW132" s="11" t="s">
        <v>39</v>
      </c>
      <c r="AX132" s="11" t="s">
        <v>76</v>
      </c>
      <c r="AY132" s="212" t="s">
        <v>141</v>
      </c>
    </row>
    <row r="133" spans="2:51" s="11" customFormat="1" ht="12">
      <c r="B133" s="201"/>
      <c r="C133" s="202"/>
      <c r="D133" s="203" t="s">
        <v>150</v>
      </c>
      <c r="E133" s="204" t="s">
        <v>22</v>
      </c>
      <c r="F133" s="205" t="s">
        <v>250</v>
      </c>
      <c r="G133" s="202"/>
      <c r="H133" s="206">
        <v>3.88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150</v>
      </c>
      <c r="AU133" s="212" t="s">
        <v>86</v>
      </c>
      <c r="AV133" s="11" t="s">
        <v>86</v>
      </c>
      <c r="AW133" s="11" t="s">
        <v>39</v>
      </c>
      <c r="AX133" s="11" t="s">
        <v>76</v>
      </c>
      <c r="AY133" s="212" t="s">
        <v>141</v>
      </c>
    </row>
    <row r="134" spans="2:65" s="1" customFormat="1" ht="14.4" customHeight="1">
      <c r="B134" s="38"/>
      <c r="C134" s="189" t="s">
        <v>251</v>
      </c>
      <c r="D134" s="189" t="s">
        <v>143</v>
      </c>
      <c r="E134" s="190" t="s">
        <v>252</v>
      </c>
      <c r="F134" s="191" t="s">
        <v>246</v>
      </c>
      <c r="G134" s="192" t="s">
        <v>247</v>
      </c>
      <c r="H134" s="193">
        <v>500.302</v>
      </c>
      <c r="I134" s="194"/>
      <c r="J134" s="195">
        <f>ROUND(I134*H134,2)</f>
        <v>0</v>
      </c>
      <c r="K134" s="191" t="s">
        <v>22</v>
      </c>
      <c r="L134" s="58"/>
      <c r="M134" s="196" t="s">
        <v>22</v>
      </c>
      <c r="N134" s="197" t="s">
        <v>47</v>
      </c>
      <c r="O134" s="39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AR134" s="21" t="s">
        <v>148</v>
      </c>
      <c r="AT134" s="21" t="s">
        <v>143</v>
      </c>
      <c r="AU134" s="21" t="s">
        <v>86</v>
      </c>
      <c r="AY134" s="21" t="s">
        <v>141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21" t="s">
        <v>24</v>
      </c>
      <c r="BK134" s="200">
        <f>ROUND(I134*H134,2)</f>
        <v>0</v>
      </c>
      <c r="BL134" s="21" t="s">
        <v>148</v>
      </c>
      <c r="BM134" s="21" t="s">
        <v>253</v>
      </c>
    </row>
    <row r="135" spans="2:51" s="11" customFormat="1" ht="12">
      <c r="B135" s="201"/>
      <c r="C135" s="202"/>
      <c r="D135" s="203" t="s">
        <v>150</v>
      </c>
      <c r="E135" s="204" t="s">
        <v>22</v>
      </c>
      <c r="F135" s="205" t="s">
        <v>254</v>
      </c>
      <c r="G135" s="202"/>
      <c r="H135" s="206">
        <v>500.302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150</v>
      </c>
      <c r="AU135" s="212" t="s">
        <v>86</v>
      </c>
      <c r="AV135" s="11" t="s">
        <v>86</v>
      </c>
      <c r="AW135" s="11" t="s">
        <v>39</v>
      </c>
      <c r="AX135" s="11" t="s">
        <v>24</v>
      </c>
      <c r="AY135" s="212" t="s">
        <v>141</v>
      </c>
    </row>
    <row r="136" spans="2:65" s="1" customFormat="1" ht="22.8" customHeight="1">
      <c r="B136" s="38"/>
      <c r="C136" s="189" t="s">
        <v>9</v>
      </c>
      <c r="D136" s="189" t="s">
        <v>143</v>
      </c>
      <c r="E136" s="190" t="s">
        <v>255</v>
      </c>
      <c r="F136" s="191" t="s">
        <v>256</v>
      </c>
      <c r="G136" s="192" t="s">
        <v>154</v>
      </c>
      <c r="H136" s="193">
        <v>20.821</v>
      </c>
      <c r="I136" s="194"/>
      <c r="J136" s="195">
        <f>ROUND(I136*H136,2)</f>
        <v>0</v>
      </c>
      <c r="K136" s="191" t="s">
        <v>147</v>
      </c>
      <c r="L136" s="58"/>
      <c r="M136" s="196" t="s">
        <v>22</v>
      </c>
      <c r="N136" s="197" t="s">
        <v>47</v>
      </c>
      <c r="O136" s="39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AR136" s="21" t="s">
        <v>148</v>
      </c>
      <c r="AT136" s="21" t="s">
        <v>143</v>
      </c>
      <c r="AU136" s="21" t="s">
        <v>86</v>
      </c>
      <c r="AY136" s="21" t="s">
        <v>141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21" t="s">
        <v>24</v>
      </c>
      <c r="BK136" s="200">
        <f>ROUND(I136*H136,2)</f>
        <v>0</v>
      </c>
      <c r="BL136" s="21" t="s">
        <v>148</v>
      </c>
      <c r="BM136" s="21" t="s">
        <v>257</v>
      </c>
    </row>
    <row r="137" spans="2:51" s="11" customFormat="1" ht="12">
      <c r="B137" s="201"/>
      <c r="C137" s="202"/>
      <c r="D137" s="203" t="s">
        <v>150</v>
      </c>
      <c r="E137" s="204" t="s">
        <v>22</v>
      </c>
      <c r="F137" s="205" t="s">
        <v>258</v>
      </c>
      <c r="G137" s="202"/>
      <c r="H137" s="206">
        <v>20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150</v>
      </c>
      <c r="AU137" s="212" t="s">
        <v>86</v>
      </c>
      <c r="AV137" s="11" t="s">
        <v>86</v>
      </c>
      <c r="AW137" s="11" t="s">
        <v>39</v>
      </c>
      <c r="AX137" s="11" t="s">
        <v>76</v>
      </c>
      <c r="AY137" s="212" t="s">
        <v>141</v>
      </c>
    </row>
    <row r="138" spans="2:51" s="11" customFormat="1" ht="12">
      <c r="B138" s="201"/>
      <c r="C138" s="202"/>
      <c r="D138" s="203" t="s">
        <v>150</v>
      </c>
      <c r="E138" s="204" t="s">
        <v>22</v>
      </c>
      <c r="F138" s="205" t="s">
        <v>259</v>
      </c>
      <c r="G138" s="202"/>
      <c r="H138" s="206">
        <v>0.821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150</v>
      </c>
      <c r="AU138" s="212" t="s">
        <v>86</v>
      </c>
      <c r="AV138" s="11" t="s">
        <v>86</v>
      </c>
      <c r="AW138" s="11" t="s">
        <v>39</v>
      </c>
      <c r="AX138" s="11" t="s">
        <v>76</v>
      </c>
      <c r="AY138" s="212" t="s">
        <v>141</v>
      </c>
    </row>
    <row r="139" spans="2:65" s="1" customFormat="1" ht="22.8" customHeight="1">
      <c r="B139" s="38"/>
      <c r="C139" s="189" t="s">
        <v>260</v>
      </c>
      <c r="D139" s="189" t="s">
        <v>143</v>
      </c>
      <c r="E139" s="190" t="s">
        <v>261</v>
      </c>
      <c r="F139" s="191" t="s">
        <v>262</v>
      </c>
      <c r="G139" s="192" t="s">
        <v>154</v>
      </c>
      <c r="H139" s="193">
        <v>7.256</v>
      </c>
      <c r="I139" s="194"/>
      <c r="J139" s="195">
        <f>ROUND(I139*H139,2)</f>
        <v>0</v>
      </c>
      <c r="K139" s="191" t="s">
        <v>147</v>
      </c>
      <c r="L139" s="58"/>
      <c r="M139" s="196" t="s">
        <v>22</v>
      </c>
      <c r="N139" s="197" t="s">
        <v>47</v>
      </c>
      <c r="O139" s="39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AR139" s="21" t="s">
        <v>148</v>
      </c>
      <c r="AT139" s="21" t="s">
        <v>143</v>
      </c>
      <c r="AU139" s="21" t="s">
        <v>86</v>
      </c>
      <c r="AY139" s="21" t="s">
        <v>141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21" t="s">
        <v>24</v>
      </c>
      <c r="BK139" s="200">
        <f>ROUND(I139*H139,2)</f>
        <v>0</v>
      </c>
      <c r="BL139" s="21" t="s">
        <v>148</v>
      </c>
      <c r="BM139" s="21" t="s">
        <v>263</v>
      </c>
    </row>
    <row r="140" spans="2:51" s="11" customFormat="1" ht="24">
      <c r="B140" s="201"/>
      <c r="C140" s="202"/>
      <c r="D140" s="203" t="s">
        <v>150</v>
      </c>
      <c r="E140" s="204" t="s">
        <v>22</v>
      </c>
      <c r="F140" s="205" t="s">
        <v>264</v>
      </c>
      <c r="G140" s="202"/>
      <c r="H140" s="206">
        <v>0.185</v>
      </c>
      <c r="I140" s="207"/>
      <c r="J140" s="202"/>
      <c r="K140" s="202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150</v>
      </c>
      <c r="AU140" s="212" t="s">
        <v>86</v>
      </c>
      <c r="AV140" s="11" t="s">
        <v>86</v>
      </c>
      <c r="AW140" s="11" t="s">
        <v>39</v>
      </c>
      <c r="AX140" s="11" t="s">
        <v>76</v>
      </c>
      <c r="AY140" s="212" t="s">
        <v>141</v>
      </c>
    </row>
    <row r="141" spans="2:51" s="11" customFormat="1" ht="12">
      <c r="B141" s="201"/>
      <c r="C141" s="202"/>
      <c r="D141" s="203" t="s">
        <v>150</v>
      </c>
      <c r="E141" s="204" t="s">
        <v>22</v>
      </c>
      <c r="F141" s="205" t="s">
        <v>265</v>
      </c>
      <c r="G141" s="202"/>
      <c r="H141" s="206">
        <v>2.939</v>
      </c>
      <c r="I141" s="207"/>
      <c r="J141" s="202"/>
      <c r="K141" s="202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150</v>
      </c>
      <c r="AU141" s="212" t="s">
        <v>86</v>
      </c>
      <c r="AV141" s="11" t="s">
        <v>86</v>
      </c>
      <c r="AW141" s="11" t="s">
        <v>39</v>
      </c>
      <c r="AX141" s="11" t="s">
        <v>76</v>
      </c>
      <c r="AY141" s="212" t="s">
        <v>141</v>
      </c>
    </row>
    <row r="142" spans="2:51" s="11" customFormat="1" ht="24">
      <c r="B142" s="201"/>
      <c r="C142" s="202"/>
      <c r="D142" s="203" t="s">
        <v>150</v>
      </c>
      <c r="E142" s="204" t="s">
        <v>22</v>
      </c>
      <c r="F142" s="205" t="s">
        <v>266</v>
      </c>
      <c r="G142" s="202"/>
      <c r="H142" s="206">
        <v>4.132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150</v>
      </c>
      <c r="AU142" s="212" t="s">
        <v>86</v>
      </c>
      <c r="AV142" s="11" t="s">
        <v>86</v>
      </c>
      <c r="AW142" s="11" t="s">
        <v>39</v>
      </c>
      <c r="AX142" s="11" t="s">
        <v>76</v>
      </c>
      <c r="AY142" s="212" t="s">
        <v>141</v>
      </c>
    </row>
    <row r="143" spans="2:65" s="1" customFormat="1" ht="22.8" customHeight="1">
      <c r="B143" s="38"/>
      <c r="C143" s="189" t="s">
        <v>267</v>
      </c>
      <c r="D143" s="189" t="s">
        <v>143</v>
      </c>
      <c r="E143" s="190" t="s">
        <v>268</v>
      </c>
      <c r="F143" s="191" t="s">
        <v>269</v>
      </c>
      <c r="G143" s="192" t="s">
        <v>154</v>
      </c>
      <c r="H143" s="193">
        <v>3.1</v>
      </c>
      <c r="I143" s="194"/>
      <c r="J143" s="195">
        <f>ROUND(I143*H143,2)</f>
        <v>0</v>
      </c>
      <c r="K143" s="191" t="s">
        <v>147</v>
      </c>
      <c r="L143" s="58"/>
      <c r="M143" s="196" t="s">
        <v>22</v>
      </c>
      <c r="N143" s="197" t="s">
        <v>47</v>
      </c>
      <c r="O143" s="39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AR143" s="21" t="s">
        <v>148</v>
      </c>
      <c r="AT143" s="21" t="s">
        <v>143</v>
      </c>
      <c r="AU143" s="21" t="s">
        <v>86</v>
      </c>
      <c r="AY143" s="21" t="s">
        <v>141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21" t="s">
        <v>24</v>
      </c>
      <c r="BK143" s="200">
        <f>ROUND(I143*H143,2)</f>
        <v>0</v>
      </c>
      <c r="BL143" s="21" t="s">
        <v>148</v>
      </c>
      <c r="BM143" s="21" t="s">
        <v>270</v>
      </c>
    </row>
    <row r="144" spans="2:51" s="11" customFormat="1" ht="12">
      <c r="B144" s="201"/>
      <c r="C144" s="202"/>
      <c r="D144" s="203" t="s">
        <v>150</v>
      </c>
      <c r="E144" s="204" t="s">
        <v>22</v>
      </c>
      <c r="F144" s="205" t="s">
        <v>271</v>
      </c>
      <c r="G144" s="202"/>
      <c r="H144" s="206">
        <v>3.1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150</v>
      </c>
      <c r="AU144" s="212" t="s">
        <v>86</v>
      </c>
      <c r="AV144" s="11" t="s">
        <v>86</v>
      </c>
      <c r="AW144" s="11" t="s">
        <v>39</v>
      </c>
      <c r="AX144" s="11" t="s">
        <v>24</v>
      </c>
      <c r="AY144" s="212" t="s">
        <v>141</v>
      </c>
    </row>
    <row r="145" spans="2:65" s="1" customFormat="1" ht="14.4" customHeight="1">
      <c r="B145" s="38"/>
      <c r="C145" s="215" t="s">
        <v>272</v>
      </c>
      <c r="D145" s="215" t="s">
        <v>273</v>
      </c>
      <c r="E145" s="216" t="s">
        <v>274</v>
      </c>
      <c r="F145" s="217" t="s">
        <v>275</v>
      </c>
      <c r="G145" s="218" t="s">
        <v>247</v>
      </c>
      <c r="H145" s="219">
        <v>7.04</v>
      </c>
      <c r="I145" s="220"/>
      <c r="J145" s="221">
        <f>ROUND(I145*H145,2)</f>
        <v>0</v>
      </c>
      <c r="K145" s="217" t="s">
        <v>147</v>
      </c>
      <c r="L145" s="222"/>
      <c r="M145" s="223" t="s">
        <v>22</v>
      </c>
      <c r="N145" s="224" t="s">
        <v>47</v>
      </c>
      <c r="O145" s="39"/>
      <c r="P145" s="198">
        <f>O145*H145</f>
        <v>0</v>
      </c>
      <c r="Q145" s="198">
        <v>1</v>
      </c>
      <c r="R145" s="198">
        <f>Q145*H145</f>
        <v>7.04</v>
      </c>
      <c r="S145" s="198">
        <v>0</v>
      </c>
      <c r="T145" s="199">
        <f>S145*H145</f>
        <v>0</v>
      </c>
      <c r="AR145" s="21" t="s">
        <v>189</v>
      </c>
      <c r="AT145" s="21" t="s">
        <v>273</v>
      </c>
      <c r="AU145" s="21" t="s">
        <v>86</v>
      </c>
      <c r="AY145" s="21" t="s">
        <v>141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21" t="s">
        <v>24</v>
      </c>
      <c r="BK145" s="200">
        <f>ROUND(I145*H145,2)</f>
        <v>0</v>
      </c>
      <c r="BL145" s="21" t="s">
        <v>148</v>
      </c>
      <c r="BM145" s="21" t="s">
        <v>276</v>
      </c>
    </row>
    <row r="146" spans="2:51" s="11" customFormat="1" ht="12">
      <c r="B146" s="201"/>
      <c r="C146" s="202"/>
      <c r="D146" s="203" t="s">
        <v>150</v>
      </c>
      <c r="E146" s="204" t="s">
        <v>22</v>
      </c>
      <c r="F146" s="205" t="s">
        <v>277</v>
      </c>
      <c r="G146" s="202"/>
      <c r="H146" s="206">
        <v>7.04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150</v>
      </c>
      <c r="AU146" s="212" t="s">
        <v>86</v>
      </c>
      <c r="AV146" s="11" t="s">
        <v>86</v>
      </c>
      <c r="AW146" s="11" t="s">
        <v>39</v>
      </c>
      <c r="AX146" s="11" t="s">
        <v>24</v>
      </c>
      <c r="AY146" s="212" t="s">
        <v>141</v>
      </c>
    </row>
    <row r="147" spans="2:65" s="1" customFormat="1" ht="22.8" customHeight="1">
      <c r="B147" s="38"/>
      <c r="C147" s="189" t="s">
        <v>278</v>
      </c>
      <c r="D147" s="189" t="s">
        <v>143</v>
      </c>
      <c r="E147" s="190" t="s">
        <v>279</v>
      </c>
      <c r="F147" s="191" t="s">
        <v>280</v>
      </c>
      <c r="G147" s="192" t="s">
        <v>146</v>
      </c>
      <c r="H147" s="193">
        <v>2112.3</v>
      </c>
      <c r="I147" s="194"/>
      <c r="J147" s="195">
        <f>ROUND(I147*H147,2)</f>
        <v>0</v>
      </c>
      <c r="K147" s="191" t="s">
        <v>147</v>
      </c>
      <c r="L147" s="58"/>
      <c r="M147" s="196" t="s">
        <v>22</v>
      </c>
      <c r="N147" s="197" t="s">
        <v>47</v>
      </c>
      <c r="O147" s="39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AR147" s="21" t="s">
        <v>148</v>
      </c>
      <c r="AT147" s="21" t="s">
        <v>143</v>
      </c>
      <c r="AU147" s="21" t="s">
        <v>86</v>
      </c>
      <c r="AY147" s="21" t="s">
        <v>141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21" t="s">
        <v>24</v>
      </c>
      <c r="BK147" s="200">
        <f>ROUND(I147*H147,2)</f>
        <v>0</v>
      </c>
      <c r="BL147" s="21" t="s">
        <v>148</v>
      </c>
      <c r="BM147" s="21" t="s">
        <v>281</v>
      </c>
    </row>
    <row r="148" spans="2:51" s="11" customFormat="1" ht="12">
      <c r="B148" s="201"/>
      <c r="C148" s="202"/>
      <c r="D148" s="203" t="s">
        <v>150</v>
      </c>
      <c r="E148" s="204" t="s">
        <v>22</v>
      </c>
      <c r="F148" s="205" t="s">
        <v>282</v>
      </c>
      <c r="G148" s="202"/>
      <c r="H148" s="206">
        <v>2112.3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150</v>
      </c>
      <c r="AU148" s="212" t="s">
        <v>86</v>
      </c>
      <c r="AV148" s="11" t="s">
        <v>86</v>
      </c>
      <c r="AW148" s="11" t="s">
        <v>39</v>
      </c>
      <c r="AX148" s="11" t="s">
        <v>24</v>
      </c>
      <c r="AY148" s="212" t="s">
        <v>141</v>
      </c>
    </row>
    <row r="149" spans="2:65" s="1" customFormat="1" ht="22.8" customHeight="1">
      <c r="B149" s="38"/>
      <c r="C149" s="189" t="s">
        <v>283</v>
      </c>
      <c r="D149" s="189" t="s">
        <v>143</v>
      </c>
      <c r="E149" s="190" t="s">
        <v>284</v>
      </c>
      <c r="F149" s="191" t="s">
        <v>285</v>
      </c>
      <c r="G149" s="192" t="s">
        <v>146</v>
      </c>
      <c r="H149" s="193">
        <v>1572.5</v>
      </c>
      <c r="I149" s="194"/>
      <c r="J149" s="195">
        <f>ROUND(I149*H149,2)</f>
        <v>0</v>
      </c>
      <c r="K149" s="191" t="s">
        <v>147</v>
      </c>
      <c r="L149" s="58"/>
      <c r="M149" s="196" t="s">
        <v>22</v>
      </c>
      <c r="N149" s="197" t="s">
        <v>47</v>
      </c>
      <c r="O149" s="39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AR149" s="21" t="s">
        <v>148</v>
      </c>
      <c r="AT149" s="21" t="s">
        <v>143</v>
      </c>
      <c r="AU149" s="21" t="s">
        <v>86</v>
      </c>
      <c r="AY149" s="21" t="s">
        <v>141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21" t="s">
        <v>24</v>
      </c>
      <c r="BK149" s="200">
        <f>ROUND(I149*H149,2)</f>
        <v>0</v>
      </c>
      <c r="BL149" s="21" t="s">
        <v>148</v>
      </c>
      <c r="BM149" s="21" t="s">
        <v>286</v>
      </c>
    </row>
    <row r="150" spans="2:65" s="1" customFormat="1" ht="14.4" customHeight="1">
      <c r="B150" s="38"/>
      <c r="C150" s="215" t="s">
        <v>287</v>
      </c>
      <c r="D150" s="215" t="s">
        <v>273</v>
      </c>
      <c r="E150" s="216" t="s">
        <v>288</v>
      </c>
      <c r="F150" s="217" t="s">
        <v>289</v>
      </c>
      <c r="G150" s="218" t="s">
        <v>290</v>
      </c>
      <c r="H150" s="219">
        <v>32.394</v>
      </c>
      <c r="I150" s="220"/>
      <c r="J150" s="221">
        <f>ROUND(I150*H150,2)</f>
        <v>0</v>
      </c>
      <c r="K150" s="217" t="s">
        <v>22</v>
      </c>
      <c r="L150" s="222"/>
      <c r="M150" s="223" t="s">
        <v>22</v>
      </c>
      <c r="N150" s="224" t="s">
        <v>47</v>
      </c>
      <c r="O150" s="39"/>
      <c r="P150" s="198">
        <f>O150*H150</f>
        <v>0</v>
      </c>
      <c r="Q150" s="198">
        <v>0.001</v>
      </c>
      <c r="R150" s="198">
        <f>Q150*H150</f>
        <v>0.032394</v>
      </c>
      <c r="S150" s="198">
        <v>0</v>
      </c>
      <c r="T150" s="199">
        <f>S150*H150</f>
        <v>0</v>
      </c>
      <c r="AR150" s="21" t="s">
        <v>189</v>
      </c>
      <c r="AT150" s="21" t="s">
        <v>273</v>
      </c>
      <c r="AU150" s="21" t="s">
        <v>86</v>
      </c>
      <c r="AY150" s="21" t="s">
        <v>141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21" t="s">
        <v>24</v>
      </c>
      <c r="BK150" s="200">
        <f>ROUND(I150*H150,2)</f>
        <v>0</v>
      </c>
      <c r="BL150" s="21" t="s">
        <v>148</v>
      </c>
      <c r="BM150" s="21" t="s">
        <v>291</v>
      </c>
    </row>
    <row r="151" spans="2:51" s="11" customFormat="1" ht="12">
      <c r="B151" s="201"/>
      <c r="C151" s="202"/>
      <c r="D151" s="203" t="s">
        <v>150</v>
      </c>
      <c r="E151" s="204" t="s">
        <v>22</v>
      </c>
      <c r="F151" s="205" t="s">
        <v>292</v>
      </c>
      <c r="G151" s="202"/>
      <c r="H151" s="206">
        <v>32.394</v>
      </c>
      <c r="I151" s="207"/>
      <c r="J151" s="202"/>
      <c r="K151" s="202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150</v>
      </c>
      <c r="AU151" s="212" t="s">
        <v>86</v>
      </c>
      <c r="AV151" s="11" t="s">
        <v>86</v>
      </c>
      <c r="AW151" s="11" t="s">
        <v>39</v>
      </c>
      <c r="AX151" s="11" t="s">
        <v>24</v>
      </c>
      <c r="AY151" s="212" t="s">
        <v>141</v>
      </c>
    </row>
    <row r="152" spans="2:65" s="1" customFormat="1" ht="14.4" customHeight="1">
      <c r="B152" s="38"/>
      <c r="C152" s="189" t="s">
        <v>293</v>
      </c>
      <c r="D152" s="189" t="s">
        <v>143</v>
      </c>
      <c r="E152" s="190" t="s">
        <v>294</v>
      </c>
      <c r="F152" s="191" t="s">
        <v>295</v>
      </c>
      <c r="G152" s="192" t="s">
        <v>146</v>
      </c>
      <c r="H152" s="193">
        <v>3959</v>
      </c>
      <c r="I152" s="194"/>
      <c r="J152" s="195">
        <f>ROUND(I152*H152,2)</f>
        <v>0</v>
      </c>
      <c r="K152" s="191" t="s">
        <v>147</v>
      </c>
      <c r="L152" s="58"/>
      <c r="M152" s="196" t="s">
        <v>22</v>
      </c>
      <c r="N152" s="197" t="s">
        <v>47</v>
      </c>
      <c r="O152" s="3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AR152" s="21" t="s">
        <v>148</v>
      </c>
      <c r="AT152" s="21" t="s">
        <v>143</v>
      </c>
      <c r="AU152" s="21" t="s">
        <v>86</v>
      </c>
      <c r="AY152" s="21" t="s">
        <v>141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1" t="s">
        <v>24</v>
      </c>
      <c r="BK152" s="200">
        <f>ROUND(I152*H152,2)</f>
        <v>0</v>
      </c>
      <c r="BL152" s="21" t="s">
        <v>148</v>
      </c>
      <c r="BM152" s="21" t="s">
        <v>296</v>
      </c>
    </row>
    <row r="153" spans="2:51" s="11" customFormat="1" ht="12">
      <c r="B153" s="201"/>
      <c r="C153" s="202"/>
      <c r="D153" s="203" t="s">
        <v>150</v>
      </c>
      <c r="E153" s="204" t="s">
        <v>22</v>
      </c>
      <c r="F153" s="205" t="s">
        <v>297</v>
      </c>
      <c r="G153" s="202"/>
      <c r="H153" s="206">
        <v>3735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150</v>
      </c>
      <c r="AU153" s="212" t="s">
        <v>86</v>
      </c>
      <c r="AV153" s="11" t="s">
        <v>86</v>
      </c>
      <c r="AW153" s="11" t="s">
        <v>39</v>
      </c>
      <c r="AX153" s="11" t="s">
        <v>76</v>
      </c>
      <c r="AY153" s="212" t="s">
        <v>141</v>
      </c>
    </row>
    <row r="154" spans="2:51" s="11" customFormat="1" ht="12">
      <c r="B154" s="201"/>
      <c r="C154" s="202"/>
      <c r="D154" s="203" t="s">
        <v>150</v>
      </c>
      <c r="E154" s="204" t="s">
        <v>22</v>
      </c>
      <c r="F154" s="205" t="s">
        <v>298</v>
      </c>
      <c r="G154" s="202"/>
      <c r="H154" s="206">
        <v>38.8</v>
      </c>
      <c r="I154" s="207"/>
      <c r="J154" s="202"/>
      <c r="K154" s="202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150</v>
      </c>
      <c r="AU154" s="212" t="s">
        <v>86</v>
      </c>
      <c r="AV154" s="11" t="s">
        <v>86</v>
      </c>
      <c r="AW154" s="11" t="s">
        <v>39</v>
      </c>
      <c r="AX154" s="11" t="s">
        <v>76</v>
      </c>
      <c r="AY154" s="212" t="s">
        <v>141</v>
      </c>
    </row>
    <row r="155" spans="2:51" s="11" customFormat="1" ht="12">
      <c r="B155" s="201"/>
      <c r="C155" s="202"/>
      <c r="D155" s="203" t="s">
        <v>150</v>
      </c>
      <c r="E155" s="204" t="s">
        <v>22</v>
      </c>
      <c r="F155" s="205" t="s">
        <v>299</v>
      </c>
      <c r="G155" s="202"/>
      <c r="H155" s="206">
        <v>52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150</v>
      </c>
      <c r="AU155" s="212" t="s">
        <v>86</v>
      </c>
      <c r="AV155" s="11" t="s">
        <v>86</v>
      </c>
      <c r="AW155" s="11" t="s">
        <v>39</v>
      </c>
      <c r="AX155" s="11" t="s">
        <v>76</v>
      </c>
      <c r="AY155" s="212" t="s">
        <v>141</v>
      </c>
    </row>
    <row r="156" spans="2:51" s="11" customFormat="1" ht="12">
      <c r="B156" s="201"/>
      <c r="C156" s="202"/>
      <c r="D156" s="203" t="s">
        <v>150</v>
      </c>
      <c r="E156" s="204" t="s">
        <v>22</v>
      </c>
      <c r="F156" s="205" t="s">
        <v>300</v>
      </c>
      <c r="G156" s="202"/>
      <c r="H156" s="206">
        <v>133.2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150</v>
      </c>
      <c r="AU156" s="212" t="s">
        <v>86</v>
      </c>
      <c r="AV156" s="11" t="s">
        <v>86</v>
      </c>
      <c r="AW156" s="11" t="s">
        <v>39</v>
      </c>
      <c r="AX156" s="11" t="s">
        <v>76</v>
      </c>
      <c r="AY156" s="212" t="s">
        <v>141</v>
      </c>
    </row>
    <row r="157" spans="2:65" s="1" customFormat="1" ht="14.4" customHeight="1">
      <c r="B157" s="38"/>
      <c r="C157" s="189" t="s">
        <v>301</v>
      </c>
      <c r="D157" s="189" t="s">
        <v>143</v>
      </c>
      <c r="E157" s="190" t="s">
        <v>302</v>
      </c>
      <c r="F157" s="191" t="s">
        <v>303</v>
      </c>
      <c r="G157" s="192" t="s">
        <v>146</v>
      </c>
      <c r="H157" s="193">
        <v>493.4</v>
      </c>
      <c r="I157" s="194"/>
      <c r="J157" s="195">
        <f>ROUND(I157*H157,2)</f>
        <v>0</v>
      </c>
      <c r="K157" s="191" t="s">
        <v>147</v>
      </c>
      <c r="L157" s="58"/>
      <c r="M157" s="196" t="s">
        <v>22</v>
      </c>
      <c r="N157" s="197" t="s">
        <v>47</v>
      </c>
      <c r="O157" s="39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AR157" s="21" t="s">
        <v>148</v>
      </c>
      <c r="AT157" s="21" t="s">
        <v>143</v>
      </c>
      <c r="AU157" s="21" t="s">
        <v>86</v>
      </c>
      <c r="AY157" s="21" t="s">
        <v>141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21" t="s">
        <v>24</v>
      </c>
      <c r="BK157" s="200">
        <f>ROUND(I157*H157,2)</f>
        <v>0</v>
      </c>
      <c r="BL157" s="21" t="s">
        <v>148</v>
      </c>
      <c r="BM157" s="21" t="s">
        <v>304</v>
      </c>
    </row>
    <row r="158" spans="2:51" s="11" customFormat="1" ht="12">
      <c r="B158" s="201"/>
      <c r="C158" s="202"/>
      <c r="D158" s="203" t="s">
        <v>150</v>
      </c>
      <c r="E158" s="204" t="s">
        <v>22</v>
      </c>
      <c r="F158" s="205" t="s">
        <v>305</v>
      </c>
      <c r="G158" s="202"/>
      <c r="H158" s="206">
        <v>493.4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150</v>
      </c>
      <c r="AU158" s="212" t="s">
        <v>86</v>
      </c>
      <c r="AV158" s="11" t="s">
        <v>86</v>
      </c>
      <c r="AW158" s="11" t="s">
        <v>39</v>
      </c>
      <c r="AX158" s="11" t="s">
        <v>24</v>
      </c>
      <c r="AY158" s="212" t="s">
        <v>141</v>
      </c>
    </row>
    <row r="159" spans="2:65" s="1" customFormat="1" ht="14.4" customHeight="1">
      <c r="B159" s="38"/>
      <c r="C159" s="189" t="s">
        <v>306</v>
      </c>
      <c r="D159" s="189" t="s">
        <v>143</v>
      </c>
      <c r="E159" s="190" t="s">
        <v>307</v>
      </c>
      <c r="F159" s="191" t="s">
        <v>308</v>
      </c>
      <c r="G159" s="192" t="s">
        <v>146</v>
      </c>
      <c r="H159" s="193">
        <v>1079.1</v>
      </c>
      <c r="I159" s="194"/>
      <c r="J159" s="195">
        <f>ROUND(I159*H159,2)</f>
        <v>0</v>
      </c>
      <c r="K159" s="191" t="s">
        <v>147</v>
      </c>
      <c r="L159" s="58"/>
      <c r="M159" s="196" t="s">
        <v>22</v>
      </c>
      <c r="N159" s="197" t="s">
        <v>47</v>
      </c>
      <c r="O159" s="39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AR159" s="21" t="s">
        <v>148</v>
      </c>
      <c r="AT159" s="21" t="s">
        <v>143</v>
      </c>
      <c r="AU159" s="21" t="s">
        <v>86</v>
      </c>
      <c r="AY159" s="21" t="s">
        <v>141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21" t="s">
        <v>24</v>
      </c>
      <c r="BK159" s="200">
        <f>ROUND(I159*H159,2)</f>
        <v>0</v>
      </c>
      <c r="BL159" s="21" t="s">
        <v>148</v>
      </c>
      <c r="BM159" s="21" t="s">
        <v>309</v>
      </c>
    </row>
    <row r="160" spans="2:51" s="11" customFormat="1" ht="12">
      <c r="B160" s="201"/>
      <c r="C160" s="202"/>
      <c r="D160" s="203" t="s">
        <v>150</v>
      </c>
      <c r="E160" s="204" t="s">
        <v>22</v>
      </c>
      <c r="F160" s="205" t="s">
        <v>310</v>
      </c>
      <c r="G160" s="202"/>
      <c r="H160" s="206">
        <v>1079.1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150</v>
      </c>
      <c r="AU160" s="212" t="s">
        <v>86</v>
      </c>
      <c r="AV160" s="11" t="s">
        <v>86</v>
      </c>
      <c r="AW160" s="11" t="s">
        <v>39</v>
      </c>
      <c r="AX160" s="11" t="s">
        <v>24</v>
      </c>
      <c r="AY160" s="212" t="s">
        <v>141</v>
      </c>
    </row>
    <row r="161" spans="2:65" s="1" customFormat="1" ht="22.8" customHeight="1">
      <c r="B161" s="38"/>
      <c r="C161" s="189" t="s">
        <v>311</v>
      </c>
      <c r="D161" s="189" t="s">
        <v>143</v>
      </c>
      <c r="E161" s="190" t="s">
        <v>312</v>
      </c>
      <c r="F161" s="191" t="s">
        <v>313</v>
      </c>
      <c r="G161" s="192" t="s">
        <v>146</v>
      </c>
      <c r="H161" s="193">
        <v>1572.5</v>
      </c>
      <c r="I161" s="194"/>
      <c r="J161" s="195">
        <f>ROUND(I161*H161,2)</f>
        <v>0</v>
      </c>
      <c r="K161" s="191" t="s">
        <v>147</v>
      </c>
      <c r="L161" s="58"/>
      <c r="M161" s="196" t="s">
        <v>22</v>
      </c>
      <c r="N161" s="197" t="s">
        <v>47</v>
      </c>
      <c r="O161" s="39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AR161" s="21" t="s">
        <v>148</v>
      </c>
      <c r="AT161" s="21" t="s">
        <v>143</v>
      </c>
      <c r="AU161" s="21" t="s">
        <v>86</v>
      </c>
      <c r="AY161" s="21" t="s">
        <v>141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21" t="s">
        <v>24</v>
      </c>
      <c r="BK161" s="200">
        <f>ROUND(I161*H161,2)</f>
        <v>0</v>
      </c>
      <c r="BL161" s="21" t="s">
        <v>148</v>
      </c>
      <c r="BM161" s="21" t="s">
        <v>314</v>
      </c>
    </row>
    <row r="162" spans="2:51" s="11" customFormat="1" ht="12">
      <c r="B162" s="201"/>
      <c r="C162" s="202"/>
      <c r="D162" s="203" t="s">
        <v>150</v>
      </c>
      <c r="E162" s="204" t="s">
        <v>22</v>
      </c>
      <c r="F162" s="205" t="s">
        <v>315</v>
      </c>
      <c r="G162" s="202"/>
      <c r="H162" s="206">
        <v>1572.5</v>
      </c>
      <c r="I162" s="207"/>
      <c r="J162" s="202"/>
      <c r="K162" s="202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150</v>
      </c>
      <c r="AU162" s="212" t="s">
        <v>86</v>
      </c>
      <c r="AV162" s="11" t="s">
        <v>86</v>
      </c>
      <c r="AW162" s="11" t="s">
        <v>39</v>
      </c>
      <c r="AX162" s="11" t="s">
        <v>24</v>
      </c>
      <c r="AY162" s="212" t="s">
        <v>141</v>
      </c>
    </row>
    <row r="163" spans="2:65" s="1" customFormat="1" ht="14.4" customHeight="1">
      <c r="B163" s="38"/>
      <c r="C163" s="189" t="s">
        <v>316</v>
      </c>
      <c r="D163" s="189" t="s">
        <v>143</v>
      </c>
      <c r="E163" s="190" t="s">
        <v>317</v>
      </c>
      <c r="F163" s="191" t="s">
        <v>318</v>
      </c>
      <c r="G163" s="192" t="s">
        <v>161</v>
      </c>
      <c r="H163" s="193">
        <v>10</v>
      </c>
      <c r="I163" s="194"/>
      <c r="J163" s="195">
        <f>ROUND(I163*H163,2)</f>
        <v>0</v>
      </c>
      <c r="K163" s="191" t="s">
        <v>147</v>
      </c>
      <c r="L163" s="58"/>
      <c r="M163" s="196" t="s">
        <v>22</v>
      </c>
      <c r="N163" s="197" t="s">
        <v>47</v>
      </c>
      <c r="O163" s="39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AR163" s="21" t="s">
        <v>148</v>
      </c>
      <c r="AT163" s="21" t="s">
        <v>143</v>
      </c>
      <c r="AU163" s="21" t="s">
        <v>86</v>
      </c>
      <c r="AY163" s="21" t="s">
        <v>141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21" t="s">
        <v>24</v>
      </c>
      <c r="BK163" s="200">
        <f>ROUND(I163*H163,2)</f>
        <v>0</v>
      </c>
      <c r="BL163" s="21" t="s">
        <v>148</v>
      </c>
      <c r="BM163" s="21" t="s">
        <v>319</v>
      </c>
    </row>
    <row r="164" spans="2:63" s="10" customFormat="1" ht="29.85" customHeight="1">
      <c r="B164" s="173"/>
      <c r="C164" s="174"/>
      <c r="D164" s="175" t="s">
        <v>75</v>
      </c>
      <c r="E164" s="187" t="s">
        <v>86</v>
      </c>
      <c r="F164" s="187" t="s">
        <v>320</v>
      </c>
      <c r="G164" s="174"/>
      <c r="H164" s="174"/>
      <c r="I164" s="177"/>
      <c r="J164" s="188">
        <f>BK164</f>
        <v>0</v>
      </c>
      <c r="K164" s="174"/>
      <c r="L164" s="179"/>
      <c r="M164" s="180"/>
      <c r="N164" s="181"/>
      <c r="O164" s="181"/>
      <c r="P164" s="182">
        <f>SUM(P165:P173)</f>
        <v>0</v>
      </c>
      <c r="Q164" s="181"/>
      <c r="R164" s="182">
        <f>SUM(R165:R173)</f>
        <v>0.7373178600000001</v>
      </c>
      <c r="S164" s="181"/>
      <c r="T164" s="183">
        <f>SUM(T165:T173)</f>
        <v>0</v>
      </c>
      <c r="AR164" s="184" t="s">
        <v>24</v>
      </c>
      <c r="AT164" s="185" t="s">
        <v>75</v>
      </c>
      <c r="AU164" s="185" t="s">
        <v>24</v>
      </c>
      <c r="AY164" s="184" t="s">
        <v>141</v>
      </c>
      <c r="BK164" s="186">
        <f>SUM(BK165:BK173)</f>
        <v>0</v>
      </c>
    </row>
    <row r="165" spans="2:65" s="1" customFormat="1" ht="14.4" customHeight="1">
      <c r="B165" s="38"/>
      <c r="C165" s="189" t="s">
        <v>321</v>
      </c>
      <c r="D165" s="189" t="s">
        <v>143</v>
      </c>
      <c r="E165" s="190" t="s">
        <v>322</v>
      </c>
      <c r="F165" s="191" t="s">
        <v>323</v>
      </c>
      <c r="G165" s="192" t="s">
        <v>154</v>
      </c>
      <c r="H165" s="193">
        <v>0.075</v>
      </c>
      <c r="I165" s="194"/>
      <c r="J165" s="195">
        <f>ROUND(I165*H165,2)</f>
        <v>0</v>
      </c>
      <c r="K165" s="191" t="s">
        <v>147</v>
      </c>
      <c r="L165" s="58"/>
      <c r="M165" s="196" t="s">
        <v>22</v>
      </c>
      <c r="N165" s="197" t="s">
        <v>47</v>
      </c>
      <c r="O165" s="39"/>
      <c r="P165" s="198">
        <f>O165*H165</f>
        <v>0</v>
      </c>
      <c r="Q165" s="198">
        <v>2.16</v>
      </c>
      <c r="R165" s="198">
        <f>Q165*H165</f>
        <v>0.162</v>
      </c>
      <c r="S165" s="198">
        <v>0</v>
      </c>
      <c r="T165" s="199">
        <f>S165*H165</f>
        <v>0</v>
      </c>
      <c r="AR165" s="21" t="s">
        <v>148</v>
      </c>
      <c r="AT165" s="21" t="s">
        <v>143</v>
      </c>
      <c r="AU165" s="21" t="s">
        <v>86</v>
      </c>
      <c r="AY165" s="21" t="s">
        <v>141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21" t="s">
        <v>24</v>
      </c>
      <c r="BK165" s="200">
        <f>ROUND(I165*H165,2)</f>
        <v>0</v>
      </c>
      <c r="BL165" s="21" t="s">
        <v>148</v>
      </c>
      <c r="BM165" s="21" t="s">
        <v>324</v>
      </c>
    </row>
    <row r="166" spans="2:51" s="11" customFormat="1" ht="12">
      <c r="B166" s="201"/>
      <c r="C166" s="202"/>
      <c r="D166" s="203" t="s">
        <v>150</v>
      </c>
      <c r="E166" s="204" t="s">
        <v>22</v>
      </c>
      <c r="F166" s="205" t="s">
        <v>325</v>
      </c>
      <c r="G166" s="202"/>
      <c r="H166" s="206">
        <v>0.075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150</v>
      </c>
      <c r="AU166" s="212" t="s">
        <v>86</v>
      </c>
      <c r="AV166" s="11" t="s">
        <v>86</v>
      </c>
      <c r="AW166" s="11" t="s">
        <v>39</v>
      </c>
      <c r="AX166" s="11" t="s">
        <v>24</v>
      </c>
      <c r="AY166" s="212" t="s">
        <v>141</v>
      </c>
    </row>
    <row r="167" spans="2:65" s="1" customFormat="1" ht="22.8" customHeight="1">
      <c r="B167" s="38"/>
      <c r="C167" s="189" t="s">
        <v>326</v>
      </c>
      <c r="D167" s="189" t="s">
        <v>143</v>
      </c>
      <c r="E167" s="190" t="s">
        <v>327</v>
      </c>
      <c r="F167" s="191" t="s">
        <v>328</v>
      </c>
      <c r="G167" s="192" t="s">
        <v>196</v>
      </c>
      <c r="H167" s="193">
        <v>3.2</v>
      </c>
      <c r="I167" s="194"/>
      <c r="J167" s="195">
        <f>ROUND(I167*H167,2)</f>
        <v>0</v>
      </c>
      <c r="K167" s="191" t="s">
        <v>147</v>
      </c>
      <c r="L167" s="58"/>
      <c r="M167" s="196" t="s">
        <v>22</v>
      </c>
      <c r="N167" s="197" t="s">
        <v>47</v>
      </c>
      <c r="O167" s="39"/>
      <c r="P167" s="198">
        <f>O167*H167</f>
        <v>0</v>
      </c>
      <c r="Q167" s="198">
        <v>3E-05</v>
      </c>
      <c r="R167" s="198">
        <f>Q167*H167</f>
        <v>9.6E-05</v>
      </c>
      <c r="S167" s="198">
        <v>0</v>
      </c>
      <c r="T167" s="199">
        <f>S167*H167</f>
        <v>0</v>
      </c>
      <c r="AR167" s="21" t="s">
        <v>148</v>
      </c>
      <c r="AT167" s="21" t="s">
        <v>143</v>
      </c>
      <c r="AU167" s="21" t="s">
        <v>86</v>
      </c>
      <c r="AY167" s="21" t="s">
        <v>141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21" t="s">
        <v>24</v>
      </c>
      <c r="BK167" s="200">
        <f>ROUND(I167*H167,2)</f>
        <v>0</v>
      </c>
      <c r="BL167" s="21" t="s">
        <v>148</v>
      </c>
      <c r="BM167" s="21" t="s">
        <v>329</v>
      </c>
    </row>
    <row r="168" spans="2:51" s="11" customFormat="1" ht="12">
      <c r="B168" s="201"/>
      <c r="C168" s="202"/>
      <c r="D168" s="203" t="s">
        <v>150</v>
      </c>
      <c r="E168" s="204" t="s">
        <v>22</v>
      </c>
      <c r="F168" s="205" t="s">
        <v>330</v>
      </c>
      <c r="G168" s="202"/>
      <c r="H168" s="206">
        <v>3.2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150</v>
      </c>
      <c r="AU168" s="212" t="s">
        <v>86</v>
      </c>
      <c r="AV168" s="11" t="s">
        <v>86</v>
      </c>
      <c r="AW168" s="11" t="s">
        <v>39</v>
      </c>
      <c r="AX168" s="11" t="s">
        <v>24</v>
      </c>
      <c r="AY168" s="212" t="s">
        <v>141</v>
      </c>
    </row>
    <row r="169" spans="2:65" s="1" customFormat="1" ht="22.8" customHeight="1">
      <c r="B169" s="38"/>
      <c r="C169" s="189" t="s">
        <v>331</v>
      </c>
      <c r="D169" s="189" t="s">
        <v>143</v>
      </c>
      <c r="E169" s="190" t="s">
        <v>332</v>
      </c>
      <c r="F169" s="191" t="s">
        <v>333</v>
      </c>
      <c r="G169" s="192" t="s">
        <v>196</v>
      </c>
      <c r="H169" s="193">
        <v>28.8</v>
      </c>
      <c r="I169" s="194"/>
      <c r="J169" s="195">
        <f>ROUND(I169*H169,2)</f>
        <v>0</v>
      </c>
      <c r="K169" s="191" t="s">
        <v>147</v>
      </c>
      <c r="L169" s="58"/>
      <c r="M169" s="196" t="s">
        <v>22</v>
      </c>
      <c r="N169" s="197" t="s">
        <v>47</v>
      </c>
      <c r="O169" s="39"/>
      <c r="P169" s="198">
        <f>O169*H169</f>
        <v>0</v>
      </c>
      <c r="Q169" s="198">
        <v>4E-05</v>
      </c>
      <c r="R169" s="198">
        <f>Q169*H169</f>
        <v>0.001152</v>
      </c>
      <c r="S169" s="198">
        <v>0</v>
      </c>
      <c r="T169" s="199">
        <f>S169*H169</f>
        <v>0</v>
      </c>
      <c r="AR169" s="21" t="s">
        <v>148</v>
      </c>
      <c r="AT169" s="21" t="s">
        <v>143</v>
      </c>
      <c r="AU169" s="21" t="s">
        <v>86</v>
      </c>
      <c r="AY169" s="21" t="s">
        <v>141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21" t="s">
        <v>24</v>
      </c>
      <c r="BK169" s="200">
        <f>ROUND(I169*H169,2)</f>
        <v>0</v>
      </c>
      <c r="BL169" s="21" t="s">
        <v>148</v>
      </c>
      <c r="BM169" s="21" t="s">
        <v>334</v>
      </c>
    </row>
    <row r="170" spans="2:51" s="11" customFormat="1" ht="12">
      <c r="B170" s="201"/>
      <c r="C170" s="202"/>
      <c r="D170" s="203" t="s">
        <v>150</v>
      </c>
      <c r="E170" s="204" t="s">
        <v>22</v>
      </c>
      <c r="F170" s="205" t="s">
        <v>335</v>
      </c>
      <c r="G170" s="202"/>
      <c r="H170" s="206">
        <v>28.8</v>
      </c>
      <c r="I170" s="207"/>
      <c r="J170" s="202"/>
      <c r="K170" s="202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150</v>
      </c>
      <c r="AU170" s="212" t="s">
        <v>86</v>
      </c>
      <c r="AV170" s="11" t="s">
        <v>86</v>
      </c>
      <c r="AW170" s="11" t="s">
        <v>39</v>
      </c>
      <c r="AX170" s="11" t="s">
        <v>24</v>
      </c>
      <c r="AY170" s="212" t="s">
        <v>141</v>
      </c>
    </row>
    <row r="171" spans="2:65" s="1" customFormat="1" ht="14.4" customHeight="1">
      <c r="B171" s="38"/>
      <c r="C171" s="189" t="s">
        <v>336</v>
      </c>
      <c r="D171" s="189" t="s">
        <v>143</v>
      </c>
      <c r="E171" s="190" t="s">
        <v>337</v>
      </c>
      <c r="F171" s="191" t="s">
        <v>338</v>
      </c>
      <c r="G171" s="192" t="s">
        <v>154</v>
      </c>
      <c r="H171" s="193">
        <v>0.234</v>
      </c>
      <c r="I171" s="194"/>
      <c r="J171" s="195">
        <f>ROUND(I171*H171,2)</f>
        <v>0</v>
      </c>
      <c r="K171" s="191" t="s">
        <v>147</v>
      </c>
      <c r="L171" s="58"/>
      <c r="M171" s="196" t="s">
        <v>22</v>
      </c>
      <c r="N171" s="197" t="s">
        <v>47</v>
      </c>
      <c r="O171" s="39"/>
      <c r="P171" s="198">
        <f>O171*H171</f>
        <v>0</v>
      </c>
      <c r="Q171" s="198">
        <v>2.45329</v>
      </c>
      <c r="R171" s="198">
        <f>Q171*H171</f>
        <v>0.57406986</v>
      </c>
      <c r="S171" s="198">
        <v>0</v>
      </c>
      <c r="T171" s="199">
        <f>S171*H171</f>
        <v>0</v>
      </c>
      <c r="AR171" s="21" t="s">
        <v>148</v>
      </c>
      <c r="AT171" s="21" t="s">
        <v>143</v>
      </c>
      <c r="AU171" s="21" t="s">
        <v>86</v>
      </c>
      <c r="AY171" s="21" t="s">
        <v>141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21" t="s">
        <v>24</v>
      </c>
      <c r="BK171" s="200">
        <f>ROUND(I171*H171,2)</f>
        <v>0</v>
      </c>
      <c r="BL171" s="21" t="s">
        <v>148</v>
      </c>
      <c r="BM171" s="21" t="s">
        <v>339</v>
      </c>
    </row>
    <row r="172" spans="2:51" s="11" customFormat="1" ht="12">
      <c r="B172" s="201"/>
      <c r="C172" s="202"/>
      <c r="D172" s="203" t="s">
        <v>150</v>
      </c>
      <c r="E172" s="204" t="s">
        <v>22</v>
      </c>
      <c r="F172" s="205" t="s">
        <v>340</v>
      </c>
      <c r="G172" s="202"/>
      <c r="H172" s="206">
        <v>0.09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150</v>
      </c>
      <c r="AU172" s="212" t="s">
        <v>86</v>
      </c>
      <c r="AV172" s="11" t="s">
        <v>86</v>
      </c>
      <c r="AW172" s="11" t="s">
        <v>39</v>
      </c>
      <c r="AX172" s="11" t="s">
        <v>76</v>
      </c>
      <c r="AY172" s="212" t="s">
        <v>141</v>
      </c>
    </row>
    <row r="173" spans="2:51" s="11" customFormat="1" ht="12">
      <c r="B173" s="201"/>
      <c r="C173" s="202"/>
      <c r="D173" s="203" t="s">
        <v>150</v>
      </c>
      <c r="E173" s="204" t="s">
        <v>22</v>
      </c>
      <c r="F173" s="205" t="s">
        <v>218</v>
      </c>
      <c r="G173" s="202"/>
      <c r="H173" s="206">
        <v>0.144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150</v>
      </c>
      <c r="AU173" s="212" t="s">
        <v>86</v>
      </c>
      <c r="AV173" s="11" t="s">
        <v>86</v>
      </c>
      <c r="AW173" s="11" t="s">
        <v>39</v>
      </c>
      <c r="AX173" s="11" t="s">
        <v>76</v>
      </c>
      <c r="AY173" s="212" t="s">
        <v>141</v>
      </c>
    </row>
    <row r="174" spans="2:63" s="10" customFormat="1" ht="29.85" customHeight="1">
      <c r="B174" s="173"/>
      <c r="C174" s="174"/>
      <c r="D174" s="175" t="s">
        <v>75</v>
      </c>
      <c r="E174" s="187" t="s">
        <v>148</v>
      </c>
      <c r="F174" s="187" t="s">
        <v>341</v>
      </c>
      <c r="G174" s="174"/>
      <c r="H174" s="174"/>
      <c r="I174" s="177"/>
      <c r="J174" s="188">
        <f>BK174</f>
        <v>0</v>
      </c>
      <c r="K174" s="174"/>
      <c r="L174" s="179"/>
      <c r="M174" s="180"/>
      <c r="N174" s="181"/>
      <c r="O174" s="181"/>
      <c r="P174" s="182">
        <f>SUM(P175:P187)</f>
        <v>0</v>
      </c>
      <c r="Q174" s="181"/>
      <c r="R174" s="182">
        <f>SUM(R175:R187)</f>
        <v>4.512708</v>
      </c>
      <c r="S174" s="181"/>
      <c r="T174" s="183">
        <f>SUM(T175:T187)</f>
        <v>0</v>
      </c>
      <c r="AR174" s="184" t="s">
        <v>24</v>
      </c>
      <c r="AT174" s="185" t="s">
        <v>75</v>
      </c>
      <c r="AU174" s="185" t="s">
        <v>24</v>
      </c>
      <c r="AY174" s="184" t="s">
        <v>141</v>
      </c>
      <c r="BK174" s="186">
        <f>SUM(BK175:BK187)</f>
        <v>0</v>
      </c>
    </row>
    <row r="175" spans="2:65" s="1" customFormat="1" ht="22.8" customHeight="1">
      <c r="B175" s="38"/>
      <c r="C175" s="189" t="s">
        <v>342</v>
      </c>
      <c r="D175" s="189" t="s">
        <v>143</v>
      </c>
      <c r="E175" s="190" t="s">
        <v>343</v>
      </c>
      <c r="F175" s="191" t="s">
        <v>344</v>
      </c>
      <c r="G175" s="192" t="s">
        <v>146</v>
      </c>
      <c r="H175" s="193">
        <v>6</v>
      </c>
      <c r="I175" s="194"/>
      <c r="J175" s="195">
        <f>ROUND(I175*H175,2)</f>
        <v>0</v>
      </c>
      <c r="K175" s="191" t="s">
        <v>147</v>
      </c>
      <c r="L175" s="58"/>
      <c r="M175" s="196" t="s">
        <v>22</v>
      </c>
      <c r="N175" s="197" t="s">
        <v>47</v>
      </c>
      <c r="O175" s="39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AR175" s="21" t="s">
        <v>148</v>
      </c>
      <c r="AT175" s="21" t="s">
        <v>143</v>
      </c>
      <c r="AU175" s="21" t="s">
        <v>86</v>
      </c>
      <c r="AY175" s="21" t="s">
        <v>141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21" t="s">
        <v>24</v>
      </c>
      <c r="BK175" s="200">
        <f>ROUND(I175*H175,2)</f>
        <v>0</v>
      </c>
      <c r="BL175" s="21" t="s">
        <v>148</v>
      </c>
      <c r="BM175" s="21" t="s">
        <v>345</v>
      </c>
    </row>
    <row r="176" spans="2:65" s="1" customFormat="1" ht="14.4" customHeight="1">
      <c r="B176" s="38"/>
      <c r="C176" s="189" t="s">
        <v>346</v>
      </c>
      <c r="D176" s="189" t="s">
        <v>143</v>
      </c>
      <c r="E176" s="190" t="s">
        <v>347</v>
      </c>
      <c r="F176" s="191" t="s">
        <v>348</v>
      </c>
      <c r="G176" s="192" t="s">
        <v>154</v>
      </c>
      <c r="H176" s="193">
        <v>1.992</v>
      </c>
      <c r="I176" s="194"/>
      <c r="J176" s="195">
        <f>ROUND(I176*H176,2)</f>
        <v>0</v>
      </c>
      <c r="K176" s="191" t="s">
        <v>147</v>
      </c>
      <c r="L176" s="58"/>
      <c r="M176" s="196" t="s">
        <v>22</v>
      </c>
      <c r="N176" s="197" t="s">
        <v>47</v>
      </c>
      <c r="O176" s="39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AR176" s="21" t="s">
        <v>148</v>
      </c>
      <c r="AT176" s="21" t="s">
        <v>143</v>
      </c>
      <c r="AU176" s="21" t="s">
        <v>86</v>
      </c>
      <c r="AY176" s="21" t="s">
        <v>141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21" t="s">
        <v>24</v>
      </c>
      <c r="BK176" s="200">
        <f>ROUND(I176*H176,2)</f>
        <v>0</v>
      </c>
      <c r="BL176" s="21" t="s">
        <v>148</v>
      </c>
      <c r="BM176" s="21" t="s">
        <v>349</v>
      </c>
    </row>
    <row r="177" spans="2:51" s="11" customFormat="1" ht="12">
      <c r="B177" s="201"/>
      <c r="C177" s="202"/>
      <c r="D177" s="203" t="s">
        <v>150</v>
      </c>
      <c r="E177" s="204" t="s">
        <v>22</v>
      </c>
      <c r="F177" s="205" t="s">
        <v>350</v>
      </c>
      <c r="G177" s="202"/>
      <c r="H177" s="206">
        <v>1.26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150</v>
      </c>
      <c r="AU177" s="212" t="s">
        <v>86</v>
      </c>
      <c r="AV177" s="11" t="s">
        <v>86</v>
      </c>
      <c r="AW177" s="11" t="s">
        <v>39</v>
      </c>
      <c r="AX177" s="11" t="s">
        <v>76</v>
      </c>
      <c r="AY177" s="212" t="s">
        <v>141</v>
      </c>
    </row>
    <row r="178" spans="2:51" s="11" customFormat="1" ht="24">
      <c r="B178" s="201"/>
      <c r="C178" s="202"/>
      <c r="D178" s="203" t="s">
        <v>150</v>
      </c>
      <c r="E178" s="204" t="s">
        <v>22</v>
      </c>
      <c r="F178" s="205" t="s">
        <v>351</v>
      </c>
      <c r="G178" s="202"/>
      <c r="H178" s="206">
        <v>0.732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150</v>
      </c>
      <c r="AU178" s="212" t="s">
        <v>86</v>
      </c>
      <c r="AV178" s="11" t="s">
        <v>86</v>
      </c>
      <c r="AW178" s="11" t="s">
        <v>39</v>
      </c>
      <c r="AX178" s="11" t="s">
        <v>76</v>
      </c>
      <c r="AY178" s="212" t="s">
        <v>141</v>
      </c>
    </row>
    <row r="179" spans="2:65" s="1" customFormat="1" ht="14.4" customHeight="1">
      <c r="B179" s="38"/>
      <c r="C179" s="189" t="s">
        <v>352</v>
      </c>
      <c r="D179" s="189" t="s">
        <v>143</v>
      </c>
      <c r="E179" s="190" t="s">
        <v>353</v>
      </c>
      <c r="F179" s="191" t="s">
        <v>354</v>
      </c>
      <c r="G179" s="192" t="s">
        <v>154</v>
      </c>
      <c r="H179" s="193">
        <v>3.78</v>
      </c>
      <c r="I179" s="194"/>
      <c r="J179" s="195">
        <f>ROUND(I179*H179,2)</f>
        <v>0</v>
      </c>
      <c r="K179" s="191" t="s">
        <v>147</v>
      </c>
      <c r="L179" s="58"/>
      <c r="M179" s="196" t="s">
        <v>22</v>
      </c>
      <c r="N179" s="197" t="s">
        <v>47</v>
      </c>
      <c r="O179" s="39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AR179" s="21" t="s">
        <v>148</v>
      </c>
      <c r="AT179" s="21" t="s">
        <v>143</v>
      </c>
      <c r="AU179" s="21" t="s">
        <v>86</v>
      </c>
      <c r="AY179" s="21" t="s">
        <v>141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21" t="s">
        <v>24</v>
      </c>
      <c r="BK179" s="200">
        <f>ROUND(I179*H179,2)</f>
        <v>0</v>
      </c>
      <c r="BL179" s="21" t="s">
        <v>148</v>
      </c>
      <c r="BM179" s="21" t="s">
        <v>355</v>
      </c>
    </row>
    <row r="180" spans="2:51" s="11" customFormat="1" ht="12">
      <c r="B180" s="201"/>
      <c r="C180" s="202"/>
      <c r="D180" s="203" t="s">
        <v>150</v>
      </c>
      <c r="E180" s="204" t="s">
        <v>22</v>
      </c>
      <c r="F180" s="205" t="s">
        <v>356</v>
      </c>
      <c r="G180" s="202"/>
      <c r="H180" s="206">
        <v>3.78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150</v>
      </c>
      <c r="AU180" s="212" t="s">
        <v>86</v>
      </c>
      <c r="AV180" s="11" t="s">
        <v>86</v>
      </c>
      <c r="AW180" s="11" t="s">
        <v>39</v>
      </c>
      <c r="AX180" s="11" t="s">
        <v>24</v>
      </c>
      <c r="AY180" s="212" t="s">
        <v>141</v>
      </c>
    </row>
    <row r="181" spans="2:65" s="1" customFormat="1" ht="14.4" customHeight="1">
      <c r="B181" s="38"/>
      <c r="C181" s="189" t="s">
        <v>357</v>
      </c>
      <c r="D181" s="189" t="s">
        <v>143</v>
      </c>
      <c r="E181" s="190" t="s">
        <v>358</v>
      </c>
      <c r="F181" s="191" t="s">
        <v>359</v>
      </c>
      <c r="G181" s="192" t="s">
        <v>154</v>
      </c>
      <c r="H181" s="193">
        <v>0.45</v>
      </c>
      <c r="I181" s="194"/>
      <c r="J181" s="195">
        <f>ROUND(I181*H181,2)</f>
        <v>0</v>
      </c>
      <c r="K181" s="191" t="s">
        <v>147</v>
      </c>
      <c r="L181" s="58"/>
      <c r="M181" s="196" t="s">
        <v>22</v>
      </c>
      <c r="N181" s="197" t="s">
        <v>47</v>
      </c>
      <c r="O181" s="39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AR181" s="21" t="s">
        <v>148</v>
      </c>
      <c r="AT181" s="21" t="s">
        <v>143</v>
      </c>
      <c r="AU181" s="21" t="s">
        <v>86</v>
      </c>
      <c r="AY181" s="21" t="s">
        <v>141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21" t="s">
        <v>24</v>
      </c>
      <c r="BK181" s="200">
        <f>ROUND(I181*H181,2)</f>
        <v>0</v>
      </c>
      <c r="BL181" s="21" t="s">
        <v>148</v>
      </c>
      <c r="BM181" s="21" t="s">
        <v>360</v>
      </c>
    </row>
    <row r="182" spans="2:47" s="1" customFormat="1" ht="36">
      <c r="B182" s="38"/>
      <c r="C182" s="60"/>
      <c r="D182" s="203" t="s">
        <v>223</v>
      </c>
      <c r="E182" s="60"/>
      <c r="F182" s="213" t="s">
        <v>361</v>
      </c>
      <c r="G182" s="60"/>
      <c r="H182" s="60"/>
      <c r="I182" s="160"/>
      <c r="J182" s="60"/>
      <c r="K182" s="60"/>
      <c r="L182" s="58"/>
      <c r="M182" s="214"/>
      <c r="N182" s="39"/>
      <c r="O182" s="39"/>
      <c r="P182" s="39"/>
      <c r="Q182" s="39"/>
      <c r="R182" s="39"/>
      <c r="S182" s="39"/>
      <c r="T182" s="75"/>
      <c r="AT182" s="21" t="s">
        <v>223</v>
      </c>
      <c r="AU182" s="21" t="s">
        <v>86</v>
      </c>
    </row>
    <row r="183" spans="2:51" s="11" customFormat="1" ht="12">
      <c r="B183" s="201"/>
      <c r="C183" s="202"/>
      <c r="D183" s="203" t="s">
        <v>150</v>
      </c>
      <c r="E183" s="204" t="s">
        <v>22</v>
      </c>
      <c r="F183" s="205" t="s">
        <v>362</v>
      </c>
      <c r="G183" s="202"/>
      <c r="H183" s="206">
        <v>0.45</v>
      </c>
      <c r="I183" s="207"/>
      <c r="J183" s="202"/>
      <c r="K183" s="202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150</v>
      </c>
      <c r="AU183" s="212" t="s">
        <v>86</v>
      </c>
      <c r="AV183" s="11" t="s">
        <v>86</v>
      </c>
      <c r="AW183" s="11" t="s">
        <v>39</v>
      </c>
      <c r="AX183" s="11" t="s">
        <v>24</v>
      </c>
      <c r="AY183" s="212" t="s">
        <v>141</v>
      </c>
    </row>
    <row r="184" spans="2:65" s="1" customFormat="1" ht="22.8" customHeight="1">
      <c r="B184" s="38"/>
      <c r="C184" s="189" t="s">
        <v>363</v>
      </c>
      <c r="D184" s="189" t="s">
        <v>143</v>
      </c>
      <c r="E184" s="190" t="s">
        <v>364</v>
      </c>
      <c r="F184" s="191" t="s">
        <v>365</v>
      </c>
      <c r="G184" s="192" t="s">
        <v>146</v>
      </c>
      <c r="H184" s="193">
        <v>8.4</v>
      </c>
      <c r="I184" s="194"/>
      <c r="J184" s="195">
        <f>ROUND(I184*H184,2)</f>
        <v>0</v>
      </c>
      <c r="K184" s="191" t="s">
        <v>147</v>
      </c>
      <c r="L184" s="58"/>
      <c r="M184" s="196" t="s">
        <v>22</v>
      </c>
      <c r="N184" s="197" t="s">
        <v>47</v>
      </c>
      <c r="O184" s="39"/>
      <c r="P184" s="198">
        <f>O184*H184</f>
        <v>0</v>
      </c>
      <c r="Q184" s="198">
        <v>0.00632</v>
      </c>
      <c r="R184" s="198">
        <f>Q184*H184</f>
        <v>0.053088</v>
      </c>
      <c r="S184" s="198">
        <v>0</v>
      </c>
      <c r="T184" s="199">
        <f>S184*H184</f>
        <v>0</v>
      </c>
      <c r="AR184" s="21" t="s">
        <v>148</v>
      </c>
      <c r="AT184" s="21" t="s">
        <v>143</v>
      </c>
      <c r="AU184" s="21" t="s">
        <v>86</v>
      </c>
      <c r="AY184" s="21" t="s">
        <v>141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21" t="s">
        <v>24</v>
      </c>
      <c r="BK184" s="200">
        <f>ROUND(I184*H184,2)</f>
        <v>0</v>
      </c>
      <c r="BL184" s="21" t="s">
        <v>148</v>
      </c>
      <c r="BM184" s="21" t="s">
        <v>366</v>
      </c>
    </row>
    <row r="185" spans="2:51" s="11" customFormat="1" ht="12">
      <c r="B185" s="201"/>
      <c r="C185" s="202"/>
      <c r="D185" s="203" t="s">
        <v>150</v>
      </c>
      <c r="E185" s="204" t="s">
        <v>22</v>
      </c>
      <c r="F185" s="205" t="s">
        <v>367</v>
      </c>
      <c r="G185" s="202"/>
      <c r="H185" s="206">
        <v>8.4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150</v>
      </c>
      <c r="AU185" s="212" t="s">
        <v>86</v>
      </c>
      <c r="AV185" s="11" t="s">
        <v>86</v>
      </c>
      <c r="AW185" s="11" t="s">
        <v>39</v>
      </c>
      <c r="AX185" s="11" t="s">
        <v>24</v>
      </c>
      <c r="AY185" s="212" t="s">
        <v>141</v>
      </c>
    </row>
    <row r="186" spans="2:65" s="1" customFormat="1" ht="22.8" customHeight="1">
      <c r="B186" s="38"/>
      <c r="C186" s="189" t="s">
        <v>368</v>
      </c>
      <c r="D186" s="189" t="s">
        <v>143</v>
      </c>
      <c r="E186" s="190" t="s">
        <v>369</v>
      </c>
      <c r="F186" s="191" t="s">
        <v>370</v>
      </c>
      <c r="G186" s="192" t="s">
        <v>146</v>
      </c>
      <c r="H186" s="193">
        <v>6</v>
      </c>
      <c r="I186" s="194"/>
      <c r="J186" s="195">
        <f>ROUND(I186*H186,2)</f>
        <v>0</v>
      </c>
      <c r="K186" s="191" t="s">
        <v>147</v>
      </c>
      <c r="L186" s="58"/>
      <c r="M186" s="196" t="s">
        <v>22</v>
      </c>
      <c r="N186" s="197" t="s">
        <v>47</v>
      </c>
      <c r="O186" s="39"/>
      <c r="P186" s="198">
        <f>O186*H186</f>
        <v>0</v>
      </c>
      <c r="Q186" s="198">
        <v>0.74327</v>
      </c>
      <c r="R186" s="198">
        <f>Q186*H186</f>
        <v>4.45962</v>
      </c>
      <c r="S186" s="198">
        <v>0</v>
      </c>
      <c r="T186" s="199">
        <f>S186*H186</f>
        <v>0</v>
      </c>
      <c r="AR186" s="21" t="s">
        <v>148</v>
      </c>
      <c r="AT186" s="21" t="s">
        <v>143</v>
      </c>
      <c r="AU186" s="21" t="s">
        <v>86</v>
      </c>
      <c r="AY186" s="21" t="s">
        <v>141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21" t="s">
        <v>24</v>
      </c>
      <c r="BK186" s="200">
        <f>ROUND(I186*H186,2)</f>
        <v>0</v>
      </c>
      <c r="BL186" s="21" t="s">
        <v>148</v>
      </c>
      <c r="BM186" s="21" t="s">
        <v>371</v>
      </c>
    </row>
    <row r="187" spans="2:51" s="11" customFormat="1" ht="12">
      <c r="B187" s="201"/>
      <c r="C187" s="202"/>
      <c r="D187" s="203" t="s">
        <v>150</v>
      </c>
      <c r="E187" s="204" t="s">
        <v>22</v>
      </c>
      <c r="F187" s="205" t="s">
        <v>372</v>
      </c>
      <c r="G187" s="202"/>
      <c r="H187" s="206">
        <v>6</v>
      </c>
      <c r="I187" s="207"/>
      <c r="J187" s="202"/>
      <c r="K187" s="202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150</v>
      </c>
      <c r="AU187" s="212" t="s">
        <v>86</v>
      </c>
      <c r="AV187" s="11" t="s">
        <v>86</v>
      </c>
      <c r="AW187" s="11" t="s">
        <v>39</v>
      </c>
      <c r="AX187" s="11" t="s">
        <v>24</v>
      </c>
      <c r="AY187" s="212" t="s">
        <v>141</v>
      </c>
    </row>
    <row r="188" spans="2:63" s="10" customFormat="1" ht="29.85" customHeight="1">
      <c r="B188" s="173"/>
      <c r="C188" s="174"/>
      <c r="D188" s="175" t="s">
        <v>75</v>
      </c>
      <c r="E188" s="187" t="s">
        <v>168</v>
      </c>
      <c r="F188" s="187" t="s">
        <v>373</v>
      </c>
      <c r="G188" s="174"/>
      <c r="H188" s="174"/>
      <c r="I188" s="177"/>
      <c r="J188" s="188">
        <f>BK188</f>
        <v>0</v>
      </c>
      <c r="K188" s="174"/>
      <c r="L188" s="179"/>
      <c r="M188" s="180"/>
      <c r="N188" s="181"/>
      <c r="O188" s="181"/>
      <c r="P188" s="182">
        <f>SUM(P189:P217)</f>
        <v>0</v>
      </c>
      <c r="Q188" s="181"/>
      <c r="R188" s="182">
        <f>SUM(R189:R217)</f>
        <v>343.05152000000004</v>
      </c>
      <c r="S188" s="181"/>
      <c r="T188" s="183">
        <f>SUM(T189:T217)</f>
        <v>0</v>
      </c>
      <c r="AR188" s="184" t="s">
        <v>24</v>
      </c>
      <c r="AT188" s="185" t="s">
        <v>75</v>
      </c>
      <c r="AU188" s="185" t="s">
        <v>24</v>
      </c>
      <c r="AY188" s="184" t="s">
        <v>141</v>
      </c>
      <c r="BK188" s="186">
        <f>SUM(BK189:BK217)</f>
        <v>0</v>
      </c>
    </row>
    <row r="189" spans="2:65" s="1" customFormat="1" ht="22.8" customHeight="1">
      <c r="B189" s="38"/>
      <c r="C189" s="189" t="s">
        <v>374</v>
      </c>
      <c r="D189" s="189" t="s">
        <v>143</v>
      </c>
      <c r="E189" s="190" t="s">
        <v>375</v>
      </c>
      <c r="F189" s="191" t="s">
        <v>376</v>
      </c>
      <c r="G189" s="192" t="s">
        <v>146</v>
      </c>
      <c r="H189" s="193">
        <v>3959</v>
      </c>
      <c r="I189" s="194"/>
      <c r="J189" s="195">
        <f>ROUND(I189*H189,2)</f>
        <v>0</v>
      </c>
      <c r="K189" s="191" t="s">
        <v>147</v>
      </c>
      <c r="L189" s="58"/>
      <c r="M189" s="196" t="s">
        <v>22</v>
      </c>
      <c r="N189" s="197" t="s">
        <v>47</v>
      </c>
      <c r="O189" s="39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AR189" s="21" t="s">
        <v>148</v>
      </c>
      <c r="AT189" s="21" t="s">
        <v>143</v>
      </c>
      <c r="AU189" s="21" t="s">
        <v>86</v>
      </c>
      <c r="AY189" s="21" t="s">
        <v>141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21" t="s">
        <v>24</v>
      </c>
      <c r="BK189" s="200">
        <f>ROUND(I189*H189,2)</f>
        <v>0</v>
      </c>
      <c r="BL189" s="21" t="s">
        <v>148</v>
      </c>
      <c r="BM189" s="21" t="s">
        <v>377</v>
      </c>
    </row>
    <row r="190" spans="2:51" s="11" customFormat="1" ht="12">
      <c r="B190" s="201"/>
      <c r="C190" s="202"/>
      <c r="D190" s="203" t="s">
        <v>150</v>
      </c>
      <c r="E190" s="204" t="s">
        <v>22</v>
      </c>
      <c r="F190" s="205" t="s">
        <v>297</v>
      </c>
      <c r="G190" s="202"/>
      <c r="H190" s="206">
        <v>3735</v>
      </c>
      <c r="I190" s="207"/>
      <c r="J190" s="202"/>
      <c r="K190" s="202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150</v>
      </c>
      <c r="AU190" s="212" t="s">
        <v>86</v>
      </c>
      <c r="AV190" s="11" t="s">
        <v>86</v>
      </c>
      <c r="AW190" s="11" t="s">
        <v>39</v>
      </c>
      <c r="AX190" s="11" t="s">
        <v>76</v>
      </c>
      <c r="AY190" s="212" t="s">
        <v>141</v>
      </c>
    </row>
    <row r="191" spans="2:51" s="11" customFormat="1" ht="12">
      <c r="B191" s="201"/>
      <c r="C191" s="202"/>
      <c r="D191" s="203" t="s">
        <v>150</v>
      </c>
      <c r="E191" s="204" t="s">
        <v>22</v>
      </c>
      <c r="F191" s="205" t="s">
        <v>298</v>
      </c>
      <c r="G191" s="202"/>
      <c r="H191" s="206">
        <v>38.8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150</v>
      </c>
      <c r="AU191" s="212" t="s">
        <v>86</v>
      </c>
      <c r="AV191" s="11" t="s">
        <v>86</v>
      </c>
      <c r="AW191" s="11" t="s">
        <v>39</v>
      </c>
      <c r="AX191" s="11" t="s">
        <v>76</v>
      </c>
      <c r="AY191" s="212" t="s">
        <v>141</v>
      </c>
    </row>
    <row r="192" spans="2:51" s="11" customFormat="1" ht="12">
      <c r="B192" s="201"/>
      <c r="C192" s="202"/>
      <c r="D192" s="203" t="s">
        <v>150</v>
      </c>
      <c r="E192" s="204" t="s">
        <v>22</v>
      </c>
      <c r="F192" s="205" t="s">
        <v>299</v>
      </c>
      <c r="G192" s="202"/>
      <c r="H192" s="206">
        <v>52</v>
      </c>
      <c r="I192" s="207"/>
      <c r="J192" s="202"/>
      <c r="K192" s="202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150</v>
      </c>
      <c r="AU192" s="212" t="s">
        <v>86</v>
      </c>
      <c r="AV192" s="11" t="s">
        <v>86</v>
      </c>
      <c r="AW192" s="11" t="s">
        <v>39</v>
      </c>
      <c r="AX192" s="11" t="s">
        <v>76</v>
      </c>
      <c r="AY192" s="212" t="s">
        <v>141</v>
      </c>
    </row>
    <row r="193" spans="2:51" s="11" customFormat="1" ht="12">
      <c r="B193" s="201"/>
      <c r="C193" s="202"/>
      <c r="D193" s="203" t="s">
        <v>150</v>
      </c>
      <c r="E193" s="204" t="s">
        <v>22</v>
      </c>
      <c r="F193" s="205" t="s">
        <v>378</v>
      </c>
      <c r="G193" s="202"/>
      <c r="H193" s="206">
        <v>133.2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150</v>
      </c>
      <c r="AU193" s="212" t="s">
        <v>86</v>
      </c>
      <c r="AV193" s="11" t="s">
        <v>86</v>
      </c>
      <c r="AW193" s="11" t="s">
        <v>39</v>
      </c>
      <c r="AX193" s="11" t="s">
        <v>76</v>
      </c>
      <c r="AY193" s="212" t="s">
        <v>141</v>
      </c>
    </row>
    <row r="194" spans="2:65" s="1" customFormat="1" ht="14.4" customHeight="1">
      <c r="B194" s="38"/>
      <c r="C194" s="215" t="s">
        <v>379</v>
      </c>
      <c r="D194" s="215" t="s">
        <v>273</v>
      </c>
      <c r="E194" s="216" t="s">
        <v>380</v>
      </c>
      <c r="F194" s="217" t="s">
        <v>381</v>
      </c>
      <c r="G194" s="218" t="s">
        <v>247</v>
      </c>
      <c r="H194" s="219">
        <v>62.948</v>
      </c>
      <c r="I194" s="220"/>
      <c r="J194" s="221">
        <f>ROUND(I194*H194,2)</f>
        <v>0</v>
      </c>
      <c r="K194" s="217" t="s">
        <v>147</v>
      </c>
      <c r="L194" s="222"/>
      <c r="M194" s="223" t="s">
        <v>22</v>
      </c>
      <c r="N194" s="224" t="s">
        <v>47</v>
      </c>
      <c r="O194" s="39"/>
      <c r="P194" s="198">
        <f>O194*H194</f>
        <v>0</v>
      </c>
      <c r="Q194" s="198">
        <v>1</v>
      </c>
      <c r="R194" s="198">
        <f>Q194*H194</f>
        <v>62.948</v>
      </c>
      <c r="S194" s="198">
        <v>0</v>
      </c>
      <c r="T194" s="199">
        <f>S194*H194</f>
        <v>0</v>
      </c>
      <c r="AR194" s="21" t="s">
        <v>189</v>
      </c>
      <c r="AT194" s="21" t="s">
        <v>273</v>
      </c>
      <c r="AU194" s="21" t="s">
        <v>86</v>
      </c>
      <c r="AY194" s="21" t="s">
        <v>141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21" t="s">
        <v>24</v>
      </c>
      <c r="BK194" s="200">
        <f>ROUND(I194*H194,2)</f>
        <v>0</v>
      </c>
      <c r="BL194" s="21" t="s">
        <v>148</v>
      </c>
      <c r="BM194" s="21" t="s">
        <v>382</v>
      </c>
    </row>
    <row r="195" spans="2:51" s="11" customFormat="1" ht="12">
      <c r="B195" s="201"/>
      <c r="C195" s="202"/>
      <c r="D195" s="203" t="s">
        <v>150</v>
      </c>
      <c r="E195" s="204" t="s">
        <v>22</v>
      </c>
      <c r="F195" s="205" t="s">
        <v>383</v>
      </c>
      <c r="G195" s="202"/>
      <c r="H195" s="206">
        <v>62.948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150</v>
      </c>
      <c r="AU195" s="212" t="s">
        <v>86</v>
      </c>
      <c r="AV195" s="11" t="s">
        <v>86</v>
      </c>
      <c r="AW195" s="11" t="s">
        <v>39</v>
      </c>
      <c r="AX195" s="11" t="s">
        <v>24</v>
      </c>
      <c r="AY195" s="212" t="s">
        <v>141</v>
      </c>
    </row>
    <row r="196" spans="2:65" s="1" customFormat="1" ht="14.4" customHeight="1">
      <c r="B196" s="38"/>
      <c r="C196" s="189" t="s">
        <v>384</v>
      </c>
      <c r="D196" s="189" t="s">
        <v>143</v>
      </c>
      <c r="E196" s="190" t="s">
        <v>385</v>
      </c>
      <c r="F196" s="191" t="s">
        <v>386</v>
      </c>
      <c r="G196" s="192" t="s">
        <v>146</v>
      </c>
      <c r="H196" s="193">
        <v>3672.727</v>
      </c>
      <c r="I196" s="194"/>
      <c r="J196" s="195">
        <f>ROUND(I196*H196,2)</f>
        <v>0</v>
      </c>
      <c r="K196" s="191" t="s">
        <v>147</v>
      </c>
      <c r="L196" s="58"/>
      <c r="M196" s="196" t="s">
        <v>22</v>
      </c>
      <c r="N196" s="197" t="s">
        <v>47</v>
      </c>
      <c r="O196" s="39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AR196" s="21" t="s">
        <v>148</v>
      </c>
      <c r="AT196" s="21" t="s">
        <v>143</v>
      </c>
      <c r="AU196" s="21" t="s">
        <v>86</v>
      </c>
      <c r="AY196" s="21" t="s">
        <v>141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21" t="s">
        <v>24</v>
      </c>
      <c r="BK196" s="200">
        <f>ROUND(I196*H196,2)</f>
        <v>0</v>
      </c>
      <c r="BL196" s="21" t="s">
        <v>148</v>
      </c>
      <c r="BM196" s="21" t="s">
        <v>387</v>
      </c>
    </row>
    <row r="197" spans="2:51" s="11" customFormat="1" ht="12">
      <c r="B197" s="201"/>
      <c r="C197" s="202"/>
      <c r="D197" s="203" t="s">
        <v>150</v>
      </c>
      <c r="E197" s="204" t="s">
        <v>22</v>
      </c>
      <c r="F197" s="205" t="s">
        <v>388</v>
      </c>
      <c r="G197" s="202"/>
      <c r="H197" s="206">
        <v>3672.727</v>
      </c>
      <c r="I197" s="207"/>
      <c r="J197" s="202"/>
      <c r="K197" s="202"/>
      <c r="L197" s="208"/>
      <c r="M197" s="209"/>
      <c r="N197" s="210"/>
      <c r="O197" s="210"/>
      <c r="P197" s="210"/>
      <c r="Q197" s="210"/>
      <c r="R197" s="210"/>
      <c r="S197" s="210"/>
      <c r="T197" s="211"/>
      <c r="AT197" s="212" t="s">
        <v>150</v>
      </c>
      <c r="AU197" s="212" t="s">
        <v>86</v>
      </c>
      <c r="AV197" s="11" t="s">
        <v>86</v>
      </c>
      <c r="AW197" s="11" t="s">
        <v>39</v>
      </c>
      <c r="AX197" s="11" t="s">
        <v>24</v>
      </c>
      <c r="AY197" s="212" t="s">
        <v>141</v>
      </c>
    </row>
    <row r="198" spans="2:65" s="1" customFormat="1" ht="14.4" customHeight="1">
      <c r="B198" s="38"/>
      <c r="C198" s="189" t="s">
        <v>389</v>
      </c>
      <c r="D198" s="189" t="s">
        <v>143</v>
      </c>
      <c r="E198" s="190" t="s">
        <v>390</v>
      </c>
      <c r="F198" s="191" t="s">
        <v>391</v>
      </c>
      <c r="G198" s="192" t="s">
        <v>146</v>
      </c>
      <c r="H198" s="193">
        <v>3959</v>
      </c>
      <c r="I198" s="194"/>
      <c r="J198" s="195">
        <f>ROUND(I198*H198,2)</f>
        <v>0</v>
      </c>
      <c r="K198" s="191" t="s">
        <v>147</v>
      </c>
      <c r="L198" s="58"/>
      <c r="M198" s="196" t="s">
        <v>22</v>
      </c>
      <c r="N198" s="197" t="s">
        <v>47</v>
      </c>
      <c r="O198" s="39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AR198" s="21" t="s">
        <v>148</v>
      </c>
      <c r="AT198" s="21" t="s">
        <v>143</v>
      </c>
      <c r="AU198" s="21" t="s">
        <v>86</v>
      </c>
      <c r="AY198" s="21" t="s">
        <v>141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21" t="s">
        <v>24</v>
      </c>
      <c r="BK198" s="200">
        <f>ROUND(I198*H198,2)</f>
        <v>0</v>
      </c>
      <c r="BL198" s="21" t="s">
        <v>148</v>
      </c>
      <c r="BM198" s="21" t="s">
        <v>392</v>
      </c>
    </row>
    <row r="199" spans="2:51" s="11" customFormat="1" ht="12">
      <c r="B199" s="201"/>
      <c r="C199" s="202"/>
      <c r="D199" s="203" t="s">
        <v>150</v>
      </c>
      <c r="E199" s="204" t="s">
        <v>22</v>
      </c>
      <c r="F199" s="205" t="s">
        <v>393</v>
      </c>
      <c r="G199" s="202"/>
      <c r="H199" s="206">
        <v>3959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150</v>
      </c>
      <c r="AU199" s="212" t="s">
        <v>86</v>
      </c>
      <c r="AV199" s="11" t="s">
        <v>86</v>
      </c>
      <c r="AW199" s="11" t="s">
        <v>39</v>
      </c>
      <c r="AX199" s="11" t="s">
        <v>24</v>
      </c>
      <c r="AY199" s="212" t="s">
        <v>141</v>
      </c>
    </row>
    <row r="200" spans="2:65" s="1" customFormat="1" ht="14.4" customHeight="1">
      <c r="B200" s="38"/>
      <c r="C200" s="189" t="s">
        <v>394</v>
      </c>
      <c r="D200" s="189" t="s">
        <v>143</v>
      </c>
      <c r="E200" s="190" t="s">
        <v>395</v>
      </c>
      <c r="F200" s="191" t="s">
        <v>396</v>
      </c>
      <c r="G200" s="192" t="s">
        <v>146</v>
      </c>
      <c r="H200" s="193">
        <v>3959</v>
      </c>
      <c r="I200" s="194"/>
      <c r="J200" s="195">
        <f>ROUND(I200*H200,2)</f>
        <v>0</v>
      </c>
      <c r="K200" s="191" t="s">
        <v>147</v>
      </c>
      <c r="L200" s="58"/>
      <c r="M200" s="196" t="s">
        <v>22</v>
      </c>
      <c r="N200" s="197" t="s">
        <v>47</v>
      </c>
      <c r="O200" s="39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AR200" s="21" t="s">
        <v>148</v>
      </c>
      <c r="AT200" s="21" t="s">
        <v>143</v>
      </c>
      <c r="AU200" s="21" t="s">
        <v>86</v>
      </c>
      <c r="AY200" s="21" t="s">
        <v>141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21" t="s">
        <v>24</v>
      </c>
      <c r="BK200" s="200">
        <f>ROUND(I200*H200,2)</f>
        <v>0</v>
      </c>
      <c r="BL200" s="21" t="s">
        <v>148</v>
      </c>
      <c r="BM200" s="21" t="s">
        <v>397</v>
      </c>
    </row>
    <row r="201" spans="2:51" s="11" customFormat="1" ht="12">
      <c r="B201" s="201"/>
      <c r="C201" s="202"/>
      <c r="D201" s="203" t="s">
        <v>150</v>
      </c>
      <c r="E201" s="204" t="s">
        <v>22</v>
      </c>
      <c r="F201" s="205" t="s">
        <v>393</v>
      </c>
      <c r="G201" s="202"/>
      <c r="H201" s="206">
        <v>3959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150</v>
      </c>
      <c r="AU201" s="212" t="s">
        <v>86</v>
      </c>
      <c r="AV201" s="11" t="s">
        <v>86</v>
      </c>
      <c r="AW201" s="11" t="s">
        <v>39</v>
      </c>
      <c r="AX201" s="11" t="s">
        <v>24</v>
      </c>
      <c r="AY201" s="212" t="s">
        <v>141</v>
      </c>
    </row>
    <row r="202" spans="2:65" s="1" customFormat="1" ht="22.8" customHeight="1">
      <c r="B202" s="38"/>
      <c r="C202" s="189" t="s">
        <v>398</v>
      </c>
      <c r="D202" s="189" t="s">
        <v>143</v>
      </c>
      <c r="E202" s="190" t="s">
        <v>399</v>
      </c>
      <c r="F202" s="191" t="s">
        <v>400</v>
      </c>
      <c r="G202" s="192" t="s">
        <v>146</v>
      </c>
      <c r="H202" s="193">
        <v>3592</v>
      </c>
      <c r="I202" s="194"/>
      <c r="J202" s="195">
        <f>ROUND(I202*H202,2)</f>
        <v>0</v>
      </c>
      <c r="K202" s="191" t="s">
        <v>147</v>
      </c>
      <c r="L202" s="58"/>
      <c r="M202" s="196" t="s">
        <v>22</v>
      </c>
      <c r="N202" s="197" t="s">
        <v>47</v>
      </c>
      <c r="O202" s="39"/>
      <c r="P202" s="198">
        <f>O202*H202</f>
        <v>0</v>
      </c>
      <c r="Q202" s="198">
        <v>0</v>
      </c>
      <c r="R202" s="198">
        <f>Q202*H202</f>
        <v>0</v>
      </c>
      <c r="S202" s="198">
        <v>0</v>
      </c>
      <c r="T202" s="199">
        <f>S202*H202</f>
        <v>0</v>
      </c>
      <c r="AR202" s="21" t="s">
        <v>148</v>
      </c>
      <c r="AT202" s="21" t="s">
        <v>143</v>
      </c>
      <c r="AU202" s="21" t="s">
        <v>86</v>
      </c>
      <c r="AY202" s="21" t="s">
        <v>141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21" t="s">
        <v>24</v>
      </c>
      <c r="BK202" s="200">
        <f>ROUND(I202*H202,2)</f>
        <v>0</v>
      </c>
      <c r="BL202" s="21" t="s">
        <v>148</v>
      </c>
      <c r="BM202" s="21" t="s">
        <v>401</v>
      </c>
    </row>
    <row r="203" spans="2:51" s="11" customFormat="1" ht="12">
      <c r="B203" s="201"/>
      <c r="C203" s="202"/>
      <c r="D203" s="203" t="s">
        <v>150</v>
      </c>
      <c r="E203" s="204" t="s">
        <v>22</v>
      </c>
      <c r="F203" s="205" t="s">
        <v>402</v>
      </c>
      <c r="G203" s="202"/>
      <c r="H203" s="206">
        <v>3368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150</v>
      </c>
      <c r="AU203" s="212" t="s">
        <v>86</v>
      </c>
      <c r="AV203" s="11" t="s">
        <v>86</v>
      </c>
      <c r="AW203" s="11" t="s">
        <v>39</v>
      </c>
      <c r="AX203" s="11" t="s">
        <v>76</v>
      </c>
      <c r="AY203" s="212" t="s">
        <v>141</v>
      </c>
    </row>
    <row r="204" spans="2:51" s="11" customFormat="1" ht="12">
      <c r="B204" s="201"/>
      <c r="C204" s="202"/>
      <c r="D204" s="203" t="s">
        <v>150</v>
      </c>
      <c r="E204" s="204" t="s">
        <v>22</v>
      </c>
      <c r="F204" s="205" t="s">
        <v>298</v>
      </c>
      <c r="G204" s="202"/>
      <c r="H204" s="206">
        <v>38.8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150</v>
      </c>
      <c r="AU204" s="212" t="s">
        <v>86</v>
      </c>
      <c r="AV204" s="11" t="s">
        <v>86</v>
      </c>
      <c r="AW204" s="11" t="s">
        <v>39</v>
      </c>
      <c r="AX204" s="11" t="s">
        <v>76</v>
      </c>
      <c r="AY204" s="212" t="s">
        <v>141</v>
      </c>
    </row>
    <row r="205" spans="2:51" s="11" customFormat="1" ht="12">
      <c r="B205" s="201"/>
      <c r="C205" s="202"/>
      <c r="D205" s="203" t="s">
        <v>150</v>
      </c>
      <c r="E205" s="204" t="s">
        <v>22</v>
      </c>
      <c r="F205" s="205" t="s">
        <v>299</v>
      </c>
      <c r="G205" s="202"/>
      <c r="H205" s="206">
        <v>52</v>
      </c>
      <c r="I205" s="207"/>
      <c r="J205" s="202"/>
      <c r="K205" s="202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150</v>
      </c>
      <c r="AU205" s="212" t="s">
        <v>86</v>
      </c>
      <c r="AV205" s="11" t="s">
        <v>86</v>
      </c>
      <c r="AW205" s="11" t="s">
        <v>39</v>
      </c>
      <c r="AX205" s="11" t="s">
        <v>76</v>
      </c>
      <c r="AY205" s="212" t="s">
        <v>141</v>
      </c>
    </row>
    <row r="206" spans="2:51" s="11" customFormat="1" ht="12">
      <c r="B206" s="201"/>
      <c r="C206" s="202"/>
      <c r="D206" s="203" t="s">
        <v>150</v>
      </c>
      <c r="E206" s="204" t="s">
        <v>22</v>
      </c>
      <c r="F206" s="205" t="s">
        <v>378</v>
      </c>
      <c r="G206" s="202"/>
      <c r="H206" s="206">
        <v>133.2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150</v>
      </c>
      <c r="AU206" s="212" t="s">
        <v>86</v>
      </c>
      <c r="AV206" s="11" t="s">
        <v>86</v>
      </c>
      <c r="AW206" s="11" t="s">
        <v>39</v>
      </c>
      <c r="AX206" s="11" t="s">
        <v>76</v>
      </c>
      <c r="AY206" s="212" t="s">
        <v>141</v>
      </c>
    </row>
    <row r="207" spans="2:65" s="1" customFormat="1" ht="14.4" customHeight="1">
      <c r="B207" s="38"/>
      <c r="C207" s="189" t="s">
        <v>403</v>
      </c>
      <c r="D207" s="189" t="s">
        <v>143</v>
      </c>
      <c r="E207" s="190" t="s">
        <v>404</v>
      </c>
      <c r="F207" s="191" t="s">
        <v>405</v>
      </c>
      <c r="G207" s="192" t="s">
        <v>146</v>
      </c>
      <c r="H207" s="193">
        <v>1468</v>
      </c>
      <c r="I207" s="194"/>
      <c r="J207" s="195">
        <f>ROUND(I207*H207,2)</f>
        <v>0</v>
      </c>
      <c r="K207" s="191" t="s">
        <v>147</v>
      </c>
      <c r="L207" s="58"/>
      <c r="M207" s="196" t="s">
        <v>22</v>
      </c>
      <c r="N207" s="197" t="s">
        <v>47</v>
      </c>
      <c r="O207" s="39"/>
      <c r="P207" s="198">
        <f>O207*H207</f>
        <v>0</v>
      </c>
      <c r="Q207" s="198">
        <v>0.18776</v>
      </c>
      <c r="R207" s="198">
        <f>Q207*H207</f>
        <v>275.63168</v>
      </c>
      <c r="S207" s="198">
        <v>0</v>
      </c>
      <c r="T207" s="199">
        <f>S207*H207</f>
        <v>0</v>
      </c>
      <c r="AR207" s="21" t="s">
        <v>148</v>
      </c>
      <c r="AT207" s="21" t="s">
        <v>143</v>
      </c>
      <c r="AU207" s="21" t="s">
        <v>86</v>
      </c>
      <c r="AY207" s="21" t="s">
        <v>141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21" t="s">
        <v>24</v>
      </c>
      <c r="BK207" s="200">
        <f>ROUND(I207*H207,2)</f>
        <v>0</v>
      </c>
      <c r="BL207" s="21" t="s">
        <v>148</v>
      </c>
      <c r="BM207" s="21" t="s">
        <v>406</v>
      </c>
    </row>
    <row r="208" spans="2:51" s="11" customFormat="1" ht="12">
      <c r="B208" s="201"/>
      <c r="C208" s="202"/>
      <c r="D208" s="203" t="s">
        <v>150</v>
      </c>
      <c r="E208" s="204" t="s">
        <v>22</v>
      </c>
      <c r="F208" s="205" t="s">
        <v>407</v>
      </c>
      <c r="G208" s="202"/>
      <c r="H208" s="206">
        <v>1468</v>
      </c>
      <c r="I208" s="207"/>
      <c r="J208" s="202"/>
      <c r="K208" s="202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150</v>
      </c>
      <c r="AU208" s="212" t="s">
        <v>86</v>
      </c>
      <c r="AV208" s="11" t="s">
        <v>86</v>
      </c>
      <c r="AW208" s="11" t="s">
        <v>39</v>
      </c>
      <c r="AX208" s="11" t="s">
        <v>24</v>
      </c>
      <c r="AY208" s="212" t="s">
        <v>141</v>
      </c>
    </row>
    <row r="209" spans="2:65" s="1" customFormat="1" ht="14.4" customHeight="1">
      <c r="B209" s="38"/>
      <c r="C209" s="189" t="s">
        <v>408</v>
      </c>
      <c r="D209" s="189" t="s">
        <v>143</v>
      </c>
      <c r="E209" s="190" t="s">
        <v>409</v>
      </c>
      <c r="F209" s="191" t="s">
        <v>410</v>
      </c>
      <c r="G209" s="192" t="s">
        <v>146</v>
      </c>
      <c r="H209" s="193">
        <v>7184</v>
      </c>
      <c r="I209" s="194"/>
      <c r="J209" s="195">
        <f>ROUND(I209*H209,2)</f>
        <v>0</v>
      </c>
      <c r="K209" s="191" t="s">
        <v>147</v>
      </c>
      <c r="L209" s="58"/>
      <c r="M209" s="196" t="s">
        <v>22</v>
      </c>
      <c r="N209" s="197" t="s">
        <v>47</v>
      </c>
      <c r="O209" s="39"/>
      <c r="P209" s="198">
        <f>O209*H209</f>
        <v>0</v>
      </c>
      <c r="Q209" s="198">
        <v>0.00061</v>
      </c>
      <c r="R209" s="198">
        <f>Q209*H209</f>
        <v>4.3822399999999995</v>
      </c>
      <c r="S209" s="198">
        <v>0</v>
      </c>
      <c r="T209" s="199">
        <f>S209*H209</f>
        <v>0</v>
      </c>
      <c r="AR209" s="21" t="s">
        <v>148</v>
      </c>
      <c r="AT209" s="21" t="s">
        <v>143</v>
      </c>
      <c r="AU209" s="21" t="s">
        <v>86</v>
      </c>
      <c r="AY209" s="21" t="s">
        <v>141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21" t="s">
        <v>24</v>
      </c>
      <c r="BK209" s="200">
        <f>ROUND(I209*H209,2)</f>
        <v>0</v>
      </c>
      <c r="BL209" s="21" t="s">
        <v>148</v>
      </c>
      <c r="BM209" s="21" t="s">
        <v>411</v>
      </c>
    </row>
    <row r="210" spans="2:51" s="11" customFormat="1" ht="12">
      <c r="B210" s="201"/>
      <c r="C210" s="202"/>
      <c r="D210" s="203" t="s">
        <v>150</v>
      </c>
      <c r="E210" s="204" t="s">
        <v>22</v>
      </c>
      <c r="F210" s="205" t="s">
        <v>412</v>
      </c>
      <c r="G210" s="202"/>
      <c r="H210" s="206">
        <v>6736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150</v>
      </c>
      <c r="AU210" s="212" t="s">
        <v>86</v>
      </c>
      <c r="AV210" s="11" t="s">
        <v>86</v>
      </c>
      <c r="AW210" s="11" t="s">
        <v>39</v>
      </c>
      <c r="AX210" s="11" t="s">
        <v>76</v>
      </c>
      <c r="AY210" s="212" t="s">
        <v>141</v>
      </c>
    </row>
    <row r="211" spans="2:51" s="11" customFormat="1" ht="12">
      <c r="B211" s="201"/>
      <c r="C211" s="202"/>
      <c r="D211" s="203" t="s">
        <v>150</v>
      </c>
      <c r="E211" s="204" t="s">
        <v>22</v>
      </c>
      <c r="F211" s="205" t="s">
        <v>413</v>
      </c>
      <c r="G211" s="202"/>
      <c r="H211" s="206">
        <v>77.6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150</v>
      </c>
      <c r="AU211" s="212" t="s">
        <v>86</v>
      </c>
      <c r="AV211" s="11" t="s">
        <v>86</v>
      </c>
      <c r="AW211" s="11" t="s">
        <v>39</v>
      </c>
      <c r="AX211" s="11" t="s">
        <v>76</v>
      </c>
      <c r="AY211" s="212" t="s">
        <v>141</v>
      </c>
    </row>
    <row r="212" spans="2:51" s="11" customFormat="1" ht="12">
      <c r="B212" s="201"/>
      <c r="C212" s="202"/>
      <c r="D212" s="203" t="s">
        <v>150</v>
      </c>
      <c r="E212" s="204" t="s">
        <v>22</v>
      </c>
      <c r="F212" s="205" t="s">
        <v>414</v>
      </c>
      <c r="G212" s="202"/>
      <c r="H212" s="206">
        <v>104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150</v>
      </c>
      <c r="AU212" s="212" t="s">
        <v>86</v>
      </c>
      <c r="AV212" s="11" t="s">
        <v>86</v>
      </c>
      <c r="AW212" s="11" t="s">
        <v>39</v>
      </c>
      <c r="AX212" s="11" t="s">
        <v>76</v>
      </c>
      <c r="AY212" s="212" t="s">
        <v>141</v>
      </c>
    </row>
    <row r="213" spans="2:51" s="11" customFormat="1" ht="12">
      <c r="B213" s="201"/>
      <c r="C213" s="202"/>
      <c r="D213" s="203" t="s">
        <v>150</v>
      </c>
      <c r="E213" s="204" t="s">
        <v>22</v>
      </c>
      <c r="F213" s="205" t="s">
        <v>415</v>
      </c>
      <c r="G213" s="202"/>
      <c r="H213" s="206">
        <v>266.4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150</v>
      </c>
      <c r="AU213" s="212" t="s">
        <v>86</v>
      </c>
      <c r="AV213" s="11" t="s">
        <v>86</v>
      </c>
      <c r="AW213" s="11" t="s">
        <v>39</v>
      </c>
      <c r="AX213" s="11" t="s">
        <v>76</v>
      </c>
      <c r="AY213" s="212" t="s">
        <v>141</v>
      </c>
    </row>
    <row r="214" spans="2:65" s="1" customFormat="1" ht="22.8" customHeight="1">
      <c r="B214" s="38"/>
      <c r="C214" s="189" t="s">
        <v>416</v>
      </c>
      <c r="D214" s="189" t="s">
        <v>143</v>
      </c>
      <c r="E214" s="190" t="s">
        <v>417</v>
      </c>
      <c r="F214" s="191" t="s">
        <v>418</v>
      </c>
      <c r="G214" s="192" t="s">
        <v>146</v>
      </c>
      <c r="H214" s="193">
        <v>3592</v>
      </c>
      <c r="I214" s="194"/>
      <c r="J214" s="195">
        <f>ROUND(I214*H214,2)</f>
        <v>0</v>
      </c>
      <c r="K214" s="191" t="s">
        <v>147</v>
      </c>
      <c r="L214" s="58"/>
      <c r="M214" s="196" t="s">
        <v>22</v>
      </c>
      <c r="N214" s="197" t="s">
        <v>47</v>
      </c>
      <c r="O214" s="39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AR214" s="21" t="s">
        <v>148</v>
      </c>
      <c r="AT214" s="21" t="s">
        <v>143</v>
      </c>
      <c r="AU214" s="21" t="s">
        <v>86</v>
      </c>
      <c r="AY214" s="21" t="s">
        <v>141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21" t="s">
        <v>24</v>
      </c>
      <c r="BK214" s="200">
        <f>ROUND(I214*H214,2)</f>
        <v>0</v>
      </c>
      <c r="BL214" s="21" t="s">
        <v>148</v>
      </c>
      <c r="BM214" s="21" t="s">
        <v>419</v>
      </c>
    </row>
    <row r="215" spans="2:51" s="11" customFormat="1" ht="12">
      <c r="B215" s="201"/>
      <c r="C215" s="202"/>
      <c r="D215" s="203" t="s">
        <v>150</v>
      </c>
      <c r="E215" s="204" t="s">
        <v>22</v>
      </c>
      <c r="F215" s="205" t="s">
        <v>420</v>
      </c>
      <c r="G215" s="202"/>
      <c r="H215" s="206">
        <v>3592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150</v>
      </c>
      <c r="AU215" s="212" t="s">
        <v>86</v>
      </c>
      <c r="AV215" s="11" t="s">
        <v>86</v>
      </c>
      <c r="AW215" s="11" t="s">
        <v>39</v>
      </c>
      <c r="AX215" s="11" t="s">
        <v>76</v>
      </c>
      <c r="AY215" s="212" t="s">
        <v>141</v>
      </c>
    </row>
    <row r="216" spans="2:65" s="1" customFormat="1" ht="22.8" customHeight="1">
      <c r="B216" s="38"/>
      <c r="C216" s="189" t="s">
        <v>421</v>
      </c>
      <c r="D216" s="189" t="s">
        <v>143</v>
      </c>
      <c r="E216" s="190" t="s">
        <v>422</v>
      </c>
      <c r="F216" s="191" t="s">
        <v>423</v>
      </c>
      <c r="G216" s="192" t="s">
        <v>196</v>
      </c>
      <c r="H216" s="193">
        <v>40</v>
      </c>
      <c r="I216" s="194"/>
      <c r="J216" s="195">
        <f>ROUND(I216*H216,2)</f>
        <v>0</v>
      </c>
      <c r="K216" s="191" t="s">
        <v>147</v>
      </c>
      <c r="L216" s="58"/>
      <c r="M216" s="196" t="s">
        <v>22</v>
      </c>
      <c r="N216" s="197" t="s">
        <v>47</v>
      </c>
      <c r="O216" s="39"/>
      <c r="P216" s="198">
        <f>O216*H216</f>
        <v>0</v>
      </c>
      <c r="Q216" s="198">
        <v>0.00224</v>
      </c>
      <c r="R216" s="198">
        <f>Q216*H216</f>
        <v>0.08959999999999999</v>
      </c>
      <c r="S216" s="198">
        <v>0</v>
      </c>
      <c r="T216" s="199">
        <f>S216*H216</f>
        <v>0</v>
      </c>
      <c r="AR216" s="21" t="s">
        <v>148</v>
      </c>
      <c r="AT216" s="21" t="s">
        <v>143</v>
      </c>
      <c r="AU216" s="21" t="s">
        <v>86</v>
      </c>
      <c r="AY216" s="21" t="s">
        <v>141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21" t="s">
        <v>24</v>
      </c>
      <c r="BK216" s="200">
        <f>ROUND(I216*H216,2)</f>
        <v>0</v>
      </c>
      <c r="BL216" s="21" t="s">
        <v>148</v>
      </c>
      <c r="BM216" s="21" t="s">
        <v>424</v>
      </c>
    </row>
    <row r="217" spans="2:51" s="11" customFormat="1" ht="12">
      <c r="B217" s="201"/>
      <c r="C217" s="202"/>
      <c r="D217" s="203" t="s">
        <v>150</v>
      </c>
      <c r="E217" s="204" t="s">
        <v>22</v>
      </c>
      <c r="F217" s="205" t="s">
        <v>425</v>
      </c>
      <c r="G217" s="202"/>
      <c r="H217" s="206">
        <v>40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150</v>
      </c>
      <c r="AU217" s="212" t="s">
        <v>86</v>
      </c>
      <c r="AV217" s="11" t="s">
        <v>86</v>
      </c>
      <c r="AW217" s="11" t="s">
        <v>39</v>
      </c>
      <c r="AX217" s="11" t="s">
        <v>24</v>
      </c>
      <c r="AY217" s="212" t="s">
        <v>141</v>
      </c>
    </row>
    <row r="218" spans="2:63" s="10" customFormat="1" ht="29.85" customHeight="1">
      <c r="B218" s="173"/>
      <c r="C218" s="174"/>
      <c r="D218" s="175" t="s">
        <v>75</v>
      </c>
      <c r="E218" s="187" t="s">
        <v>189</v>
      </c>
      <c r="F218" s="187" t="s">
        <v>426</v>
      </c>
      <c r="G218" s="174"/>
      <c r="H218" s="174"/>
      <c r="I218" s="177"/>
      <c r="J218" s="188">
        <f>BK218</f>
        <v>0</v>
      </c>
      <c r="K218" s="174"/>
      <c r="L218" s="179"/>
      <c r="M218" s="180"/>
      <c r="N218" s="181"/>
      <c r="O218" s="181"/>
      <c r="P218" s="182">
        <f>SUM(P219:P235)</f>
        <v>0</v>
      </c>
      <c r="Q218" s="181"/>
      <c r="R218" s="182">
        <f>SUM(R219:R235)</f>
        <v>8.599685000000001</v>
      </c>
      <c r="S218" s="181"/>
      <c r="T218" s="183">
        <f>SUM(T219:T235)</f>
        <v>0</v>
      </c>
      <c r="AR218" s="184" t="s">
        <v>24</v>
      </c>
      <c r="AT218" s="185" t="s">
        <v>75</v>
      </c>
      <c r="AU218" s="185" t="s">
        <v>24</v>
      </c>
      <c r="AY218" s="184" t="s">
        <v>141</v>
      </c>
      <c r="BK218" s="186">
        <f>SUM(BK219:BK235)</f>
        <v>0</v>
      </c>
    </row>
    <row r="219" spans="2:65" s="1" customFormat="1" ht="22.8" customHeight="1">
      <c r="B219" s="38"/>
      <c r="C219" s="189" t="s">
        <v>427</v>
      </c>
      <c r="D219" s="189" t="s">
        <v>143</v>
      </c>
      <c r="E219" s="190" t="s">
        <v>428</v>
      </c>
      <c r="F219" s="191" t="s">
        <v>429</v>
      </c>
      <c r="G219" s="192" t="s">
        <v>196</v>
      </c>
      <c r="H219" s="193">
        <v>14</v>
      </c>
      <c r="I219" s="194"/>
      <c r="J219" s="195">
        <f>ROUND(I219*H219,2)</f>
        <v>0</v>
      </c>
      <c r="K219" s="191" t="s">
        <v>147</v>
      </c>
      <c r="L219" s="58"/>
      <c r="M219" s="196" t="s">
        <v>22</v>
      </c>
      <c r="N219" s="197" t="s">
        <v>47</v>
      </c>
      <c r="O219" s="39"/>
      <c r="P219" s="198">
        <f>O219*H219</f>
        <v>0</v>
      </c>
      <c r="Q219" s="198">
        <v>1E-05</v>
      </c>
      <c r="R219" s="198">
        <f>Q219*H219</f>
        <v>0.00014000000000000001</v>
      </c>
      <c r="S219" s="198">
        <v>0</v>
      </c>
      <c r="T219" s="199">
        <f>S219*H219</f>
        <v>0</v>
      </c>
      <c r="AR219" s="21" t="s">
        <v>148</v>
      </c>
      <c r="AT219" s="21" t="s">
        <v>143</v>
      </c>
      <c r="AU219" s="21" t="s">
        <v>86</v>
      </c>
      <c r="AY219" s="21" t="s">
        <v>141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21" t="s">
        <v>24</v>
      </c>
      <c r="BK219" s="200">
        <f>ROUND(I219*H219,2)</f>
        <v>0</v>
      </c>
      <c r="BL219" s="21" t="s">
        <v>148</v>
      </c>
      <c r="BM219" s="21" t="s">
        <v>430</v>
      </c>
    </row>
    <row r="220" spans="2:51" s="11" customFormat="1" ht="12">
      <c r="B220" s="201"/>
      <c r="C220" s="202"/>
      <c r="D220" s="203" t="s">
        <v>150</v>
      </c>
      <c r="E220" s="204" t="s">
        <v>22</v>
      </c>
      <c r="F220" s="205" t="s">
        <v>431</v>
      </c>
      <c r="G220" s="202"/>
      <c r="H220" s="206">
        <v>14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150</v>
      </c>
      <c r="AU220" s="212" t="s">
        <v>86</v>
      </c>
      <c r="AV220" s="11" t="s">
        <v>86</v>
      </c>
      <c r="AW220" s="11" t="s">
        <v>39</v>
      </c>
      <c r="AX220" s="11" t="s">
        <v>24</v>
      </c>
      <c r="AY220" s="212" t="s">
        <v>141</v>
      </c>
    </row>
    <row r="221" spans="2:65" s="1" customFormat="1" ht="14.4" customHeight="1">
      <c r="B221" s="38"/>
      <c r="C221" s="215" t="s">
        <v>432</v>
      </c>
      <c r="D221" s="215" t="s">
        <v>273</v>
      </c>
      <c r="E221" s="216" t="s">
        <v>433</v>
      </c>
      <c r="F221" s="217" t="s">
        <v>434</v>
      </c>
      <c r="G221" s="218" t="s">
        <v>161</v>
      </c>
      <c r="H221" s="219">
        <v>14</v>
      </c>
      <c r="I221" s="220"/>
      <c r="J221" s="221">
        <f>ROUND(I221*H221,2)</f>
        <v>0</v>
      </c>
      <c r="K221" s="217" t="s">
        <v>147</v>
      </c>
      <c r="L221" s="222"/>
      <c r="M221" s="223" t="s">
        <v>22</v>
      </c>
      <c r="N221" s="224" t="s">
        <v>47</v>
      </c>
      <c r="O221" s="39"/>
      <c r="P221" s="198">
        <f>O221*H221</f>
        <v>0</v>
      </c>
      <c r="Q221" s="198">
        <v>0.335</v>
      </c>
      <c r="R221" s="198">
        <f>Q221*H221</f>
        <v>4.69</v>
      </c>
      <c r="S221" s="198">
        <v>0</v>
      </c>
      <c r="T221" s="199">
        <f>S221*H221</f>
        <v>0</v>
      </c>
      <c r="AR221" s="21" t="s">
        <v>189</v>
      </c>
      <c r="AT221" s="21" t="s">
        <v>273</v>
      </c>
      <c r="AU221" s="21" t="s">
        <v>86</v>
      </c>
      <c r="AY221" s="21" t="s">
        <v>141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21" t="s">
        <v>24</v>
      </c>
      <c r="BK221" s="200">
        <f>ROUND(I221*H221,2)</f>
        <v>0</v>
      </c>
      <c r="BL221" s="21" t="s">
        <v>148</v>
      </c>
      <c r="BM221" s="21" t="s">
        <v>435</v>
      </c>
    </row>
    <row r="222" spans="2:65" s="1" customFormat="1" ht="22.8" customHeight="1">
      <c r="B222" s="38"/>
      <c r="C222" s="189" t="s">
        <v>436</v>
      </c>
      <c r="D222" s="189" t="s">
        <v>143</v>
      </c>
      <c r="E222" s="190" t="s">
        <v>437</v>
      </c>
      <c r="F222" s="191" t="s">
        <v>438</v>
      </c>
      <c r="G222" s="192" t="s">
        <v>196</v>
      </c>
      <c r="H222" s="193">
        <v>4.5</v>
      </c>
      <c r="I222" s="194"/>
      <c r="J222" s="195">
        <f>ROUND(I222*H222,2)</f>
        <v>0</v>
      </c>
      <c r="K222" s="191" t="s">
        <v>147</v>
      </c>
      <c r="L222" s="58"/>
      <c r="M222" s="196" t="s">
        <v>22</v>
      </c>
      <c r="N222" s="197" t="s">
        <v>47</v>
      </c>
      <c r="O222" s="39"/>
      <c r="P222" s="198">
        <f>O222*H222</f>
        <v>0</v>
      </c>
      <c r="Q222" s="198">
        <v>0.00273</v>
      </c>
      <c r="R222" s="198">
        <f>Q222*H222</f>
        <v>0.012284999999999999</v>
      </c>
      <c r="S222" s="198">
        <v>0</v>
      </c>
      <c r="T222" s="199">
        <f>S222*H222</f>
        <v>0</v>
      </c>
      <c r="AR222" s="21" t="s">
        <v>148</v>
      </c>
      <c r="AT222" s="21" t="s">
        <v>143</v>
      </c>
      <c r="AU222" s="21" t="s">
        <v>86</v>
      </c>
      <c r="AY222" s="21" t="s">
        <v>141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21" t="s">
        <v>24</v>
      </c>
      <c r="BK222" s="200">
        <f>ROUND(I222*H222,2)</f>
        <v>0</v>
      </c>
      <c r="BL222" s="21" t="s">
        <v>148</v>
      </c>
      <c r="BM222" s="21" t="s">
        <v>439</v>
      </c>
    </row>
    <row r="223" spans="2:47" s="1" customFormat="1" ht="36">
      <c r="B223" s="38"/>
      <c r="C223" s="60"/>
      <c r="D223" s="203" t="s">
        <v>223</v>
      </c>
      <c r="E223" s="60"/>
      <c r="F223" s="213" t="s">
        <v>440</v>
      </c>
      <c r="G223" s="60"/>
      <c r="H223" s="60"/>
      <c r="I223" s="160"/>
      <c r="J223" s="60"/>
      <c r="K223" s="60"/>
      <c r="L223" s="58"/>
      <c r="M223" s="214"/>
      <c r="N223" s="39"/>
      <c r="O223" s="39"/>
      <c r="P223" s="39"/>
      <c r="Q223" s="39"/>
      <c r="R223" s="39"/>
      <c r="S223" s="39"/>
      <c r="T223" s="75"/>
      <c r="AT223" s="21" t="s">
        <v>223</v>
      </c>
      <c r="AU223" s="21" t="s">
        <v>86</v>
      </c>
    </row>
    <row r="224" spans="2:51" s="11" customFormat="1" ht="12">
      <c r="B224" s="201"/>
      <c r="C224" s="202"/>
      <c r="D224" s="203" t="s">
        <v>150</v>
      </c>
      <c r="E224" s="204" t="s">
        <v>22</v>
      </c>
      <c r="F224" s="205" t="s">
        <v>441</v>
      </c>
      <c r="G224" s="202"/>
      <c r="H224" s="206">
        <v>4.5</v>
      </c>
      <c r="I224" s="207"/>
      <c r="J224" s="202"/>
      <c r="K224" s="202"/>
      <c r="L224" s="208"/>
      <c r="M224" s="209"/>
      <c r="N224" s="210"/>
      <c r="O224" s="210"/>
      <c r="P224" s="210"/>
      <c r="Q224" s="210"/>
      <c r="R224" s="210"/>
      <c r="S224" s="210"/>
      <c r="T224" s="211"/>
      <c r="AT224" s="212" t="s">
        <v>150</v>
      </c>
      <c r="AU224" s="212" t="s">
        <v>86</v>
      </c>
      <c r="AV224" s="11" t="s">
        <v>86</v>
      </c>
      <c r="AW224" s="11" t="s">
        <v>39</v>
      </c>
      <c r="AX224" s="11" t="s">
        <v>24</v>
      </c>
      <c r="AY224" s="212" t="s">
        <v>141</v>
      </c>
    </row>
    <row r="225" spans="2:65" s="1" customFormat="1" ht="22.8" customHeight="1">
      <c r="B225" s="38"/>
      <c r="C225" s="189" t="s">
        <v>442</v>
      </c>
      <c r="D225" s="189" t="s">
        <v>143</v>
      </c>
      <c r="E225" s="190" t="s">
        <v>443</v>
      </c>
      <c r="F225" s="191" t="s">
        <v>444</v>
      </c>
      <c r="G225" s="192" t="s">
        <v>161</v>
      </c>
      <c r="H225" s="193">
        <v>1</v>
      </c>
      <c r="I225" s="194"/>
      <c r="J225" s="195">
        <f>ROUND(I225*H225,2)</f>
        <v>0</v>
      </c>
      <c r="K225" s="191" t="s">
        <v>147</v>
      </c>
      <c r="L225" s="58"/>
      <c r="M225" s="196" t="s">
        <v>22</v>
      </c>
      <c r="N225" s="197" t="s">
        <v>47</v>
      </c>
      <c r="O225" s="39"/>
      <c r="P225" s="198">
        <f>O225*H225</f>
        <v>0</v>
      </c>
      <c r="Q225" s="198">
        <v>1.92726</v>
      </c>
      <c r="R225" s="198">
        <f>Q225*H225</f>
        <v>1.92726</v>
      </c>
      <c r="S225" s="198">
        <v>0</v>
      </c>
      <c r="T225" s="199">
        <f>S225*H225</f>
        <v>0</v>
      </c>
      <c r="AR225" s="21" t="s">
        <v>148</v>
      </c>
      <c r="AT225" s="21" t="s">
        <v>143</v>
      </c>
      <c r="AU225" s="21" t="s">
        <v>86</v>
      </c>
      <c r="AY225" s="21" t="s">
        <v>141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21" t="s">
        <v>24</v>
      </c>
      <c r="BK225" s="200">
        <f>ROUND(I225*H225,2)</f>
        <v>0</v>
      </c>
      <c r="BL225" s="21" t="s">
        <v>148</v>
      </c>
      <c r="BM225" s="21" t="s">
        <v>445</v>
      </c>
    </row>
    <row r="226" spans="2:51" s="11" customFormat="1" ht="12">
      <c r="B226" s="201"/>
      <c r="C226" s="202"/>
      <c r="D226" s="203" t="s">
        <v>150</v>
      </c>
      <c r="E226" s="204" t="s">
        <v>22</v>
      </c>
      <c r="F226" s="205" t="s">
        <v>446</v>
      </c>
      <c r="G226" s="202"/>
      <c r="H226" s="206">
        <v>1</v>
      </c>
      <c r="I226" s="207"/>
      <c r="J226" s="202"/>
      <c r="K226" s="202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150</v>
      </c>
      <c r="AU226" s="212" t="s">
        <v>86</v>
      </c>
      <c r="AV226" s="11" t="s">
        <v>86</v>
      </c>
      <c r="AW226" s="11" t="s">
        <v>39</v>
      </c>
      <c r="AX226" s="11" t="s">
        <v>24</v>
      </c>
      <c r="AY226" s="212" t="s">
        <v>141</v>
      </c>
    </row>
    <row r="227" spans="2:65" s="1" customFormat="1" ht="14.4" customHeight="1">
      <c r="B227" s="38"/>
      <c r="C227" s="215" t="s">
        <v>447</v>
      </c>
      <c r="D227" s="215" t="s">
        <v>273</v>
      </c>
      <c r="E227" s="216" t="s">
        <v>448</v>
      </c>
      <c r="F227" s="217" t="s">
        <v>449</v>
      </c>
      <c r="G227" s="218" t="s">
        <v>161</v>
      </c>
      <c r="H227" s="219">
        <v>1</v>
      </c>
      <c r="I227" s="220"/>
      <c r="J227" s="221">
        <f>ROUND(I227*H227,2)</f>
        <v>0</v>
      </c>
      <c r="K227" s="217" t="s">
        <v>22</v>
      </c>
      <c r="L227" s="222"/>
      <c r="M227" s="223" t="s">
        <v>22</v>
      </c>
      <c r="N227" s="224" t="s">
        <v>47</v>
      </c>
      <c r="O227" s="39"/>
      <c r="P227" s="198">
        <f>O227*H227</f>
        <v>0</v>
      </c>
      <c r="Q227" s="198">
        <v>1.436</v>
      </c>
      <c r="R227" s="198">
        <f>Q227*H227</f>
        <v>1.436</v>
      </c>
      <c r="S227" s="198">
        <v>0</v>
      </c>
      <c r="T227" s="199">
        <f>S227*H227</f>
        <v>0</v>
      </c>
      <c r="AR227" s="21" t="s">
        <v>189</v>
      </c>
      <c r="AT227" s="21" t="s">
        <v>273</v>
      </c>
      <c r="AU227" s="21" t="s">
        <v>86</v>
      </c>
      <c r="AY227" s="21" t="s">
        <v>141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21" t="s">
        <v>24</v>
      </c>
      <c r="BK227" s="200">
        <f>ROUND(I227*H227,2)</f>
        <v>0</v>
      </c>
      <c r="BL227" s="21" t="s">
        <v>148</v>
      </c>
      <c r="BM227" s="21" t="s">
        <v>450</v>
      </c>
    </row>
    <row r="228" spans="2:65" s="1" customFormat="1" ht="22.8" customHeight="1">
      <c r="B228" s="38"/>
      <c r="C228" s="215" t="s">
        <v>451</v>
      </c>
      <c r="D228" s="215" t="s">
        <v>273</v>
      </c>
      <c r="E228" s="216" t="s">
        <v>452</v>
      </c>
      <c r="F228" s="217" t="s">
        <v>453</v>
      </c>
      <c r="G228" s="218" t="s">
        <v>161</v>
      </c>
      <c r="H228" s="219">
        <v>1</v>
      </c>
      <c r="I228" s="220"/>
      <c r="J228" s="221">
        <f>ROUND(I228*H228,2)</f>
        <v>0</v>
      </c>
      <c r="K228" s="217" t="s">
        <v>22</v>
      </c>
      <c r="L228" s="222"/>
      <c r="M228" s="223" t="s">
        <v>22</v>
      </c>
      <c r="N228" s="224" t="s">
        <v>47</v>
      </c>
      <c r="O228" s="39"/>
      <c r="P228" s="198">
        <f>O228*H228</f>
        <v>0</v>
      </c>
      <c r="Q228" s="198">
        <v>0.212</v>
      </c>
      <c r="R228" s="198">
        <f>Q228*H228</f>
        <v>0.212</v>
      </c>
      <c r="S228" s="198">
        <v>0</v>
      </c>
      <c r="T228" s="199">
        <f>S228*H228</f>
        <v>0</v>
      </c>
      <c r="AR228" s="21" t="s">
        <v>189</v>
      </c>
      <c r="AT228" s="21" t="s">
        <v>273</v>
      </c>
      <c r="AU228" s="21" t="s">
        <v>86</v>
      </c>
      <c r="AY228" s="21" t="s">
        <v>141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21" t="s">
        <v>24</v>
      </c>
      <c r="BK228" s="200">
        <f>ROUND(I228*H228,2)</f>
        <v>0</v>
      </c>
      <c r="BL228" s="21" t="s">
        <v>148</v>
      </c>
      <c r="BM228" s="21" t="s">
        <v>454</v>
      </c>
    </row>
    <row r="229" spans="2:65" s="1" customFormat="1" ht="14.4" customHeight="1">
      <c r="B229" s="38"/>
      <c r="C229" s="215" t="s">
        <v>455</v>
      </c>
      <c r="D229" s="215" t="s">
        <v>273</v>
      </c>
      <c r="E229" s="216" t="s">
        <v>456</v>
      </c>
      <c r="F229" s="217" t="s">
        <v>457</v>
      </c>
      <c r="G229" s="218" t="s">
        <v>161</v>
      </c>
      <c r="H229" s="219">
        <v>1</v>
      </c>
      <c r="I229" s="220"/>
      <c r="J229" s="221">
        <f>ROUND(I229*H229,2)</f>
        <v>0</v>
      </c>
      <c r="K229" s="217" t="s">
        <v>22</v>
      </c>
      <c r="L229" s="222"/>
      <c r="M229" s="223" t="s">
        <v>22</v>
      </c>
      <c r="N229" s="224" t="s">
        <v>47</v>
      </c>
      <c r="O229" s="39"/>
      <c r="P229" s="198">
        <f>O229*H229</f>
        <v>0</v>
      </c>
      <c r="Q229" s="198">
        <v>0.24</v>
      </c>
      <c r="R229" s="198">
        <f>Q229*H229</f>
        <v>0.24</v>
      </c>
      <c r="S229" s="198">
        <v>0</v>
      </c>
      <c r="T229" s="199">
        <f>S229*H229</f>
        <v>0</v>
      </c>
      <c r="AR229" s="21" t="s">
        <v>189</v>
      </c>
      <c r="AT229" s="21" t="s">
        <v>273</v>
      </c>
      <c r="AU229" s="21" t="s">
        <v>86</v>
      </c>
      <c r="AY229" s="21" t="s">
        <v>141</v>
      </c>
      <c r="BE229" s="200">
        <f>IF(N229="základní",J229,0)</f>
        <v>0</v>
      </c>
      <c r="BF229" s="200">
        <f>IF(N229="snížená",J229,0)</f>
        <v>0</v>
      </c>
      <c r="BG229" s="200">
        <f>IF(N229="zákl. přenesená",J229,0)</f>
        <v>0</v>
      </c>
      <c r="BH229" s="200">
        <f>IF(N229="sníž. přenesená",J229,0)</f>
        <v>0</v>
      </c>
      <c r="BI229" s="200">
        <f>IF(N229="nulová",J229,0)</f>
        <v>0</v>
      </c>
      <c r="BJ229" s="21" t="s">
        <v>24</v>
      </c>
      <c r="BK229" s="200">
        <f>ROUND(I229*H229,2)</f>
        <v>0</v>
      </c>
      <c r="BL229" s="21" t="s">
        <v>148</v>
      </c>
      <c r="BM229" s="21" t="s">
        <v>458</v>
      </c>
    </row>
    <row r="230" spans="2:65" s="1" customFormat="1" ht="14.4" customHeight="1">
      <c r="B230" s="38"/>
      <c r="C230" s="215" t="s">
        <v>459</v>
      </c>
      <c r="D230" s="215" t="s">
        <v>273</v>
      </c>
      <c r="E230" s="216" t="s">
        <v>460</v>
      </c>
      <c r="F230" s="217" t="s">
        <v>461</v>
      </c>
      <c r="G230" s="218" t="s">
        <v>161</v>
      </c>
      <c r="H230" s="219">
        <v>1</v>
      </c>
      <c r="I230" s="220"/>
      <c r="J230" s="221">
        <f>ROUND(I230*H230,2)</f>
        <v>0</v>
      </c>
      <c r="K230" s="217" t="s">
        <v>22</v>
      </c>
      <c r="L230" s="222"/>
      <c r="M230" s="223" t="s">
        <v>22</v>
      </c>
      <c r="N230" s="224" t="s">
        <v>47</v>
      </c>
      <c r="O230" s="39"/>
      <c r="P230" s="198">
        <f>O230*H230</f>
        <v>0</v>
      </c>
      <c r="Q230" s="198">
        <v>0.082</v>
      </c>
      <c r="R230" s="198">
        <f>Q230*H230</f>
        <v>0.082</v>
      </c>
      <c r="S230" s="198">
        <v>0</v>
      </c>
      <c r="T230" s="199">
        <f>S230*H230</f>
        <v>0</v>
      </c>
      <c r="AR230" s="21" t="s">
        <v>189</v>
      </c>
      <c r="AT230" s="21" t="s">
        <v>273</v>
      </c>
      <c r="AU230" s="21" t="s">
        <v>86</v>
      </c>
      <c r="AY230" s="21" t="s">
        <v>141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21" t="s">
        <v>24</v>
      </c>
      <c r="BK230" s="200">
        <f>ROUND(I230*H230,2)</f>
        <v>0</v>
      </c>
      <c r="BL230" s="21" t="s">
        <v>148</v>
      </c>
      <c r="BM230" s="21" t="s">
        <v>462</v>
      </c>
    </row>
    <row r="231" spans="2:65" s="1" customFormat="1" ht="14.4" customHeight="1">
      <c r="B231" s="38"/>
      <c r="C231" s="189" t="s">
        <v>463</v>
      </c>
      <c r="D231" s="189" t="s">
        <v>143</v>
      </c>
      <c r="E231" s="190" t="s">
        <v>464</v>
      </c>
      <c r="F231" s="191" t="s">
        <v>465</v>
      </c>
      <c r="G231" s="192" t="s">
        <v>466</v>
      </c>
      <c r="H231" s="193">
        <v>1</v>
      </c>
      <c r="I231" s="194"/>
      <c r="J231" s="195">
        <f>ROUND(I231*H231,2)</f>
        <v>0</v>
      </c>
      <c r="K231" s="191" t="s">
        <v>22</v>
      </c>
      <c r="L231" s="58"/>
      <c r="M231" s="196" t="s">
        <v>22</v>
      </c>
      <c r="N231" s="197" t="s">
        <v>47</v>
      </c>
      <c r="O231" s="39"/>
      <c r="P231" s="198">
        <f>O231*H231</f>
        <v>0</v>
      </c>
      <c r="Q231" s="198">
        <v>0</v>
      </c>
      <c r="R231" s="198">
        <f>Q231*H231</f>
        <v>0</v>
      </c>
      <c r="S231" s="198">
        <v>0</v>
      </c>
      <c r="T231" s="199">
        <f>S231*H231</f>
        <v>0</v>
      </c>
      <c r="AR231" s="21" t="s">
        <v>148</v>
      </c>
      <c r="AT231" s="21" t="s">
        <v>143</v>
      </c>
      <c r="AU231" s="21" t="s">
        <v>86</v>
      </c>
      <c r="AY231" s="21" t="s">
        <v>141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21" t="s">
        <v>24</v>
      </c>
      <c r="BK231" s="200">
        <f>ROUND(I231*H231,2)</f>
        <v>0</v>
      </c>
      <c r="BL231" s="21" t="s">
        <v>148</v>
      </c>
      <c r="BM231" s="21" t="s">
        <v>467</v>
      </c>
    </row>
    <row r="232" spans="2:51" s="11" customFormat="1" ht="12">
      <c r="B232" s="201"/>
      <c r="C232" s="202"/>
      <c r="D232" s="203" t="s">
        <v>150</v>
      </c>
      <c r="E232" s="204" t="s">
        <v>22</v>
      </c>
      <c r="F232" s="205" t="s">
        <v>468</v>
      </c>
      <c r="G232" s="202"/>
      <c r="H232" s="206">
        <v>1</v>
      </c>
      <c r="I232" s="207"/>
      <c r="J232" s="202"/>
      <c r="K232" s="202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150</v>
      </c>
      <c r="AU232" s="212" t="s">
        <v>86</v>
      </c>
      <c r="AV232" s="11" t="s">
        <v>86</v>
      </c>
      <c r="AW232" s="11" t="s">
        <v>39</v>
      </c>
      <c r="AX232" s="11" t="s">
        <v>24</v>
      </c>
      <c r="AY232" s="212" t="s">
        <v>141</v>
      </c>
    </row>
    <row r="233" spans="2:65" s="1" customFormat="1" ht="14.4" customHeight="1">
      <c r="B233" s="38"/>
      <c r="C233" s="189" t="s">
        <v>469</v>
      </c>
      <c r="D233" s="189" t="s">
        <v>143</v>
      </c>
      <c r="E233" s="190" t="s">
        <v>470</v>
      </c>
      <c r="F233" s="191" t="s">
        <v>471</v>
      </c>
      <c r="G233" s="192" t="s">
        <v>466</v>
      </c>
      <c r="H233" s="193">
        <v>9</v>
      </c>
      <c r="I233" s="194"/>
      <c r="J233" s="195">
        <f>ROUND(I233*H233,2)</f>
        <v>0</v>
      </c>
      <c r="K233" s="191" t="s">
        <v>22</v>
      </c>
      <c r="L233" s="58"/>
      <c r="M233" s="196" t="s">
        <v>22</v>
      </c>
      <c r="N233" s="197" t="s">
        <v>47</v>
      </c>
      <c r="O233" s="39"/>
      <c r="P233" s="198">
        <f>O233*H233</f>
        <v>0</v>
      </c>
      <c r="Q233" s="198">
        <v>0</v>
      </c>
      <c r="R233" s="198">
        <f>Q233*H233</f>
        <v>0</v>
      </c>
      <c r="S233" s="198">
        <v>0</v>
      </c>
      <c r="T233" s="199">
        <f>S233*H233</f>
        <v>0</v>
      </c>
      <c r="AR233" s="21" t="s">
        <v>148</v>
      </c>
      <c r="AT233" s="21" t="s">
        <v>143</v>
      </c>
      <c r="AU233" s="21" t="s">
        <v>86</v>
      </c>
      <c r="AY233" s="21" t="s">
        <v>141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21" t="s">
        <v>24</v>
      </c>
      <c r="BK233" s="200">
        <f>ROUND(I233*H233,2)</f>
        <v>0</v>
      </c>
      <c r="BL233" s="21" t="s">
        <v>148</v>
      </c>
      <c r="BM233" s="21" t="s">
        <v>472</v>
      </c>
    </row>
    <row r="234" spans="2:51" s="11" customFormat="1" ht="12">
      <c r="B234" s="201"/>
      <c r="C234" s="202"/>
      <c r="D234" s="203" t="s">
        <v>150</v>
      </c>
      <c r="E234" s="204" t="s">
        <v>22</v>
      </c>
      <c r="F234" s="205" t="s">
        <v>473</v>
      </c>
      <c r="G234" s="202"/>
      <c r="H234" s="206">
        <v>9</v>
      </c>
      <c r="I234" s="207"/>
      <c r="J234" s="202"/>
      <c r="K234" s="202"/>
      <c r="L234" s="208"/>
      <c r="M234" s="209"/>
      <c r="N234" s="210"/>
      <c r="O234" s="210"/>
      <c r="P234" s="210"/>
      <c r="Q234" s="210"/>
      <c r="R234" s="210"/>
      <c r="S234" s="210"/>
      <c r="T234" s="211"/>
      <c r="AT234" s="212" t="s">
        <v>150</v>
      </c>
      <c r="AU234" s="212" t="s">
        <v>86</v>
      </c>
      <c r="AV234" s="11" t="s">
        <v>86</v>
      </c>
      <c r="AW234" s="11" t="s">
        <v>39</v>
      </c>
      <c r="AX234" s="11" t="s">
        <v>24</v>
      </c>
      <c r="AY234" s="212" t="s">
        <v>141</v>
      </c>
    </row>
    <row r="235" spans="2:65" s="1" customFormat="1" ht="14.4" customHeight="1">
      <c r="B235" s="38"/>
      <c r="C235" s="189" t="s">
        <v>474</v>
      </c>
      <c r="D235" s="189" t="s">
        <v>143</v>
      </c>
      <c r="E235" s="190" t="s">
        <v>475</v>
      </c>
      <c r="F235" s="191" t="s">
        <v>476</v>
      </c>
      <c r="G235" s="192" t="s">
        <v>477</v>
      </c>
      <c r="H235" s="193">
        <v>1</v>
      </c>
      <c r="I235" s="194"/>
      <c r="J235" s="195">
        <f>ROUND(I235*H235,2)</f>
        <v>0</v>
      </c>
      <c r="K235" s="191" t="s">
        <v>22</v>
      </c>
      <c r="L235" s="58"/>
      <c r="M235" s="196" t="s">
        <v>22</v>
      </c>
      <c r="N235" s="197" t="s">
        <v>47</v>
      </c>
      <c r="O235" s="39"/>
      <c r="P235" s="198">
        <f>O235*H235</f>
        <v>0</v>
      </c>
      <c r="Q235" s="198">
        <v>0</v>
      </c>
      <c r="R235" s="198">
        <f>Q235*H235</f>
        <v>0</v>
      </c>
      <c r="S235" s="198">
        <v>0</v>
      </c>
      <c r="T235" s="199">
        <f>S235*H235</f>
        <v>0</v>
      </c>
      <c r="AR235" s="21" t="s">
        <v>148</v>
      </c>
      <c r="AT235" s="21" t="s">
        <v>143</v>
      </c>
      <c r="AU235" s="21" t="s">
        <v>86</v>
      </c>
      <c r="AY235" s="21" t="s">
        <v>141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21" t="s">
        <v>24</v>
      </c>
      <c r="BK235" s="200">
        <f>ROUND(I235*H235,2)</f>
        <v>0</v>
      </c>
      <c r="BL235" s="21" t="s">
        <v>148</v>
      </c>
      <c r="BM235" s="21" t="s">
        <v>478</v>
      </c>
    </row>
    <row r="236" spans="2:63" s="10" customFormat="1" ht="29.85" customHeight="1">
      <c r="B236" s="173"/>
      <c r="C236" s="174"/>
      <c r="D236" s="175" t="s">
        <v>75</v>
      </c>
      <c r="E236" s="187" t="s">
        <v>193</v>
      </c>
      <c r="F236" s="187" t="s">
        <v>479</v>
      </c>
      <c r="G236" s="174"/>
      <c r="H236" s="174"/>
      <c r="I236" s="177"/>
      <c r="J236" s="188">
        <f>BK236</f>
        <v>0</v>
      </c>
      <c r="K236" s="174"/>
      <c r="L236" s="179"/>
      <c r="M236" s="180"/>
      <c r="N236" s="181"/>
      <c r="O236" s="181"/>
      <c r="P236" s="182">
        <f>SUM(P237:P262)</f>
        <v>0</v>
      </c>
      <c r="Q236" s="181"/>
      <c r="R236" s="182">
        <f>SUM(R237:R262)</f>
        <v>5.202559999999999</v>
      </c>
      <c r="S236" s="181"/>
      <c r="T236" s="183">
        <f>SUM(T237:T262)</f>
        <v>3.88</v>
      </c>
      <c r="AR236" s="184" t="s">
        <v>24</v>
      </c>
      <c r="AT236" s="185" t="s">
        <v>75</v>
      </c>
      <c r="AU236" s="185" t="s">
        <v>24</v>
      </c>
      <c r="AY236" s="184" t="s">
        <v>141</v>
      </c>
      <c r="BK236" s="186">
        <f>SUM(BK237:BK262)</f>
        <v>0</v>
      </c>
    </row>
    <row r="237" spans="2:65" s="1" customFormat="1" ht="22.8" customHeight="1">
      <c r="B237" s="38"/>
      <c r="C237" s="189" t="s">
        <v>480</v>
      </c>
      <c r="D237" s="189" t="s">
        <v>143</v>
      </c>
      <c r="E237" s="190" t="s">
        <v>481</v>
      </c>
      <c r="F237" s="191" t="s">
        <v>482</v>
      </c>
      <c r="G237" s="192" t="s">
        <v>161</v>
      </c>
      <c r="H237" s="193">
        <v>2</v>
      </c>
      <c r="I237" s="194"/>
      <c r="J237" s="195">
        <f>ROUND(I237*H237,2)</f>
        <v>0</v>
      </c>
      <c r="K237" s="191" t="s">
        <v>147</v>
      </c>
      <c r="L237" s="58"/>
      <c r="M237" s="196" t="s">
        <v>22</v>
      </c>
      <c r="N237" s="197" t="s">
        <v>47</v>
      </c>
      <c r="O237" s="39"/>
      <c r="P237" s="198">
        <f>O237*H237</f>
        <v>0</v>
      </c>
      <c r="Q237" s="198">
        <v>0</v>
      </c>
      <c r="R237" s="198">
        <f>Q237*H237</f>
        <v>0</v>
      </c>
      <c r="S237" s="198">
        <v>0</v>
      </c>
      <c r="T237" s="199">
        <f>S237*H237</f>
        <v>0</v>
      </c>
      <c r="AR237" s="21" t="s">
        <v>148</v>
      </c>
      <c r="AT237" s="21" t="s">
        <v>143</v>
      </c>
      <c r="AU237" s="21" t="s">
        <v>86</v>
      </c>
      <c r="AY237" s="21" t="s">
        <v>141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21" t="s">
        <v>24</v>
      </c>
      <c r="BK237" s="200">
        <f>ROUND(I237*H237,2)</f>
        <v>0</v>
      </c>
      <c r="BL237" s="21" t="s">
        <v>148</v>
      </c>
      <c r="BM237" s="21" t="s">
        <v>483</v>
      </c>
    </row>
    <row r="238" spans="2:51" s="11" customFormat="1" ht="12">
      <c r="B238" s="201"/>
      <c r="C238" s="202"/>
      <c r="D238" s="203" t="s">
        <v>150</v>
      </c>
      <c r="E238" s="204" t="s">
        <v>22</v>
      </c>
      <c r="F238" s="205" t="s">
        <v>484</v>
      </c>
      <c r="G238" s="202"/>
      <c r="H238" s="206">
        <v>2</v>
      </c>
      <c r="I238" s="207"/>
      <c r="J238" s="202"/>
      <c r="K238" s="202"/>
      <c r="L238" s="208"/>
      <c r="M238" s="209"/>
      <c r="N238" s="210"/>
      <c r="O238" s="210"/>
      <c r="P238" s="210"/>
      <c r="Q238" s="210"/>
      <c r="R238" s="210"/>
      <c r="S238" s="210"/>
      <c r="T238" s="211"/>
      <c r="AT238" s="212" t="s">
        <v>150</v>
      </c>
      <c r="AU238" s="212" t="s">
        <v>86</v>
      </c>
      <c r="AV238" s="11" t="s">
        <v>86</v>
      </c>
      <c r="AW238" s="11" t="s">
        <v>39</v>
      </c>
      <c r="AX238" s="11" t="s">
        <v>24</v>
      </c>
      <c r="AY238" s="212" t="s">
        <v>141</v>
      </c>
    </row>
    <row r="239" spans="2:65" s="1" customFormat="1" ht="14.4" customHeight="1">
      <c r="B239" s="38"/>
      <c r="C239" s="215" t="s">
        <v>485</v>
      </c>
      <c r="D239" s="215" t="s">
        <v>273</v>
      </c>
      <c r="E239" s="216" t="s">
        <v>486</v>
      </c>
      <c r="F239" s="217" t="s">
        <v>487</v>
      </c>
      <c r="G239" s="218" t="s">
        <v>161</v>
      </c>
      <c r="H239" s="219">
        <v>2</v>
      </c>
      <c r="I239" s="220"/>
      <c r="J239" s="221">
        <f>ROUND(I239*H239,2)</f>
        <v>0</v>
      </c>
      <c r="K239" s="217" t="s">
        <v>147</v>
      </c>
      <c r="L239" s="222"/>
      <c r="M239" s="223" t="s">
        <v>22</v>
      </c>
      <c r="N239" s="224" t="s">
        <v>47</v>
      </c>
      <c r="O239" s="39"/>
      <c r="P239" s="198">
        <f>O239*H239</f>
        <v>0</v>
      </c>
      <c r="Q239" s="198">
        <v>0.0021</v>
      </c>
      <c r="R239" s="198">
        <f>Q239*H239</f>
        <v>0.0042</v>
      </c>
      <c r="S239" s="198">
        <v>0</v>
      </c>
      <c r="T239" s="199">
        <f>S239*H239</f>
        <v>0</v>
      </c>
      <c r="AR239" s="21" t="s">
        <v>189</v>
      </c>
      <c r="AT239" s="21" t="s">
        <v>273</v>
      </c>
      <c r="AU239" s="21" t="s">
        <v>86</v>
      </c>
      <c r="AY239" s="21" t="s">
        <v>141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21" t="s">
        <v>24</v>
      </c>
      <c r="BK239" s="200">
        <f>ROUND(I239*H239,2)</f>
        <v>0</v>
      </c>
      <c r="BL239" s="21" t="s">
        <v>148</v>
      </c>
      <c r="BM239" s="21" t="s">
        <v>488</v>
      </c>
    </row>
    <row r="240" spans="2:65" s="1" customFormat="1" ht="22.8" customHeight="1">
      <c r="B240" s="38"/>
      <c r="C240" s="189" t="s">
        <v>489</v>
      </c>
      <c r="D240" s="189" t="s">
        <v>143</v>
      </c>
      <c r="E240" s="190" t="s">
        <v>490</v>
      </c>
      <c r="F240" s="191" t="s">
        <v>491</v>
      </c>
      <c r="G240" s="192" t="s">
        <v>161</v>
      </c>
      <c r="H240" s="193">
        <v>1</v>
      </c>
      <c r="I240" s="194"/>
      <c r="J240" s="195">
        <f>ROUND(I240*H240,2)</f>
        <v>0</v>
      </c>
      <c r="K240" s="191" t="s">
        <v>147</v>
      </c>
      <c r="L240" s="58"/>
      <c r="M240" s="196" t="s">
        <v>22</v>
      </c>
      <c r="N240" s="197" t="s">
        <v>47</v>
      </c>
      <c r="O240" s="39"/>
      <c r="P240" s="198">
        <f>O240*H240</f>
        <v>0</v>
      </c>
      <c r="Q240" s="198">
        <v>0.0007</v>
      </c>
      <c r="R240" s="198">
        <f>Q240*H240</f>
        <v>0.0007</v>
      </c>
      <c r="S240" s="198">
        <v>0</v>
      </c>
      <c r="T240" s="199">
        <f>S240*H240</f>
        <v>0</v>
      </c>
      <c r="AR240" s="21" t="s">
        <v>148</v>
      </c>
      <c r="AT240" s="21" t="s">
        <v>143</v>
      </c>
      <c r="AU240" s="21" t="s">
        <v>86</v>
      </c>
      <c r="AY240" s="21" t="s">
        <v>141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21" t="s">
        <v>24</v>
      </c>
      <c r="BK240" s="200">
        <f>ROUND(I240*H240,2)</f>
        <v>0</v>
      </c>
      <c r="BL240" s="21" t="s">
        <v>148</v>
      </c>
      <c r="BM240" s="21" t="s">
        <v>492</v>
      </c>
    </row>
    <row r="241" spans="2:51" s="11" customFormat="1" ht="12">
      <c r="B241" s="201"/>
      <c r="C241" s="202"/>
      <c r="D241" s="203" t="s">
        <v>150</v>
      </c>
      <c r="E241" s="204" t="s">
        <v>22</v>
      </c>
      <c r="F241" s="205" t="s">
        <v>493</v>
      </c>
      <c r="G241" s="202"/>
      <c r="H241" s="206">
        <v>1</v>
      </c>
      <c r="I241" s="207"/>
      <c r="J241" s="202"/>
      <c r="K241" s="202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150</v>
      </c>
      <c r="AU241" s="212" t="s">
        <v>86</v>
      </c>
      <c r="AV241" s="11" t="s">
        <v>86</v>
      </c>
      <c r="AW241" s="11" t="s">
        <v>39</v>
      </c>
      <c r="AX241" s="11" t="s">
        <v>24</v>
      </c>
      <c r="AY241" s="212" t="s">
        <v>141</v>
      </c>
    </row>
    <row r="242" spans="2:65" s="1" customFormat="1" ht="14.4" customHeight="1">
      <c r="B242" s="38"/>
      <c r="C242" s="215" t="s">
        <v>494</v>
      </c>
      <c r="D242" s="215" t="s">
        <v>273</v>
      </c>
      <c r="E242" s="216" t="s">
        <v>495</v>
      </c>
      <c r="F242" s="217" t="s">
        <v>496</v>
      </c>
      <c r="G242" s="218" t="s">
        <v>161</v>
      </c>
      <c r="H242" s="219">
        <v>1</v>
      </c>
      <c r="I242" s="220"/>
      <c r="J242" s="221">
        <f>ROUND(I242*H242,2)</f>
        <v>0</v>
      </c>
      <c r="K242" s="217" t="s">
        <v>147</v>
      </c>
      <c r="L242" s="222"/>
      <c r="M242" s="223" t="s">
        <v>22</v>
      </c>
      <c r="N242" s="224" t="s">
        <v>47</v>
      </c>
      <c r="O242" s="39"/>
      <c r="P242" s="198">
        <f>O242*H242</f>
        <v>0</v>
      </c>
      <c r="Q242" s="198">
        <v>0.004</v>
      </c>
      <c r="R242" s="198">
        <f>Q242*H242</f>
        <v>0.004</v>
      </c>
      <c r="S242" s="198">
        <v>0</v>
      </c>
      <c r="T242" s="199">
        <f>S242*H242</f>
        <v>0</v>
      </c>
      <c r="AR242" s="21" t="s">
        <v>189</v>
      </c>
      <c r="AT242" s="21" t="s">
        <v>273</v>
      </c>
      <c r="AU242" s="21" t="s">
        <v>86</v>
      </c>
      <c r="AY242" s="21" t="s">
        <v>141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21" t="s">
        <v>24</v>
      </c>
      <c r="BK242" s="200">
        <f>ROUND(I242*H242,2)</f>
        <v>0</v>
      </c>
      <c r="BL242" s="21" t="s">
        <v>148</v>
      </c>
      <c r="BM242" s="21" t="s">
        <v>497</v>
      </c>
    </row>
    <row r="243" spans="2:65" s="1" customFormat="1" ht="22.8" customHeight="1">
      <c r="B243" s="38"/>
      <c r="C243" s="189" t="s">
        <v>498</v>
      </c>
      <c r="D243" s="189" t="s">
        <v>143</v>
      </c>
      <c r="E243" s="190" t="s">
        <v>499</v>
      </c>
      <c r="F243" s="191" t="s">
        <v>500</v>
      </c>
      <c r="G243" s="192" t="s">
        <v>161</v>
      </c>
      <c r="H243" s="193">
        <v>1</v>
      </c>
      <c r="I243" s="194"/>
      <c r="J243" s="195">
        <f>ROUND(I243*H243,2)</f>
        <v>0</v>
      </c>
      <c r="K243" s="191" t="s">
        <v>147</v>
      </c>
      <c r="L243" s="58"/>
      <c r="M243" s="196" t="s">
        <v>22</v>
      </c>
      <c r="N243" s="197" t="s">
        <v>47</v>
      </c>
      <c r="O243" s="39"/>
      <c r="P243" s="198">
        <f>O243*H243</f>
        <v>0</v>
      </c>
      <c r="Q243" s="198">
        <v>0.10941</v>
      </c>
      <c r="R243" s="198">
        <f>Q243*H243</f>
        <v>0.10941</v>
      </c>
      <c r="S243" s="198">
        <v>0</v>
      </c>
      <c r="T243" s="199">
        <f>S243*H243</f>
        <v>0</v>
      </c>
      <c r="AR243" s="21" t="s">
        <v>148</v>
      </c>
      <c r="AT243" s="21" t="s">
        <v>143</v>
      </c>
      <c r="AU243" s="21" t="s">
        <v>86</v>
      </c>
      <c r="AY243" s="21" t="s">
        <v>141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21" t="s">
        <v>24</v>
      </c>
      <c r="BK243" s="200">
        <f>ROUND(I243*H243,2)</f>
        <v>0</v>
      </c>
      <c r="BL243" s="21" t="s">
        <v>148</v>
      </c>
      <c r="BM243" s="21" t="s">
        <v>501</v>
      </c>
    </row>
    <row r="244" spans="2:65" s="1" customFormat="1" ht="14.4" customHeight="1">
      <c r="B244" s="38"/>
      <c r="C244" s="215" t="s">
        <v>502</v>
      </c>
      <c r="D244" s="215" t="s">
        <v>273</v>
      </c>
      <c r="E244" s="216" t="s">
        <v>503</v>
      </c>
      <c r="F244" s="217" t="s">
        <v>504</v>
      </c>
      <c r="G244" s="218" t="s">
        <v>161</v>
      </c>
      <c r="H244" s="219">
        <v>1</v>
      </c>
      <c r="I244" s="220"/>
      <c r="J244" s="221">
        <f>ROUND(I244*H244,2)</f>
        <v>0</v>
      </c>
      <c r="K244" s="217" t="s">
        <v>147</v>
      </c>
      <c r="L244" s="222"/>
      <c r="M244" s="223" t="s">
        <v>22</v>
      </c>
      <c r="N244" s="224" t="s">
        <v>47</v>
      </c>
      <c r="O244" s="39"/>
      <c r="P244" s="198">
        <f>O244*H244</f>
        <v>0</v>
      </c>
      <c r="Q244" s="198">
        <v>0.0025</v>
      </c>
      <c r="R244" s="198">
        <f>Q244*H244</f>
        <v>0.0025</v>
      </c>
      <c r="S244" s="198">
        <v>0</v>
      </c>
      <c r="T244" s="199">
        <f>S244*H244</f>
        <v>0</v>
      </c>
      <c r="AR244" s="21" t="s">
        <v>189</v>
      </c>
      <c r="AT244" s="21" t="s">
        <v>273</v>
      </c>
      <c r="AU244" s="21" t="s">
        <v>86</v>
      </c>
      <c r="AY244" s="21" t="s">
        <v>141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21" t="s">
        <v>24</v>
      </c>
      <c r="BK244" s="200">
        <f>ROUND(I244*H244,2)</f>
        <v>0</v>
      </c>
      <c r="BL244" s="21" t="s">
        <v>148</v>
      </c>
      <c r="BM244" s="21" t="s">
        <v>505</v>
      </c>
    </row>
    <row r="245" spans="2:65" s="1" customFormat="1" ht="22.8" customHeight="1">
      <c r="B245" s="38"/>
      <c r="C245" s="189" t="s">
        <v>506</v>
      </c>
      <c r="D245" s="189" t="s">
        <v>143</v>
      </c>
      <c r="E245" s="190" t="s">
        <v>507</v>
      </c>
      <c r="F245" s="191" t="s">
        <v>508</v>
      </c>
      <c r="G245" s="192" t="s">
        <v>196</v>
      </c>
      <c r="H245" s="193">
        <v>18</v>
      </c>
      <c r="I245" s="194"/>
      <c r="J245" s="195">
        <f>ROUND(I245*H245,2)</f>
        <v>0</v>
      </c>
      <c r="K245" s="191" t="s">
        <v>147</v>
      </c>
      <c r="L245" s="58"/>
      <c r="M245" s="196" t="s">
        <v>22</v>
      </c>
      <c r="N245" s="197" t="s">
        <v>47</v>
      </c>
      <c r="O245" s="39"/>
      <c r="P245" s="198">
        <f>O245*H245</f>
        <v>0</v>
      </c>
      <c r="Q245" s="198">
        <v>0.08088</v>
      </c>
      <c r="R245" s="198">
        <f>Q245*H245</f>
        <v>1.4558399999999998</v>
      </c>
      <c r="S245" s="198">
        <v>0</v>
      </c>
      <c r="T245" s="199">
        <f>S245*H245</f>
        <v>0</v>
      </c>
      <c r="AR245" s="21" t="s">
        <v>148</v>
      </c>
      <c r="AT245" s="21" t="s">
        <v>143</v>
      </c>
      <c r="AU245" s="21" t="s">
        <v>86</v>
      </c>
      <c r="AY245" s="21" t="s">
        <v>141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21" t="s">
        <v>24</v>
      </c>
      <c r="BK245" s="200">
        <f>ROUND(I245*H245,2)</f>
        <v>0</v>
      </c>
      <c r="BL245" s="21" t="s">
        <v>148</v>
      </c>
      <c r="BM245" s="21" t="s">
        <v>509</v>
      </c>
    </row>
    <row r="246" spans="2:51" s="11" customFormat="1" ht="12">
      <c r="B246" s="201"/>
      <c r="C246" s="202"/>
      <c r="D246" s="203" t="s">
        <v>150</v>
      </c>
      <c r="E246" s="204" t="s">
        <v>22</v>
      </c>
      <c r="F246" s="205" t="s">
        <v>510</v>
      </c>
      <c r="G246" s="202"/>
      <c r="H246" s="206">
        <v>18</v>
      </c>
      <c r="I246" s="207"/>
      <c r="J246" s="202"/>
      <c r="K246" s="202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150</v>
      </c>
      <c r="AU246" s="212" t="s">
        <v>86</v>
      </c>
      <c r="AV246" s="11" t="s">
        <v>86</v>
      </c>
      <c r="AW246" s="11" t="s">
        <v>39</v>
      </c>
      <c r="AX246" s="11" t="s">
        <v>24</v>
      </c>
      <c r="AY246" s="212" t="s">
        <v>141</v>
      </c>
    </row>
    <row r="247" spans="2:65" s="1" customFormat="1" ht="14.4" customHeight="1">
      <c r="B247" s="38"/>
      <c r="C247" s="215" t="s">
        <v>511</v>
      </c>
      <c r="D247" s="215" t="s">
        <v>273</v>
      </c>
      <c r="E247" s="216" t="s">
        <v>512</v>
      </c>
      <c r="F247" s="217" t="s">
        <v>513</v>
      </c>
      <c r="G247" s="218" t="s">
        <v>161</v>
      </c>
      <c r="H247" s="219">
        <v>36</v>
      </c>
      <c r="I247" s="220"/>
      <c r="J247" s="221">
        <f>ROUND(I247*H247,2)</f>
        <v>0</v>
      </c>
      <c r="K247" s="217" t="s">
        <v>147</v>
      </c>
      <c r="L247" s="222"/>
      <c r="M247" s="223" t="s">
        <v>22</v>
      </c>
      <c r="N247" s="224" t="s">
        <v>47</v>
      </c>
      <c r="O247" s="39"/>
      <c r="P247" s="198">
        <f>O247*H247</f>
        <v>0</v>
      </c>
      <c r="Q247" s="198">
        <v>0.0222</v>
      </c>
      <c r="R247" s="198">
        <f>Q247*H247</f>
        <v>0.7992</v>
      </c>
      <c r="S247" s="198">
        <v>0</v>
      </c>
      <c r="T247" s="199">
        <f>S247*H247</f>
        <v>0</v>
      </c>
      <c r="AR247" s="21" t="s">
        <v>189</v>
      </c>
      <c r="AT247" s="21" t="s">
        <v>273</v>
      </c>
      <c r="AU247" s="21" t="s">
        <v>86</v>
      </c>
      <c r="AY247" s="21" t="s">
        <v>141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21" t="s">
        <v>24</v>
      </c>
      <c r="BK247" s="200">
        <f>ROUND(I247*H247,2)</f>
        <v>0</v>
      </c>
      <c r="BL247" s="21" t="s">
        <v>148</v>
      </c>
      <c r="BM247" s="21" t="s">
        <v>514</v>
      </c>
    </row>
    <row r="248" spans="2:51" s="11" customFormat="1" ht="12">
      <c r="B248" s="201"/>
      <c r="C248" s="202"/>
      <c r="D248" s="203" t="s">
        <v>150</v>
      </c>
      <c r="E248" s="204" t="s">
        <v>22</v>
      </c>
      <c r="F248" s="205" t="s">
        <v>515</v>
      </c>
      <c r="G248" s="202"/>
      <c r="H248" s="206">
        <v>36</v>
      </c>
      <c r="I248" s="207"/>
      <c r="J248" s="202"/>
      <c r="K248" s="202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150</v>
      </c>
      <c r="AU248" s="212" t="s">
        <v>86</v>
      </c>
      <c r="AV248" s="11" t="s">
        <v>86</v>
      </c>
      <c r="AW248" s="11" t="s">
        <v>39</v>
      </c>
      <c r="AX248" s="11" t="s">
        <v>24</v>
      </c>
      <c r="AY248" s="212" t="s">
        <v>141</v>
      </c>
    </row>
    <row r="249" spans="2:65" s="1" customFormat="1" ht="22.8" customHeight="1">
      <c r="B249" s="38"/>
      <c r="C249" s="189" t="s">
        <v>516</v>
      </c>
      <c r="D249" s="189" t="s">
        <v>143</v>
      </c>
      <c r="E249" s="190" t="s">
        <v>517</v>
      </c>
      <c r="F249" s="191" t="s">
        <v>518</v>
      </c>
      <c r="G249" s="192" t="s">
        <v>146</v>
      </c>
      <c r="H249" s="193">
        <v>3959</v>
      </c>
      <c r="I249" s="194"/>
      <c r="J249" s="195">
        <f>ROUND(I249*H249,2)</f>
        <v>0</v>
      </c>
      <c r="K249" s="191" t="s">
        <v>147</v>
      </c>
      <c r="L249" s="58"/>
      <c r="M249" s="196" t="s">
        <v>22</v>
      </c>
      <c r="N249" s="197" t="s">
        <v>47</v>
      </c>
      <c r="O249" s="39"/>
      <c r="P249" s="198">
        <f>O249*H249</f>
        <v>0</v>
      </c>
      <c r="Q249" s="198">
        <v>0.00069</v>
      </c>
      <c r="R249" s="198">
        <f>Q249*H249</f>
        <v>2.73171</v>
      </c>
      <c r="S249" s="198">
        <v>0</v>
      </c>
      <c r="T249" s="199">
        <f>S249*H249</f>
        <v>0</v>
      </c>
      <c r="AR249" s="21" t="s">
        <v>148</v>
      </c>
      <c r="AT249" s="21" t="s">
        <v>143</v>
      </c>
      <c r="AU249" s="21" t="s">
        <v>86</v>
      </c>
      <c r="AY249" s="21" t="s">
        <v>141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21" t="s">
        <v>24</v>
      </c>
      <c r="BK249" s="200">
        <f>ROUND(I249*H249,2)</f>
        <v>0</v>
      </c>
      <c r="BL249" s="21" t="s">
        <v>148</v>
      </c>
      <c r="BM249" s="21" t="s">
        <v>519</v>
      </c>
    </row>
    <row r="250" spans="2:51" s="11" customFormat="1" ht="12">
      <c r="B250" s="201"/>
      <c r="C250" s="202"/>
      <c r="D250" s="203" t="s">
        <v>150</v>
      </c>
      <c r="E250" s="204" t="s">
        <v>22</v>
      </c>
      <c r="F250" s="205" t="s">
        <v>297</v>
      </c>
      <c r="G250" s="202"/>
      <c r="H250" s="206">
        <v>3735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150</v>
      </c>
      <c r="AU250" s="212" t="s">
        <v>86</v>
      </c>
      <c r="AV250" s="11" t="s">
        <v>86</v>
      </c>
      <c r="AW250" s="11" t="s">
        <v>39</v>
      </c>
      <c r="AX250" s="11" t="s">
        <v>76</v>
      </c>
      <c r="AY250" s="212" t="s">
        <v>141</v>
      </c>
    </row>
    <row r="251" spans="2:51" s="11" customFormat="1" ht="12">
      <c r="B251" s="201"/>
      <c r="C251" s="202"/>
      <c r="D251" s="203" t="s">
        <v>150</v>
      </c>
      <c r="E251" s="204" t="s">
        <v>22</v>
      </c>
      <c r="F251" s="205" t="s">
        <v>298</v>
      </c>
      <c r="G251" s="202"/>
      <c r="H251" s="206">
        <v>38.8</v>
      </c>
      <c r="I251" s="207"/>
      <c r="J251" s="202"/>
      <c r="K251" s="202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150</v>
      </c>
      <c r="AU251" s="212" t="s">
        <v>86</v>
      </c>
      <c r="AV251" s="11" t="s">
        <v>86</v>
      </c>
      <c r="AW251" s="11" t="s">
        <v>39</v>
      </c>
      <c r="AX251" s="11" t="s">
        <v>76</v>
      </c>
      <c r="AY251" s="212" t="s">
        <v>141</v>
      </c>
    </row>
    <row r="252" spans="2:51" s="11" customFormat="1" ht="12">
      <c r="B252" s="201"/>
      <c r="C252" s="202"/>
      <c r="D252" s="203" t="s">
        <v>150</v>
      </c>
      <c r="E252" s="204" t="s">
        <v>22</v>
      </c>
      <c r="F252" s="205" t="s">
        <v>299</v>
      </c>
      <c r="G252" s="202"/>
      <c r="H252" s="206">
        <v>52</v>
      </c>
      <c r="I252" s="207"/>
      <c r="J252" s="202"/>
      <c r="K252" s="202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150</v>
      </c>
      <c r="AU252" s="212" t="s">
        <v>86</v>
      </c>
      <c r="AV252" s="11" t="s">
        <v>86</v>
      </c>
      <c r="AW252" s="11" t="s">
        <v>39</v>
      </c>
      <c r="AX252" s="11" t="s">
        <v>76</v>
      </c>
      <c r="AY252" s="212" t="s">
        <v>141</v>
      </c>
    </row>
    <row r="253" spans="2:51" s="11" customFormat="1" ht="12">
      <c r="B253" s="201"/>
      <c r="C253" s="202"/>
      <c r="D253" s="203" t="s">
        <v>150</v>
      </c>
      <c r="E253" s="204" t="s">
        <v>22</v>
      </c>
      <c r="F253" s="205" t="s">
        <v>378</v>
      </c>
      <c r="G253" s="202"/>
      <c r="H253" s="206">
        <v>133.2</v>
      </c>
      <c r="I253" s="207"/>
      <c r="J253" s="202"/>
      <c r="K253" s="202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150</v>
      </c>
      <c r="AU253" s="212" t="s">
        <v>86</v>
      </c>
      <c r="AV253" s="11" t="s">
        <v>86</v>
      </c>
      <c r="AW253" s="11" t="s">
        <v>39</v>
      </c>
      <c r="AX253" s="11" t="s">
        <v>76</v>
      </c>
      <c r="AY253" s="212" t="s">
        <v>141</v>
      </c>
    </row>
    <row r="254" spans="2:65" s="1" customFormat="1" ht="14.4" customHeight="1">
      <c r="B254" s="38"/>
      <c r="C254" s="189" t="s">
        <v>520</v>
      </c>
      <c r="D254" s="189" t="s">
        <v>143</v>
      </c>
      <c r="E254" s="190" t="s">
        <v>521</v>
      </c>
      <c r="F254" s="191" t="s">
        <v>522</v>
      </c>
      <c r="G254" s="192" t="s">
        <v>196</v>
      </c>
      <c r="H254" s="193">
        <v>20</v>
      </c>
      <c r="I254" s="194"/>
      <c r="J254" s="195">
        <f>ROUND(I254*H254,2)</f>
        <v>0</v>
      </c>
      <c r="K254" s="191" t="s">
        <v>147</v>
      </c>
      <c r="L254" s="58"/>
      <c r="M254" s="196" t="s">
        <v>22</v>
      </c>
      <c r="N254" s="197" t="s">
        <v>47</v>
      </c>
      <c r="O254" s="39"/>
      <c r="P254" s="198">
        <f>O254*H254</f>
        <v>0</v>
      </c>
      <c r="Q254" s="198">
        <v>0</v>
      </c>
      <c r="R254" s="198">
        <f>Q254*H254</f>
        <v>0</v>
      </c>
      <c r="S254" s="198">
        <v>0</v>
      </c>
      <c r="T254" s="199">
        <f>S254*H254</f>
        <v>0</v>
      </c>
      <c r="AR254" s="21" t="s">
        <v>148</v>
      </c>
      <c r="AT254" s="21" t="s">
        <v>143</v>
      </c>
      <c r="AU254" s="21" t="s">
        <v>86</v>
      </c>
      <c r="AY254" s="21" t="s">
        <v>141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21" t="s">
        <v>24</v>
      </c>
      <c r="BK254" s="200">
        <f>ROUND(I254*H254,2)</f>
        <v>0</v>
      </c>
      <c r="BL254" s="21" t="s">
        <v>148</v>
      </c>
      <c r="BM254" s="21" t="s">
        <v>523</v>
      </c>
    </row>
    <row r="255" spans="2:51" s="11" customFormat="1" ht="12">
      <c r="B255" s="201"/>
      <c r="C255" s="202"/>
      <c r="D255" s="203" t="s">
        <v>150</v>
      </c>
      <c r="E255" s="204" t="s">
        <v>22</v>
      </c>
      <c r="F255" s="205" t="s">
        <v>524</v>
      </c>
      <c r="G255" s="202"/>
      <c r="H255" s="206">
        <v>20</v>
      </c>
      <c r="I255" s="207"/>
      <c r="J255" s="202"/>
      <c r="K255" s="202"/>
      <c r="L255" s="208"/>
      <c r="M255" s="209"/>
      <c r="N255" s="210"/>
      <c r="O255" s="210"/>
      <c r="P255" s="210"/>
      <c r="Q255" s="210"/>
      <c r="R255" s="210"/>
      <c r="S255" s="210"/>
      <c r="T255" s="211"/>
      <c r="AT255" s="212" t="s">
        <v>150</v>
      </c>
      <c r="AU255" s="212" t="s">
        <v>86</v>
      </c>
      <c r="AV255" s="11" t="s">
        <v>86</v>
      </c>
      <c r="AW255" s="11" t="s">
        <v>39</v>
      </c>
      <c r="AX255" s="11" t="s">
        <v>24</v>
      </c>
      <c r="AY255" s="212" t="s">
        <v>141</v>
      </c>
    </row>
    <row r="256" spans="2:65" s="1" customFormat="1" ht="22.8" customHeight="1">
      <c r="B256" s="38"/>
      <c r="C256" s="189" t="s">
        <v>525</v>
      </c>
      <c r="D256" s="189" t="s">
        <v>143</v>
      </c>
      <c r="E256" s="190" t="s">
        <v>526</v>
      </c>
      <c r="F256" s="191" t="s">
        <v>527</v>
      </c>
      <c r="G256" s="192" t="s">
        <v>196</v>
      </c>
      <c r="H256" s="193">
        <v>20</v>
      </c>
      <c r="I256" s="194"/>
      <c r="J256" s="195">
        <f>ROUND(I256*H256,2)</f>
        <v>0</v>
      </c>
      <c r="K256" s="191" t="s">
        <v>147</v>
      </c>
      <c r="L256" s="58"/>
      <c r="M256" s="196" t="s">
        <v>22</v>
      </c>
      <c r="N256" s="197" t="s">
        <v>47</v>
      </c>
      <c r="O256" s="39"/>
      <c r="P256" s="198">
        <f>O256*H256</f>
        <v>0</v>
      </c>
      <c r="Q256" s="198">
        <v>0</v>
      </c>
      <c r="R256" s="198">
        <f>Q256*H256</f>
        <v>0</v>
      </c>
      <c r="S256" s="198">
        <v>0.097</v>
      </c>
      <c r="T256" s="199">
        <f>S256*H256</f>
        <v>1.94</v>
      </c>
      <c r="AR256" s="21" t="s">
        <v>148</v>
      </c>
      <c r="AT256" s="21" t="s">
        <v>143</v>
      </c>
      <c r="AU256" s="21" t="s">
        <v>86</v>
      </c>
      <c r="AY256" s="21" t="s">
        <v>141</v>
      </c>
      <c r="BE256" s="200">
        <f>IF(N256="základní",J256,0)</f>
        <v>0</v>
      </c>
      <c r="BF256" s="200">
        <f>IF(N256="snížená",J256,0)</f>
        <v>0</v>
      </c>
      <c r="BG256" s="200">
        <f>IF(N256="zákl. přenesená",J256,0)</f>
        <v>0</v>
      </c>
      <c r="BH256" s="200">
        <f>IF(N256="sníž. přenesená",J256,0)</f>
        <v>0</v>
      </c>
      <c r="BI256" s="200">
        <f>IF(N256="nulová",J256,0)</f>
        <v>0</v>
      </c>
      <c r="BJ256" s="21" t="s">
        <v>24</v>
      </c>
      <c r="BK256" s="200">
        <f>ROUND(I256*H256,2)</f>
        <v>0</v>
      </c>
      <c r="BL256" s="21" t="s">
        <v>148</v>
      </c>
      <c r="BM256" s="21" t="s">
        <v>528</v>
      </c>
    </row>
    <row r="257" spans="2:51" s="11" customFormat="1" ht="12">
      <c r="B257" s="201"/>
      <c r="C257" s="202"/>
      <c r="D257" s="203" t="s">
        <v>150</v>
      </c>
      <c r="E257" s="204" t="s">
        <v>22</v>
      </c>
      <c r="F257" s="205" t="s">
        <v>529</v>
      </c>
      <c r="G257" s="202"/>
      <c r="H257" s="206">
        <v>20</v>
      </c>
      <c r="I257" s="207"/>
      <c r="J257" s="202"/>
      <c r="K257" s="202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150</v>
      </c>
      <c r="AU257" s="212" t="s">
        <v>86</v>
      </c>
      <c r="AV257" s="11" t="s">
        <v>86</v>
      </c>
      <c r="AW257" s="11" t="s">
        <v>39</v>
      </c>
      <c r="AX257" s="11" t="s">
        <v>24</v>
      </c>
      <c r="AY257" s="212" t="s">
        <v>141</v>
      </c>
    </row>
    <row r="258" spans="2:65" s="1" customFormat="1" ht="22.8" customHeight="1">
      <c r="B258" s="38"/>
      <c r="C258" s="189" t="s">
        <v>530</v>
      </c>
      <c r="D258" s="189" t="s">
        <v>143</v>
      </c>
      <c r="E258" s="190" t="s">
        <v>531</v>
      </c>
      <c r="F258" s="191" t="s">
        <v>532</v>
      </c>
      <c r="G258" s="192" t="s">
        <v>196</v>
      </c>
      <c r="H258" s="193">
        <v>10</v>
      </c>
      <c r="I258" s="194"/>
      <c r="J258" s="195">
        <f>ROUND(I258*H258,2)</f>
        <v>0</v>
      </c>
      <c r="K258" s="191" t="s">
        <v>147</v>
      </c>
      <c r="L258" s="58"/>
      <c r="M258" s="196" t="s">
        <v>22</v>
      </c>
      <c r="N258" s="197" t="s">
        <v>47</v>
      </c>
      <c r="O258" s="39"/>
      <c r="P258" s="198">
        <f>O258*H258</f>
        <v>0</v>
      </c>
      <c r="Q258" s="198">
        <v>0</v>
      </c>
      <c r="R258" s="198">
        <f>Q258*H258</f>
        <v>0</v>
      </c>
      <c r="S258" s="198">
        <v>0.194</v>
      </c>
      <c r="T258" s="199">
        <f>S258*H258</f>
        <v>1.94</v>
      </c>
      <c r="AR258" s="21" t="s">
        <v>148</v>
      </c>
      <c r="AT258" s="21" t="s">
        <v>143</v>
      </c>
      <c r="AU258" s="21" t="s">
        <v>86</v>
      </c>
      <c r="AY258" s="21" t="s">
        <v>141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21" t="s">
        <v>24</v>
      </c>
      <c r="BK258" s="200">
        <f>ROUND(I258*H258,2)</f>
        <v>0</v>
      </c>
      <c r="BL258" s="21" t="s">
        <v>148</v>
      </c>
      <c r="BM258" s="21" t="s">
        <v>533</v>
      </c>
    </row>
    <row r="259" spans="2:51" s="11" customFormat="1" ht="12">
      <c r="B259" s="201"/>
      <c r="C259" s="202"/>
      <c r="D259" s="203" t="s">
        <v>150</v>
      </c>
      <c r="E259" s="204" t="s">
        <v>22</v>
      </c>
      <c r="F259" s="205" t="s">
        <v>534</v>
      </c>
      <c r="G259" s="202"/>
      <c r="H259" s="206">
        <v>10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150</v>
      </c>
      <c r="AU259" s="212" t="s">
        <v>86</v>
      </c>
      <c r="AV259" s="11" t="s">
        <v>86</v>
      </c>
      <c r="AW259" s="11" t="s">
        <v>39</v>
      </c>
      <c r="AX259" s="11" t="s">
        <v>24</v>
      </c>
      <c r="AY259" s="212" t="s">
        <v>141</v>
      </c>
    </row>
    <row r="260" spans="2:65" s="1" customFormat="1" ht="14.4" customHeight="1">
      <c r="B260" s="38"/>
      <c r="C260" s="189" t="s">
        <v>535</v>
      </c>
      <c r="D260" s="189" t="s">
        <v>143</v>
      </c>
      <c r="E260" s="190" t="s">
        <v>536</v>
      </c>
      <c r="F260" s="191" t="s">
        <v>537</v>
      </c>
      <c r="G260" s="192" t="s">
        <v>466</v>
      </c>
      <c r="H260" s="193">
        <v>1</v>
      </c>
      <c r="I260" s="194"/>
      <c r="J260" s="195">
        <f>ROUND(I260*H260,2)</f>
        <v>0</v>
      </c>
      <c r="K260" s="191" t="s">
        <v>22</v>
      </c>
      <c r="L260" s="58"/>
      <c r="M260" s="196" t="s">
        <v>22</v>
      </c>
      <c r="N260" s="197" t="s">
        <v>47</v>
      </c>
      <c r="O260" s="39"/>
      <c r="P260" s="198">
        <f>O260*H260</f>
        <v>0</v>
      </c>
      <c r="Q260" s="198">
        <v>0.095</v>
      </c>
      <c r="R260" s="198">
        <f>Q260*H260</f>
        <v>0.095</v>
      </c>
      <c r="S260" s="198">
        <v>0</v>
      </c>
      <c r="T260" s="199">
        <f>S260*H260</f>
        <v>0</v>
      </c>
      <c r="AR260" s="21" t="s">
        <v>148</v>
      </c>
      <c r="AT260" s="21" t="s">
        <v>143</v>
      </c>
      <c r="AU260" s="21" t="s">
        <v>86</v>
      </c>
      <c r="AY260" s="21" t="s">
        <v>141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21" t="s">
        <v>24</v>
      </c>
      <c r="BK260" s="200">
        <f>ROUND(I260*H260,2)</f>
        <v>0</v>
      </c>
      <c r="BL260" s="21" t="s">
        <v>148</v>
      </c>
      <c r="BM260" s="21" t="s">
        <v>538</v>
      </c>
    </row>
    <row r="261" spans="2:47" s="1" customFormat="1" ht="24">
      <c r="B261" s="38"/>
      <c r="C261" s="60"/>
      <c r="D261" s="203" t="s">
        <v>223</v>
      </c>
      <c r="E261" s="60"/>
      <c r="F261" s="213" t="s">
        <v>539</v>
      </c>
      <c r="G261" s="60"/>
      <c r="H261" s="60"/>
      <c r="I261" s="160"/>
      <c r="J261" s="60"/>
      <c r="K261" s="60"/>
      <c r="L261" s="58"/>
      <c r="M261" s="214"/>
      <c r="N261" s="39"/>
      <c r="O261" s="39"/>
      <c r="P261" s="39"/>
      <c r="Q261" s="39"/>
      <c r="R261" s="39"/>
      <c r="S261" s="39"/>
      <c r="T261" s="75"/>
      <c r="AT261" s="21" t="s">
        <v>223</v>
      </c>
      <c r="AU261" s="21" t="s">
        <v>86</v>
      </c>
    </row>
    <row r="262" spans="2:51" s="11" customFormat="1" ht="12">
      <c r="B262" s="201"/>
      <c r="C262" s="202"/>
      <c r="D262" s="203" t="s">
        <v>150</v>
      </c>
      <c r="E262" s="204" t="s">
        <v>22</v>
      </c>
      <c r="F262" s="205" t="s">
        <v>493</v>
      </c>
      <c r="G262" s="202"/>
      <c r="H262" s="206">
        <v>1</v>
      </c>
      <c r="I262" s="207"/>
      <c r="J262" s="202"/>
      <c r="K262" s="202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150</v>
      </c>
      <c r="AU262" s="212" t="s">
        <v>86</v>
      </c>
      <c r="AV262" s="11" t="s">
        <v>86</v>
      </c>
      <c r="AW262" s="11" t="s">
        <v>39</v>
      </c>
      <c r="AX262" s="11" t="s">
        <v>24</v>
      </c>
      <c r="AY262" s="212" t="s">
        <v>141</v>
      </c>
    </row>
    <row r="263" spans="2:63" s="10" customFormat="1" ht="29.85" customHeight="1">
      <c r="B263" s="173"/>
      <c r="C263" s="174"/>
      <c r="D263" s="175" t="s">
        <v>75</v>
      </c>
      <c r="E263" s="187" t="s">
        <v>540</v>
      </c>
      <c r="F263" s="187" t="s">
        <v>541</v>
      </c>
      <c r="G263" s="174"/>
      <c r="H263" s="174"/>
      <c r="I263" s="177"/>
      <c r="J263" s="188">
        <f>BK263</f>
        <v>0</v>
      </c>
      <c r="K263" s="174"/>
      <c r="L263" s="179"/>
      <c r="M263" s="180"/>
      <c r="N263" s="181"/>
      <c r="O263" s="181"/>
      <c r="P263" s="182">
        <f>SUM(P264:P268)</f>
        <v>0</v>
      </c>
      <c r="Q263" s="181"/>
      <c r="R263" s="182">
        <f>SUM(R264:R268)</f>
        <v>0</v>
      </c>
      <c r="S263" s="181"/>
      <c r="T263" s="183">
        <f>SUM(T264:T268)</f>
        <v>0</v>
      </c>
      <c r="AR263" s="184" t="s">
        <v>24</v>
      </c>
      <c r="AT263" s="185" t="s">
        <v>75</v>
      </c>
      <c r="AU263" s="185" t="s">
        <v>24</v>
      </c>
      <c r="AY263" s="184" t="s">
        <v>141</v>
      </c>
      <c r="BK263" s="186">
        <f>SUM(BK264:BK268)</f>
        <v>0</v>
      </c>
    </row>
    <row r="264" spans="2:65" s="1" customFormat="1" ht="14.4" customHeight="1">
      <c r="B264" s="38"/>
      <c r="C264" s="189" t="s">
        <v>542</v>
      </c>
      <c r="D264" s="189" t="s">
        <v>143</v>
      </c>
      <c r="E264" s="190" t="s">
        <v>543</v>
      </c>
      <c r="F264" s="191" t="s">
        <v>544</v>
      </c>
      <c r="G264" s="192" t="s">
        <v>247</v>
      </c>
      <c r="H264" s="193">
        <v>504.182</v>
      </c>
      <c r="I264" s="194"/>
      <c r="J264" s="195">
        <f>ROUND(I264*H264,2)</f>
        <v>0</v>
      </c>
      <c r="K264" s="191" t="s">
        <v>147</v>
      </c>
      <c r="L264" s="58"/>
      <c r="M264" s="196" t="s">
        <v>22</v>
      </c>
      <c r="N264" s="197" t="s">
        <v>47</v>
      </c>
      <c r="O264" s="39"/>
      <c r="P264" s="198">
        <f>O264*H264</f>
        <v>0</v>
      </c>
      <c r="Q264" s="198">
        <v>0</v>
      </c>
      <c r="R264" s="198">
        <f>Q264*H264</f>
        <v>0</v>
      </c>
      <c r="S264" s="198">
        <v>0</v>
      </c>
      <c r="T264" s="199">
        <f>S264*H264</f>
        <v>0</v>
      </c>
      <c r="AR264" s="21" t="s">
        <v>148</v>
      </c>
      <c r="AT264" s="21" t="s">
        <v>143</v>
      </c>
      <c r="AU264" s="21" t="s">
        <v>86</v>
      </c>
      <c r="AY264" s="21" t="s">
        <v>141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21" t="s">
        <v>24</v>
      </c>
      <c r="BK264" s="200">
        <f>ROUND(I264*H264,2)</f>
        <v>0</v>
      </c>
      <c r="BL264" s="21" t="s">
        <v>148</v>
      </c>
      <c r="BM264" s="21" t="s">
        <v>545</v>
      </c>
    </row>
    <row r="265" spans="2:51" s="11" customFormat="1" ht="12">
      <c r="B265" s="201"/>
      <c r="C265" s="202"/>
      <c r="D265" s="203" t="s">
        <v>150</v>
      </c>
      <c r="E265" s="204" t="s">
        <v>22</v>
      </c>
      <c r="F265" s="205" t="s">
        <v>546</v>
      </c>
      <c r="G265" s="202"/>
      <c r="H265" s="206">
        <v>3.88</v>
      </c>
      <c r="I265" s="207"/>
      <c r="J265" s="202"/>
      <c r="K265" s="202"/>
      <c r="L265" s="208"/>
      <c r="M265" s="209"/>
      <c r="N265" s="210"/>
      <c r="O265" s="210"/>
      <c r="P265" s="210"/>
      <c r="Q265" s="210"/>
      <c r="R265" s="210"/>
      <c r="S265" s="210"/>
      <c r="T265" s="211"/>
      <c r="AT265" s="212" t="s">
        <v>150</v>
      </c>
      <c r="AU265" s="212" t="s">
        <v>86</v>
      </c>
      <c r="AV265" s="11" t="s">
        <v>86</v>
      </c>
      <c r="AW265" s="11" t="s">
        <v>39</v>
      </c>
      <c r="AX265" s="11" t="s">
        <v>76</v>
      </c>
      <c r="AY265" s="212" t="s">
        <v>141</v>
      </c>
    </row>
    <row r="266" spans="2:51" s="11" customFormat="1" ht="12">
      <c r="B266" s="201"/>
      <c r="C266" s="202"/>
      <c r="D266" s="203" t="s">
        <v>150</v>
      </c>
      <c r="E266" s="204" t="s">
        <v>22</v>
      </c>
      <c r="F266" s="205" t="s">
        <v>254</v>
      </c>
      <c r="G266" s="202"/>
      <c r="H266" s="206">
        <v>500.302</v>
      </c>
      <c r="I266" s="207"/>
      <c r="J266" s="202"/>
      <c r="K266" s="202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150</v>
      </c>
      <c r="AU266" s="212" t="s">
        <v>86</v>
      </c>
      <c r="AV266" s="11" t="s">
        <v>86</v>
      </c>
      <c r="AW266" s="11" t="s">
        <v>39</v>
      </c>
      <c r="AX266" s="11" t="s">
        <v>76</v>
      </c>
      <c r="AY266" s="212" t="s">
        <v>141</v>
      </c>
    </row>
    <row r="267" spans="2:65" s="1" customFormat="1" ht="22.8" customHeight="1">
      <c r="B267" s="38"/>
      <c r="C267" s="189" t="s">
        <v>547</v>
      </c>
      <c r="D267" s="189" t="s">
        <v>143</v>
      </c>
      <c r="E267" s="190" t="s">
        <v>548</v>
      </c>
      <c r="F267" s="191" t="s">
        <v>549</v>
      </c>
      <c r="G267" s="192" t="s">
        <v>247</v>
      </c>
      <c r="H267" s="193">
        <v>1512.546</v>
      </c>
      <c r="I267" s="194"/>
      <c r="J267" s="195">
        <f>ROUND(I267*H267,2)</f>
        <v>0</v>
      </c>
      <c r="K267" s="191" t="s">
        <v>147</v>
      </c>
      <c r="L267" s="58"/>
      <c r="M267" s="196" t="s">
        <v>22</v>
      </c>
      <c r="N267" s="197" t="s">
        <v>47</v>
      </c>
      <c r="O267" s="39"/>
      <c r="P267" s="198">
        <f>O267*H267</f>
        <v>0</v>
      </c>
      <c r="Q267" s="198">
        <v>0</v>
      </c>
      <c r="R267" s="198">
        <f>Q267*H267</f>
        <v>0</v>
      </c>
      <c r="S267" s="198">
        <v>0</v>
      </c>
      <c r="T267" s="199">
        <f>S267*H267</f>
        <v>0</v>
      </c>
      <c r="AR267" s="21" t="s">
        <v>148</v>
      </c>
      <c r="AT267" s="21" t="s">
        <v>143</v>
      </c>
      <c r="AU267" s="21" t="s">
        <v>86</v>
      </c>
      <c r="AY267" s="21" t="s">
        <v>141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21" t="s">
        <v>24</v>
      </c>
      <c r="BK267" s="200">
        <f>ROUND(I267*H267,2)</f>
        <v>0</v>
      </c>
      <c r="BL267" s="21" t="s">
        <v>148</v>
      </c>
      <c r="BM267" s="21" t="s">
        <v>550</v>
      </c>
    </row>
    <row r="268" spans="2:51" s="11" customFormat="1" ht="12">
      <c r="B268" s="201"/>
      <c r="C268" s="202"/>
      <c r="D268" s="203" t="s">
        <v>150</v>
      </c>
      <c r="E268" s="204" t="s">
        <v>22</v>
      </c>
      <c r="F268" s="205" t="s">
        <v>551</v>
      </c>
      <c r="G268" s="202"/>
      <c r="H268" s="206">
        <v>1512.546</v>
      </c>
      <c r="I268" s="207"/>
      <c r="J268" s="202"/>
      <c r="K268" s="202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150</v>
      </c>
      <c r="AU268" s="212" t="s">
        <v>86</v>
      </c>
      <c r="AV268" s="11" t="s">
        <v>86</v>
      </c>
      <c r="AW268" s="11" t="s">
        <v>39</v>
      </c>
      <c r="AX268" s="11" t="s">
        <v>24</v>
      </c>
      <c r="AY268" s="212" t="s">
        <v>141</v>
      </c>
    </row>
    <row r="269" spans="2:63" s="10" customFormat="1" ht="29.85" customHeight="1">
      <c r="B269" s="173"/>
      <c r="C269" s="174"/>
      <c r="D269" s="175" t="s">
        <v>75</v>
      </c>
      <c r="E269" s="187" t="s">
        <v>552</v>
      </c>
      <c r="F269" s="187" t="s">
        <v>553</v>
      </c>
      <c r="G269" s="174"/>
      <c r="H269" s="174"/>
      <c r="I269" s="177"/>
      <c r="J269" s="188">
        <f>BK269</f>
        <v>0</v>
      </c>
      <c r="K269" s="174"/>
      <c r="L269" s="179"/>
      <c r="M269" s="180"/>
      <c r="N269" s="181"/>
      <c r="O269" s="181"/>
      <c r="P269" s="182">
        <f>P270</f>
        <v>0</v>
      </c>
      <c r="Q269" s="181"/>
      <c r="R269" s="182">
        <f>R270</f>
        <v>0</v>
      </c>
      <c r="S269" s="181"/>
      <c r="T269" s="183">
        <f>T270</f>
        <v>0</v>
      </c>
      <c r="AR269" s="184" t="s">
        <v>24</v>
      </c>
      <c r="AT269" s="185" t="s">
        <v>75</v>
      </c>
      <c r="AU269" s="185" t="s">
        <v>24</v>
      </c>
      <c r="AY269" s="184" t="s">
        <v>141</v>
      </c>
      <c r="BK269" s="186">
        <f>BK270</f>
        <v>0</v>
      </c>
    </row>
    <row r="270" spans="2:65" s="1" customFormat="1" ht="22.8" customHeight="1">
      <c r="B270" s="38"/>
      <c r="C270" s="189" t="s">
        <v>554</v>
      </c>
      <c r="D270" s="189" t="s">
        <v>143</v>
      </c>
      <c r="E270" s="190" t="s">
        <v>555</v>
      </c>
      <c r="F270" s="191" t="s">
        <v>556</v>
      </c>
      <c r="G270" s="192" t="s">
        <v>247</v>
      </c>
      <c r="H270" s="193">
        <v>4596.794</v>
      </c>
      <c r="I270" s="194"/>
      <c r="J270" s="195">
        <f>ROUND(I270*H270,2)</f>
        <v>0</v>
      </c>
      <c r="K270" s="191" t="s">
        <v>147</v>
      </c>
      <c r="L270" s="58"/>
      <c r="M270" s="196" t="s">
        <v>22</v>
      </c>
      <c r="N270" s="225" t="s">
        <v>47</v>
      </c>
      <c r="O270" s="226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AR270" s="21" t="s">
        <v>148</v>
      </c>
      <c r="AT270" s="21" t="s">
        <v>143</v>
      </c>
      <c r="AU270" s="21" t="s">
        <v>86</v>
      </c>
      <c r="AY270" s="21" t="s">
        <v>141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21" t="s">
        <v>24</v>
      </c>
      <c r="BK270" s="200">
        <f>ROUND(I270*H270,2)</f>
        <v>0</v>
      </c>
      <c r="BL270" s="21" t="s">
        <v>148</v>
      </c>
      <c r="BM270" s="21" t="s">
        <v>557</v>
      </c>
    </row>
    <row r="271" spans="2:12" s="1" customFormat="1" ht="6.9" customHeight="1">
      <c r="B271" s="53"/>
      <c r="C271" s="54"/>
      <c r="D271" s="54"/>
      <c r="E271" s="54"/>
      <c r="F271" s="54"/>
      <c r="G271" s="54"/>
      <c r="H271" s="54"/>
      <c r="I271" s="136"/>
      <c r="J271" s="54"/>
      <c r="K271" s="54"/>
      <c r="L271" s="58"/>
    </row>
  </sheetData>
  <sheetProtection algorithmName="SHA-512" hashValue="6dBVZ3ctF1gTTVoEXsF07cyWbUByRezbgqMAEft1yJUlpBxJTg9wrFN4T16dqPnkXXfdhY6D+pmtqEbfQ88lhA==" saltValue="HHPPmrERzOSTZM6PZdko6sNrlTLecu2ixqEC7ZJOkeqz5uB3Qt2iebD6Nx0UlKkLCg55dCczrgNBpGk2MWYF0w==" spinCount="100000" sheet="1" objects="1" scenarios="1" formatColumns="0" formatRows="0" autoFilter="0"/>
  <autoFilter ref="C84:K270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workbookViewId="0" topLeftCell="A1">
      <pane ySplit="1" topLeftCell="A53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8" customWidth="1"/>
    <col min="10" max="10" width="20.16015625" style="0" customWidth="1"/>
    <col min="11" max="11" width="1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103</v>
      </c>
      <c r="G1" s="355" t="s">
        <v>104</v>
      </c>
      <c r="H1" s="355"/>
      <c r="I1" s="112"/>
      <c r="J1" s="111" t="s">
        <v>105</v>
      </c>
      <c r="K1" s="110" t="s">
        <v>106</v>
      </c>
      <c r="L1" s="111" t="s">
        <v>107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89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108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7" t="str">
        <f>'Rekapitulace stavby'!K6</f>
        <v>Polní cesta C2, k.ú. Chotouň</v>
      </c>
      <c r="F7" s="348"/>
      <c r="G7" s="348"/>
      <c r="H7" s="348"/>
      <c r="I7" s="114"/>
      <c r="J7" s="26"/>
      <c r="K7" s="28"/>
    </row>
    <row r="8" spans="2:11" s="1" customFormat="1" ht="13.2">
      <c r="B8" s="38"/>
      <c r="C8" s="39"/>
      <c r="D8" s="34" t="s">
        <v>109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9" t="s">
        <v>558</v>
      </c>
      <c r="F9" s="350"/>
      <c r="G9" s="350"/>
      <c r="H9" s="350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90</v>
      </c>
      <c r="G11" s="39"/>
      <c r="H11" s="39"/>
      <c r="I11" s="116" t="s">
        <v>23</v>
      </c>
      <c r="J11" s="32" t="s">
        <v>22</v>
      </c>
      <c r="K11" s="42"/>
    </row>
    <row r="12" spans="2:11" s="1" customFormat="1" ht="14.4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6" t="s">
        <v>27</v>
      </c>
      <c r="J12" s="117" t="str">
        <f>'Rekapitulace stavby'!AN8</f>
        <v>25. 11. 2015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31</v>
      </c>
      <c r="E14" s="39"/>
      <c r="F14" s="39"/>
      <c r="G14" s="39"/>
      <c r="H14" s="39"/>
      <c r="I14" s="116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6" t="s">
        <v>34</v>
      </c>
      <c r="J15" s="32" t="s">
        <v>22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35</v>
      </c>
      <c r="E17" s="39"/>
      <c r="F17" s="39"/>
      <c r="G17" s="39"/>
      <c r="H17" s="39"/>
      <c r="I17" s="116" t="s">
        <v>32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34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37</v>
      </c>
      <c r="E20" s="39"/>
      <c r="F20" s="39"/>
      <c r="G20" s="39"/>
      <c r="H20" s="39"/>
      <c r="I20" s="116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6" t="s">
        <v>34</v>
      </c>
      <c r="J21" s="32" t="s">
        <v>22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16" t="s">
        <v>22</v>
      </c>
      <c r="F24" s="316"/>
      <c r="G24" s="316"/>
      <c r="H24" s="31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42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44</v>
      </c>
      <c r="G29" s="39"/>
      <c r="H29" s="39"/>
      <c r="I29" s="126" t="s">
        <v>43</v>
      </c>
      <c r="J29" s="43" t="s">
        <v>45</v>
      </c>
      <c r="K29" s="42"/>
    </row>
    <row r="30" spans="2:11" s="1" customFormat="1" ht="14.4" customHeight="1">
      <c r="B30" s="38"/>
      <c r="C30" s="39"/>
      <c r="D30" s="46" t="s">
        <v>46</v>
      </c>
      <c r="E30" s="46" t="s">
        <v>47</v>
      </c>
      <c r="F30" s="127">
        <f>ROUND(SUM(BE79:BE128),2)</f>
        <v>0</v>
      </c>
      <c r="G30" s="39"/>
      <c r="H30" s="39"/>
      <c r="I30" s="128">
        <v>0.21</v>
      </c>
      <c r="J30" s="127">
        <f>ROUND(ROUND((SUM(BE79:BE128)),2)*I30,2)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48</v>
      </c>
      <c r="F31" s="127">
        <f>ROUND(SUM(BF79:BF128),2)</f>
        <v>0</v>
      </c>
      <c r="G31" s="39"/>
      <c r="H31" s="39"/>
      <c r="I31" s="128">
        <v>0.15</v>
      </c>
      <c r="J31" s="127">
        <f>ROUND(ROUND((SUM(BF79:BF128)),2)*I31,2)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49</v>
      </c>
      <c r="F32" s="127">
        <f>ROUND(SUM(BG79:BG128),2)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50</v>
      </c>
      <c r="F33" s="127">
        <f>ROUND(SUM(BH79:BH128),2)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51</v>
      </c>
      <c r="F34" s="127">
        <f>ROUND(SUM(BI79:BI128),2)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52</v>
      </c>
      <c r="E36" s="76"/>
      <c r="F36" s="76"/>
      <c r="G36" s="131" t="s">
        <v>53</v>
      </c>
      <c r="H36" s="132" t="s">
        <v>54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7" t="str">
        <f>E7</f>
        <v>Polní cesta C2, k.ú. Chotouň</v>
      </c>
      <c r="F45" s="348"/>
      <c r="G45" s="348"/>
      <c r="H45" s="348"/>
      <c r="I45" s="115"/>
      <c r="J45" s="39"/>
      <c r="K45" s="42"/>
    </row>
    <row r="46" spans="2:11" s="1" customFormat="1" ht="14.4" customHeight="1">
      <c r="B46" s="38"/>
      <c r="C46" s="34" t="s">
        <v>109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9" t="str">
        <f>E9</f>
        <v>SO-901 - Ozelenění</v>
      </c>
      <c r="F47" s="350"/>
      <c r="G47" s="350"/>
      <c r="H47" s="350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 xml:space="preserve"> </v>
      </c>
      <c r="G49" s="39"/>
      <c r="H49" s="39"/>
      <c r="I49" s="116" t="s">
        <v>27</v>
      </c>
      <c r="J49" s="117" t="str">
        <f>IF(J12="","",J12)</f>
        <v>25. 11. 2015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31</v>
      </c>
      <c r="D51" s="39"/>
      <c r="E51" s="39"/>
      <c r="F51" s="32" t="str">
        <f>E15</f>
        <v>ČR-SPÚ, Pobočka Kolín</v>
      </c>
      <c r="G51" s="39"/>
      <c r="H51" s="39"/>
      <c r="I51" s="116" t="s">
        <v>37</v>
      </c>
      <c r="J51" s="316" t="str">
        <f>E21</f>
        <v>Ing. Jarmila Večeřová</v>
      </c>
      <c r="K51" s="42"/>
    </row>
    <row r="52" spans="2:11" s="1" customFormat="1" ht="14.4" customHeight="1">
      <c r="B52" s="38"/>
      <c r="C52" s="34" t="s">
        <v>35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115</v>
      </c>
    </row>
    <row r="57" spans="2:11" s="7" customFormat="1" ht="24.9" customHeight="1">
      <c r="B57" s="146"/>
      <c r="C57" s="147"/>
      <c r="D57" s="148" t="s">
        <v>116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8" customFormat="1" ht="19.95" customHeight="1">
      <c r="B58" s="153"/>
      <c r="C58" s="154"/>
      <c r="D58" s="155" t="s">
        <v>117</v>
      </c>
      <c r="E58" s="156"/>
      <c r="F58" s="156"/>
      <c r="G58" s="156"/>
      <c r="H58" s="156"/>
      <c r="I58" s="157"/>
      <c r="J58" s="158">
        <f>J81</f>
        <v>0</v>
      </c>
      <c r="K58" s="159"/>
    </row>
    <row r="59" spans="2:11" s="8" customFormat="1" ht="19.95" customHeight="1">
      <c r="B59" s="153"/>
      <c r="C59" s="154"/>
      <c r="D59" s="155" t="s">
        <v>124</v>
      </c>
      <c r="E59" s="156"/>
      <c r="F59" s="156"/>
      <c r="G59" s="156"/>
      <c r="H59" s="156"/>
      <c r="I59" s="157"/>
      <c r="J59" s="158">
        <f>J127</f>
        <v>0</v>
      </c>
      <c r="K59" s="159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" customHeight="1">
      <c r="B66" s="38"/>
      <c r="C66" s="59" t="s">
        <v>125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14.4" customHeight="1">
      <c r="B69" s="38"/>
      <c r="C69" s="60"/>
      <c r="D69" s="60"/>
      <c r="E69" s="352" t="str">
        <f>E7</f>
        <v>Polní cesta C2, k.ú. Chotouň</v>
      </c>
      <c r="F69" s="353"/>
      <c r="G69" s="353"/>
      <c r="H69" s="353"/>
      <c r="I69" s="160"/>
      <c r="J69" s="60"/>
      <c r="K69" s="60"/>
      <c r="L69" s="58"/>
    </row>
    <row r="70" spans="2:12" s="1" customFormat="1" ht="14.4" customHeight="1">
      <c r="B70" s="38"/>
      <c r="C70" s="62" t="s">
        <v>109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6.2" customHeight="1">
      <c r="B71" s="38"/>
      <c r="C71" s="60"/>
      <c r="D71" s="60"/>
      <c r="E71" s="327" t="str">
        <f>E9</f>
        <v>SO-901 - Ozelenění</v>
      </c>
      <c r="F71" s="354"/>
      <c r="G71" s="354"/>
      <c r="H71" s="354"/>
      <c r="I71" s="160"/>
      <c r="J71" s="60"/>
      <c r="K71" s="60"/>
      <c r="L71" s="58"/>
    </row>
    <row r="72" spans="2:12" s="1" customFormat="1" ht="6.9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25</v>
      </c>
      <c r="D73" s="60"/>
      <c r="E73" s="60"/>
      <c r="F73" s="161" t="str">
        <f>F12</f>
        <v xml:space="preserve"> </v>
      </c>
      <c r="G73" s="60"/>
      <c r="H73" s="60"/>
      <c r="I73" s="162" t="s">
        <v>27</v>
      </c>
      <c r="J73" s="70" t="str">
        <f>IF(J12="","",J12)</f>
        <v>25. 11. 2015</v>
      </c>
      <c r="K73" s="60"/>
      <c r="L73" s="58"/>
    </row>
    <row r="74" spans="2:12" s="1" customFormat="1" ht="6.9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3.2">
      <c r="B75" s="38"/>
      <c r="C75" s="62" t="s">
        <v>31</v>
      </c>
      <c r="D75" s="60"/>
      <c r="E75" s="60"/>
      <c r="F75" s="161" t="str">
        <f>E15</f>
        <v>ČR-SPÚ, Pobočka Kolín</v>
      </c>
      <c r="G75" s="60"/>
      <c r="H75" s="60"/>
      <c r="I75" s="162" t="s">
        <v>37</v>
      </c>
      <c r="J75" s="161" t="str">
        <f>E21</f>
        <v>Ing. Jarmila Večeřová</v>
      </c>
      <c r="K75" s="60"/>
      <c r="L75" s="58"/>
    </row>
    <row r="76" spans="2:12" s="1" customFormat="1" ht="14.4" customHeight="1">
      <c r="B76" s="38"/>
      <c r="C76" s="62" t="s">
        <v>35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126</v>
      </c>
      <c r="D78" s="165" t="s">
        <v>61</v>
      </c>
      <c r="E78" s="165" t="s">
        <v>57</v>
      </c>
      <c r="F78" s="165" t="s">
        <v>127</v>
      </c>
      <c r="G78" s="165" t="s">
        <v>128</v>
      </c>
      <c r="H78" s="165" t="s">
        <v>129</v>
      </c>
      <c r="I78" s="166" t="s">
        <v>130</v>
      </c>
      <c r="J78" s="165" t="s">
        <v>113</v>
      </c>
      <c r="K78" s="167" t="s">
        <v>131</v>
      </c>
      <c r="L78" s="168"/>
      <c r="M78" s="78" t="s">
        <v>132</v>
      </c>
      <c r="N78" s="79" t="s">
        <v>46</v>
      </c>
      <c r="O78" s="79" t="s">
        <v>133</v>
      </c>
      <c r="P78" s="79" t="s">
        <v>134</v>
      </c>
      <c r="Q78" s="79" t="s">
        <v>135</v>
      </c>
      <c r="R78" s="79" t="s">
        <v>136</v>
      </c>
      <c r="S78" s="79" t="s">
        <v>137</v>
      </c>
      <c r="T78" s="80" t="s">
        <v>138</v>
      </c>
    </row>
    <row r="79" spans="2:63" s="1" customFormat="1" ht="29.25" customHeight="1">
      <c r="B79" s="38"/>
      <c r="C79" s="84" t="s">
        <v>114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</f>
        <v>0</v>
      </c>
      <c r="Q79" s="82"/>
      <c r="R79" s="170">
        <f>R80</f>
        <v>11.770935900000001</v>
      </c>
      <c r="S79" s="82"/>
      <c r="T79" s="171">
        <f>T80</f>
        <v>0</v>
      </c>
      <c r="AT79" s="21" t="s">
        <v>75</v>
      </c>
      <c r="AU79" s="21" t="s">
        <v>115</v>
      </c>
      <c r="BK79" s="172">
        <f>BK80</f>
        <v>0</v>
      </c>
    </row>
    <row r="80" spans="2:63" s="10" customFormat="1" ht="37.35" customHeight="1">
      <c r="B80" s="173"/>
      <c r="C80" s="174"/>
      <c r="D80" s="175" t="s">
        <v>75</v>
      </c>
      <c r="E80" s="176" t="s">
        <v>139</v>
      </c>
      <c r="F80" s="176" t="s">
        <v>140</v>
      </c>
      <c r="G80" s="174"/>
      <c r="H80" s="174"/>
      <c r="I80" s="177"/>
      <c r="J80" s="178">
        <f>BK80</f>
        <v>0</v>
      </c>
      <c r="K80" s="174"/>
      <c r="L80" s="179"/>
      <c r="M80" s="180"/>
      <c r="N80" s="181"/>
      <c r="O80" s="181"/>
      <c r="P80" s="182">
        <f>P81+P127</f>
        <v>0</v>
      </c>
      <c r="Q80" s="181"/>
      <c r="R80" s="182">
        <f>R81+R127</f>
        <v>11.770935900000001</v>
      </c>
      <c r="S80" s="181"/>
      <c r="T80" s="183">
        <f>T81+T127</f>
        <v>0</v>
      </c>
      <c r="AR80" s="184" t="s">
        <v>24</v>
      </c>
      <c r="AT80" s="185" t="s">
        <v>75</v>
      </c>
      <c r="AU80" s="185" t="s">
        <v>76</v>
      </c>
      <c r="AY80" s="184" t="s">
        <v>141</v>
      </c>
      <c r="BK80" s="186">
        <f>BK81+BK127</f>
        <v>0</v>
      </c>
    </row>
    <row r="81" spans="2:63" s="10" customFormat="1" ht="19.95" customHeight="1">
      <c r="B81" s="173"/>
      <c r="C81" s="174"/>
      <c r="D81" s="175" t="s">
        <v>75</v>
      </c>
      <c r="E81" s="187" t="s">
        <v>24</v>
      </c>
      <c r="F81" s="187" t="s">
        <v>142</v>
      </c>
      <c r="G81" s="174"/>
      <c r="H81" s="174"/>
      <c r="I81" s="177"/>
      <c r="J81" s="188">
        <f>BK81</f>
        <v>0</v>
      </c>
      <c r="K81" s="174"/>
      <c r="L81" s="179"/>
      <c r="M81" s="180"/>
      <c r="N81" s="181"/>
      <c r="O81" s="181"/>
      <c r="P81" s="182">
        <f>SUM(P82:P126)</f>
        <v>0</v>
      </c>
      <c r="Q81" s="181"/>
      <c r="R81" s="182">
        <f>SUM(R82:R126)</f>
        <v>11.770935900000001</v>
      </c>
      <c r="S81" s="181"/>
      <c r="T81" s="183">
        <f>SUM(T82:T126)</f>
        <v>0</v>
      </c>
      <c r="AR81" s="184" t="s">
        <v>24</v>
      </c>
      <c r="AT81" s="185" t="s">
        <v>75</v>
      </c>
      <c r="AU81" s="185" t="s">
        <v>24</v>
      </c>
      <c r="AY81" s="184" t="s">
        <v>141</v>
      </c>
      <c r="BK81" s="186">
        <f>SUM(BK82:BK126)</f>
        <v>0</v>
      </c>
    </row>
    <row r="82" spans="2:65" s="1" customFormat="1" ht="22.8" customHeight="1">
      <c r="B82" s="38"/>
      <c r="C82" s="189" t="s">
        <v>24</v>
      </c>
      <c r="D82" s="189" t="s">
        <v>143</v>
      </c>
      <c r="E82" s="190" t="s">
        <v>559</v>
      </c>
      <c r="F82" s="191" t="s">
        <v>560</v>
      </c>
      <c r="G82" s="192" t="s">
        <v>161</v>
      </c>
      <c r="H82" s="193">
        <v>133</v>
      </c>
      <c r="I82" s="194"/>
      <c r="J82" s="195">
        <f>ROUND(I82*H82,2)</f>
        <v>0</v>
      </c>
      <c r="K82" s="191" t="s">
        <v>147</v>
      </c>
      <c r="L82" s="58"/>
      <c r="M82" s="196" t="s">
        <v>22</v>
      </c>
      <c r="N82" s="197" t="s">
        <v>47</v>
      </c>
      <c r="O82" s="39"/>
      <c r="P82" s="198">
        <f>O82*H82</f>
        <v>0</v>
      </c>
      <c r="Q82" s="198">
        <v>0</v>
      </c>
      <c r="R82" s="198">
        <f>Q82*H82</f>
        <v>0</v>
      </c>
      <c r="S82" s="198">
        <v>0</v>
      </c>
      <c r="T82" s="199">
        <f>S82*H82</f>
        <v>0</v>
      </c>
      <c r="AR82" s="21" t="s">
        <v>148</v>
      </c>
      <c r="AT82" s="21" t="s">
        <v>143</v>
      </c>
      <c r="AU82" s="21" t="s">
        <v>86</v>
      </c>
      <c r="AY82" s="21" t="s">
        <v>141</v>
      </c>
      <c r="BE82" s="200">
        <f>IF(N82="základní",J82,0)</f>
        <v>0</v>
      </c>
      <c r="BF82" s="200">
        <f>IF(N82="snížená",J82,0)</f>
        <v>0</v>
      </c>
      <c r="BG82" s="200">
        <f>IF(N82="zákl. přenesená",J82,0)</f>
        <v>0</v>
      </c>
      <c r="BH82" s="200">
        <f>IF(N82="sníž. přenesená",J82,0)</f>
        <v>0</v>
      </c>
      <c r="BI82" s="200">
        <f>IF(N82="nulová",J82,0)</f>
        <v>0</v>
      </c>
      <c r="BJ82" s="21" t="s">
        <v>24</v>
      </c>
      <c r="BK82" s="200">
        <f>ROUND(I82*H82,2)</f>
        <v>0</v>
      </c>
      <c r="BL82" s="21" t="s">
        <v>148</v>
      </c>
      <c r="BM82" s="21" t="s">
        <v>561</v>
      </c>
    </row>
    <row r="83" spans="2:51" s="11" customFormat="1" ht="12">
      <c r="B83" s="201"/>
      <c r="C83" s="202"/>
      <c r="D83" s="203" t="s">
        <v>150</v>
      </c>
      <c r="E83" s="204" t="s">
        <v>22</v>
      </c>
      <c r="F83" s="205" t="s">
        <v>562</v>
      </c>
      <c r="G83" s="202"/>
      <c r="H83" s="206">
        <v>133</v>
      </c>
      <c r="I83" s="207"/>
      <c r="J83" s="202"/>
      <c r="K83" s="202"/>
      <c r="L83" s="208"/>
      <c r="M83" s="209"/>
      <c r="N83" s="210"/>
      <c r="O83" s="210"/>
      <c r="P83" s="210"/>
      <c r="Q83" s="210"/>
      <c r="R83" s="210"/>
      <c r="S83" s="210"/>
      <c r="T83" s="211"/>
      <c r="AT83" s="212" t="s">
        <v>150</v>
      </c>
      <c r="AU83" s="212" t="s">
        <v>86</v>
      </c>
      <c r="AV83" s="11" t="s">
        <v>86</v>
      </c>
      <c r="AW83" s="11" t="s">
        <v>39</v>
      </c>
      <c r="AX83" s="11" t="s">
        <v>24</v>
      </c>
      <c r="AY83" s="212" t="s">
        <v>141</v>
      </c>
    </row>
    <row r="84" spans="2:65" s="1" customFormat="1" ht="22.8" customHeight="1">
      <c r="B84" s="38"/>
      <c r="C84" s="189" t="s">
        <v>86</v>
      </c>
      <c r="D84" s="189" t="s">
        <v>143</v>
      </c>
      <c r="E84" s="190" t="s">
        <v>563</v>
      </c>
      <c r="F84" s="191" t="s">
        <v>564</v>
      </c>
      <c r="G84" s="192" t="s">
        <v>161</v>
      </c>
      <c r="H84" s="193">
        <v>59</v>
      </c>
      <c r="I84" s="194"/>
      <c r="J84" s="195">
        <f>ROUND(I84*H84,2)</f>
        <v>0</v>
      </c>
      <c r="K84" s="191" t="s">
        <v>147</v>
      </c>
      <c r="L84" s="58"/>
      <c r="M84" s="196" t="s">
        <v>22</v>
      </c>
      <c r="N84" s="197" t="s">
        <v>47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148</v>
      </c>
      <c r="AT84" s="21" t="s">
        <v>143</v>
      </c>
      <c r="AU84" s="21" t="s">
        <v>86</v>
      </c>
      <c r="AY84" s="21" t="s">
        <v>141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24</v>
      </c>
      <c r="BK84" s="200">
        <f>ROUND(I84*H84,2)</f>
        <v>0</v>
      </c>
      <c r="BL84" s="21" t="s">
        <v>148</v>
      </c>
      <c r="BM84" s="21" t="s">
        <v>565</v>
      </c>
    </row>
    <row r="85" spans="2:51" s="11" customFormat="1" ht="12">
      <c r="B85" s="201"/>
      <c r="C85" s="202"/>
      <c r="D85" s="203" t="s">
        <v>150</v>
      </c>
      <c r="E85" s="204" t="s">
        <v>22</v>
      </c>
      <c r="F85" s="205" t="s">
        <v>566</v>
      </c>
      <c r="G85" s="202"/>
      <c r="H85" s="206">
        <v>59</v>
      </c>
      <c r="I85" s="207"/>
      <c r="J85" s="202"/>
      <c r="K85" s="202"/>
      <c r="L85" s="208"/>
      <c r="M85" s="209"/>
      <c r="N85" s="210"/>
      <c r="O85" s="210"/>
      <c r="P85" s="210"/>
      <c r="Q85" s="210"/>
      <c r="R85" s="210"/>
      <c r="S85" s="210"/>
      <c r="T85" s="211"/>
      <c r="AT85" s="212" t="s">
        <v>150</v>
      </c>
      <c r="AU85" s="212" t="s">
        <v>86</v>
      </c>
      <c r="AV85" s="11" t="s">
        <v>86</v>
      </c>
      <c r="AW85" s="11" t="s">
        <v>39</v>
      </c>
      <c r="AX85" s="11" t="s">
        <v>24</v>
      </c>
      <c r="AY85" s="212" t="s">
        <v>141</v>
      </c>
    </row>
    <row r="86" spans="2:65" s="1" customFormat="1" ht="22.8" customHeight="1">
      <c r="B86" s="38"/>
      <c r="C86" s="189" t="s">
        <v>158</v>
      </c>
      <c r="D86" s="189" t="s">
        <v>143</v>
      </c>
      <c r="E86" s="190" t="s">
        <v>567</v>
      </c>
      <c r="F86" s="191" t="s">
        <v>568</v>
      </c>
      <c r="G86" s="192" t="s">
        <v>161</v>
      </c>
      <c r="H86" s="193">
        <v>133</v>
      </c>
      <c r="I86" s="194"/>
      <c r="J86" s="195">
        <f>ROUND(I86*H86,2)</f>
        <v>0</v>
      </c>
      <c r="K86" s="191" t="s">
        <v>147</v>
      </c>
      <c r="L86" s="58"/>
      <c r="M86" s="196" t="s">
        <v>22</v>
      </c>
      <c r="N86" s="197" t="s">
        <v>47</v>
      </c>
      <c r="O86" s="39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AR86" s="21" t="s">
        <v>148</v>
      </c>
      <c r="AT86" s="21" t="s">
        <v>143</v>
      </c>
      <c r="AU86" s="21" t="s">
        <v>86</v>
      </c>
      <c r="AY86" s="21" t="s">
        <v>141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24</v>
      </c>
      <c r="BK86" s="200">
        <f>ROUND(I86*H86,2)</f>
        <v>0</v>
      </c>
      <c r="BL86" s="21" t="s">
        <v>148</v>
      </c>
      <c r="BM86" s="21" t="s">
        <v>569</v>
      </c>
    </row>
    <row r="87" spans="2:51" s="11" customFormat="1" ht="12">
      <c r="B87" s="201"/>
      <c r="C87" s="202"/>
      <c r="D87" s="203" t="s">
        <v>150</v>
      </c>
      <c r="E87" s="204" t="s">
        <v>22</v>
      </c>
      <c r="F87" s="205" t="s">
        <v>570</v>
      </c>
      <c r="G87" s="202"/>
      <c r="H87" s="206">
        <v>133</v>
      </c>
      <c r="I87" s="207"/>
      <c r="J87" s="202"/>
      <c r="K87" s="202"/>
      <c r="L87" s="208"/>
      <c r="M87" s="209"/>
      <c r="N87" s="210"/>
      <c r="O87" s="210"/>
      <c r="P87" s="210"/>
      <c r="Q87" s="210"/>
      <c r="R87" s="210"/>
      <c r="S87" s="210"/>
      <c r="T87" s="211"/>
      <c r="AT87" s="212" t="s">
        <v>150</v>
      </c>
      <c r="AU87" s="212" t="s">
        <v>86</v>
      </c>
      <c r="AV87" s="11" t="s">
        <v>86</v>
      </c>
      <c r="AW87" s="11" t="s">
        <v>39</v>
      </c>
      <c r="AX87" s="11" t="s">
        <v>24</v>
      </c>
      <c r="AY87" s="212" t="s">
        <v>141</v>
      </c>
    </row>
    <row r="88" spans="2:65" s="1" customFormat="1" ht="14.4" customHeight="1">
      <c r="B88" s="38"/>
      <c r="C88" s="215" t="s">
        <v>148</v>
      </c>
      <c r="D88" s="215" t="s">
        <v>273</v>
      </c>
      <c r="E88" s="216" t="s">
        <v>571</v>
      </c>
      <c r="F88" s="217" t="s">
        <v>572</v>
      </c>
      <c r="G88" s="218" t="s">
        <v>477</v>
      </c>
      <c r="H88" s="219">
        <v>133</v>
      </c>
      <c r="I88" s="220"/>
      <c r="J88" s="221">
        <f>ROUND(I88*H88,2)</f>
        <v>0</v>
      </c>
      <c r="K88" s="217" t="s">
        <v>22</v>
      </c>
      <c r="L88" s="222"/>
      <c r="M88" s="223" t="s">
        <v>22</v>
      </c>
      <c r="N88" s="224" t="s">
        <v>47</v>
      </c>
      <c r="O88" s="39"/>
      <c r="P88" s="198">
        <f>O88*H88</f>
        <v>0</v>
      </c>
      <c r="Q88" s="198">
        <v>0.003</v>
      </c>
      <c r="R88" s="198">
        <f>Q88*H88</f>
        <v>0.399</v>
      </c>
      <c r="S88" s="198">
        <v>0</v>
      </c>
      <c r="T88" s="199">
        <f>S88*H88</f>
        <v>0</v>
      </c>
      <c r="AR88" s="21" t="s">
        <v>189</v>
      </c>
      <c r="AT88" s="21" t="s">
        <v>273</v>
      </c>
      <c r="AU88" s="21" t="s">
        <v>86</v>
      </c>
      <c r="AY88" s="21" t="s">
        <v>141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24</v>
      </c>
      <c r="BK88" s="200">
        <f>ROUND(I88*H88,2)</f>
        <v>0</v>
      </c>
      <c r="BL88" s="21" t="s">
        <v>148</v>
      </c>
      <c r="BM88" s="21" t="s">
        <v>573</v>
      </c>
    </row>
    <row r="89" spans="2:65" s="1" customFormat="1" ht="22.8" customHeight="1">
      <c r="B89" s="38"/>
      <c r="C89" s="189" t="s">
        <v>168</v>
      </c>
      <c r="D89" s="189" t="s">
        <v>143</v>
      </c>
      <c r="E89" s="190" t="s">
        <v>574</v>
      </c>
      <c r="F89" s="191" t="s">
        <v>575</v>
      </c>
      <c r="G89" s="192" t="s">
        <v>161</v>
      </c>
      <c r="H89" s="193">
        <v>59</v>
      </c>
      <c r="I89" s="194"/>
      <c r="J89" s="195">
        <f>ROUND(I89*H89,2)</f>
        <v>0</v>
      </c>
      <c r="K89" s="191" t="s">
        <v>147</v>
      </c>
      <c r="L89" s="58"/>
      <c r="M89" s="196" t="s">
        <v>22</v>
      </c>
      <c r="N89" s="197" t="s">
        <v>47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1" t="s">
        <v>148</v>
      </c>
      <c r="AT89" s="21" t="s">
        <v>143</v>
      </c>
      <c r="AU89" s="21" t="s">
        <v>86</v>
      </c>
      <c r="AY89" s="21" t="s">
        <v>141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24</v>
      </c>
      <c r="BK89" s="200">
        <f>ROUND(I89*H89,2)</f>
        <v>0</v>
      </c>
      <c r="BL89" s="21" t="s">
        <v>148</v>
      </c>
      <c r="BM89" s="21" t="s">
        <v>576</v>
      </c>
    </row>
    <row r="90" spans="2:51" s="11" customFormat="1" ht="12">
      <c r="B90" s="201"/>
      <c r="C90" s="202"/>
      <c r="D90" s="203" t="s">
        <v>150</v>
      </c>
      <c r="E90" s="204" t="s">
        <v>22</v>
      </c>
      <c r="F90" s="205" t="s">
        <v>577</v>
      </c>
      <c r="G90" s="202"/>
      <c r="H90" s="206">
        <v>59</v>
      </c>
      <c r="I90" s="207"/>
      <c r="J90" s="202"/>
      <c r="K90" s="202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150</v>
      </c>
      <c r="AU90" s="212" t="s">
        <v>86</v>
      </c>
      <c r="AV90" s="11" t="s">
        <v>86</v>
      </c>
      <c r="AW90" s="11" t="s">
        <v>39</v>
      </c>
      <c r="AX90" s="11" t="s">
        <v>24</v>
      </c>
      <c r="AY90" s="212" t="s">
        <v>141</v>
      </c>
    </row>
    <row r="91" spans="2:65" s="1" customFormat="1" ht="14.4" customHeight="1">
      <c r="B91" s="38"/>
      <c r="C91" s="215" t="s">
        <v>173</v>
      </c>
      <c r="D91" s="215" t="s">
        <v>273</v>
      </c>
      <c r="E91" s="216" t="s">
        <v>578</v>
      </c>
      <c r="F91" s="217" t="s">
        <v>579</v>
      </c>
      <c r="G91" s="218" t="s">
        <v>161</v>
      </c>
      <c r="H91" s="219">
        <v>59</v>
      </c>
      <c r="I91" s="220"/>
      <c r="J91" s="221">
        <f>ROUND(I91*H91,2)</f>
        <v>0</v>
      </c>
      <c r="K91" s="217" t="s">
        <v>22</v>
      </c>
      <c r="L91" s="222"/>
      <c r="M91" s="223" t="s">
        <v>22</v>
      </c>
      <c r="N91" s="224" t="s">
        <v>47</v>
      </c>
      <c r="O91" s="39"/>
      <c r="P91" s="198">
        <f>O91*H91</f>
        <v>0</v>
      </c>
      <c r="Q91" s="198">
        <v>0.01</v>
      </c>
      <c r="R91" s="198">
        <f>Q91*H91</f>
        <v>0.59</v>
      </c>
      <c r="S91" s="198">
        <v>0</v>
      </c>
      <c r="T91" s="199">
        <f>S91*H91</f>
        <v>0</v>
      </c>
      <c r="AR91" s="21" t="s">
        <v>189</v>
      </c>
      <c r="AT91" s="21" t="s">
        <v>273</v>
      </c>
      <c r="AU91" s="21" t="s">
        <v>86</v>
      </c>
      <c r="AY91" s="21" t="s">
        <v>141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24</v>
      </c>
      <c r="BK91" s="200">
        <f>ROUND(I91*H91,2)</f>
        <v>0</v>
      </c>
      <c r="BL91" s="21" t="s">
        <v>148</v>
      </c>
      <c r="BM91" s="21" t="s">
        <v>580</v>
      </c>
    </row>
    <row r="92" spans="2:65" s="1" customFormat="1" ht="22.8" customHeight="1">
      <c r="B92" s="38"/>
      <c r="C92" s="189" t="s">
        <v>181</v>
      </c>
      <c r="D92" s="189" t="s">
        <v>143</v>
      </c>
      <c r="E92" s="190" t="s">
        <v>581</v>
      </c>
      <c r="F92" s="191" t="s">
        <v>582</v>
      </c>
      <c r="G92" s="192" t="s">
        <v>161</v>
      </c>
      <c r="H92" s="193">
        <v>133</v>
      </c>
      <c r="I92" s="194"/>
      <c r="J92" s="195">
        <f>ROUND(I92*H92,2)</f>
        <v>0</v>
      </c>
      <c r="K92" s="191" t="s">
        <v>147</v>
      </c>
      <c r="L92" s="58"/>
      <c r="M92" s="196" t="s">
        <v>22</v>
      </c>
      <c r="N92" s="197" t="s">
        <v>47</v>
      </c>
      <c r="O92" s="39"/>
      <c r="P92" s="198">
        <f>O92*H92</f>
        <v>0</v>
      </c>
      <c r="Q92" s="198">
        <v>5E-05</v>
      </c>
      <c r="R92" s="198">
        <f>Q92*H92</f>
        <v>0.0066500000000000005</v>
      </c>
      <c r="S92" s="198">
        <v>0</v>
      </c>
      <c r="T92" s="199">
        <f>S92*H92</f>
        <v>0</v>
      </c>
      <c r="AR92" s="21" t="s">
        <v>148</v>
      </c>
      <c r="AT92" s="21" t="s">
        <v>143</v>
      </c>
      <c r="AU92" s="21" t="s">
        <v>86</v>
      </c>
      <c r="AY92" s="21" t="s">
        <v>141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24</v>
      </c>
      <c r="BK92" s="200">
        <f>ROUND(I92*H92,2)</f>
        <v>0</v>
      </c>
      <c r="BL92" s="21" t="s">
        <v>148</v>
      </c>
      <c r="BM92" s="21" t="s">
        <v>583</v>
      </c>
    </row>
    <row r="93" spans="2:51" s="11" customFormat="1" ht="12">
      <c r="B93" s="201"/>
      <c r="C93" s="202"/>
      <c r="D93" s="203" t="s">
        <v>150</v>
      </c>
      <c r="E93" s="204" t="s">
        <v>22</v>
      </c>
      <c r="F93" s="205" t="s">
        <v>584</v>
      </c>
      <c r="G93" s="202"/>
      <c r="H93" s="206">
        <v>133</v>
      </c>
      <c r="I93" s="207"/>
      <c r="J93" s="202"/>
      <c r="K93" s="202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150</v>
      </c>
      <c r="AU93" s="212" t="s">
        <v>86</v>
      </c>
      <c r="AV93" s="11" t="s">
        <v>86</v>
      </c>
      <c r="AW93" s="11" t="s">
        <v>39</v>
      </c>
      <c r="AX93" s="11" t="s">
        <v>24</v>
      </c>
      <c r="AY93" s="212" t="s">
        <v>141</v>
      </c>
    </row>
    <row r="94" spans="2:65" s="1" customFormat="1" ht="22.8" customHeight="1">
      <c r="B94" s="38"/>
      <c r="C94" s="215" t="s">
        <v>189</v>
      </c>
      <c r="D94" s="215" t="s">
        <v>273</v>
      </c>
      <c r="E94" s="216" t="s">
        <v>585</v>
      </c>
      <c r="F94" s="217" t="s">
        <v>586</v>
      </c>
      <c r="G94" s="218" t="s">
        <v>161</v>
      </c>
      <c r="H94" s="219">
        <v>134.33</v>
      </c>
      <c r="I94" s="220"/>
      <c r="J94" s="221">
        <f>ROUND(I94*H94,2)</f>
        <v>0</v>
      </c>
      <c r="K94" s="217" t="s">
        <v>147</v>
      </c>
      <c r="L94" s="222"/>
      <c r="M94" s="223" t="s">
        <v>22</v>
      </c>
      <c r="N94" s="224" t="s">
        <v>47</v>
      </c>
      <c r="O94" s="39"/>
      <c r="P94" s="198">
        <f>O94*H94</f>
        <v>0</v>
      </c>
      <c r="Q94" s="198">
        <v>0.00354</v>
      </c>
      <c r="R94" s="198">
        <f>Q94*H94</f>
        <v>0.47552820000000007</v>
      </c>
      <c r="S94" s="198">
        <v>0</v>
      </c>
      <c r="T94" s="199">
        <f>S94*H94</f>
        <v>0</v>
      </c>
      <c r="AR94" s="21" t="s">
        <v>189</v>
      </c>
      <c r="AT94" s="21" t="s">
        <v>273</v>
      </c>
      <c r="AU94" s="21" t="s">
        <v>86</v>
      </c>
      <c r="AY94" s="21" t="s">
        <v>141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24</v>
      </c>
      <c r="BK94" s="200">
        <f>ROUND(I94*H94,2)</f>
        <v>0</v>
      </c>
      <c r="BL94" s="21" t="s">
        <v>148</v>
      </c>
      <c r="BM94" s="21" t="s">
        <v>587</v>
      </c>
    </row>
    <row r="95" spans="2:51" s="11" customFormat="1" ht="12">
      <c r="B95" s="201"/>
      <c r="C95" s="202"/>
      <c r="D95" s="203" t="s">
        <v>150</v>
      </c>
      <c r="E95" s="204" t="s">
        <v>22</v>
      </c>
      <c r="F95" s="205" t="s">
        <v>588</v>
      </c>
      <c r="G95" s="202"/>
      <c r="H95" s="206">
        <v>134.33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150</v>
      </c>
      <c r="AU95" s="212" t="s">
        <v>86</v>
      </c>
      <c r="AV95" s="11" t="s">
        <v>86</v>
      </c>
      <c r="AW95" s="11" t="s">
        <v>39</v>
      </c>
      <c r="AX95" s="11" t="s">
        <v>24</v>
      </c>
      <c r="AY95" s="212" t="s">
        <v>141</v>
      </c>
    </row>
    <row r="96" spans="2:65" s="1" customFormat="1" ht="14.4" customHeight="1">
      <c r="B96" s="38"/>
      <c r="C96" s="189" t="s">
        <v>193</v>
      </c>
      <c r="D96" s="189" t="s">
        <v>143</v>
      </c>
      <c r="E96" s="190" t="s">
        <v>589</v>
      </c>
      <c r="F96" s="191" t="s">
        <v>590</v>
      </c>
      <c r="G96" s="192" t="s">
        <v>161</v>
      </c>
      <c r="H96" s="193">
        <v>59</v>
      </c>
      <c r="I96" s="194"/>
      <c r="J96" s="195">
        <f>ROUND(I96*H96,2)</f>
        <v>0</v>
      </c>
      <c r="K96" s="191" t="s">
        <v>147</v>
      </c>
      <c r="L96" s="58"/>
      <c r="M96" s="196" t="s">
        <v>22</v>
      </c>
      <c r="N96" s="197" t="s">
        <v>47</v>
      </c>
      <c r="O96" s="39"/>
      <c r="P96" s="198">
        <f>O96*H96</f>
        <v>0</v>
      </c>
      <c r="Q96" s="198">
        <v>6E-05</v>
      </c>
      <c r="R96" s="198">
        <f>Q96*H96</f>
        <v>0.00354</v>
      </c>
      <c r="S96" s="198">
        <v>0</v>
      </c>
      <c r="T96" s="199">
        <f>S96*H96</f>
        <v>0</v>
      </c>
      <c r="AR96" s="21" t="s">
        <v>148</v>
      </c>
      <c r="AT96" s="21" t="s">
        <v>143</v>
      </c>
      <c r="AU96" s="21" t="s">
        <v>86</v>
      </c>
      <c r="AY96" s="21" t="s">
        <v>141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24</v>
      </c>
      <c r="BK96" s="200">
        <f>ROUND(I96*H96,2)</f>
        <v>0</v>
      </c>
      <c r="BL96" s="21" t="s">
        <v>148</v>
      </c>
      <c r="BM96" s="21" t="s">
        <v>591</v>
      </c>
    </row>
    <row r="97" spans="2:51" s="11" customFormat="1" ht="12">
      <c r="B97" s="201"/>
      <c r="C97" s="202"/>
      <c r="D97" s="203" t="s">
        <v>150</v>
      </c>
      <c r="E97" s="204" t="s">
        <v>22</v>
      </c>
      <c r="F97" s="205" t="s">
        <v>592</v>
      </c>
      <c r="G97" s="202"/>
      <c r="H97" s="206">
        <v>59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150</v>
      </c>
      <c r="AU97" s="212" t="s">
        <v>86</v>
      </c>
      <c r="AV97" s="11" t="s">
        <v>86</v>
      </c>
      <c r="AW97" s="11" t="s">
        <v>39</v>
      </c>
      <c r="AX97" s="11" t="s">
        <v>24</v>
      </c>
      <c r="AY97" s="212" t="s">
        <v>141</v>
      </c>
    </row>
    <row r="98" spans="2:65" s="1" customFormat="1" ht="22.8" customHeight="1">
      <c r="B98" s="38"/>
      <c r="C98" s="215" t="s">
        <v>29</v>
      </c>
      <c r="D98" s="215" t="s">
        <v>273</v>
      </c>
      <c r="E98" s="216" t="s">
        <v>593</v>
      </c>
      <c r="F98" s="217" t="s">
        <v>594</v>
      </c>
      <c r="G98" s="218" t="s">
        <v>161</v>
      </c>
      <c r="H98" s="219">
        <v>178.77</v>
      </c>
      <c r="I98" s="220"/>
      <c r="J98" s="221">
        <f>ROUND(I98*H98,2)</f>
        <v>0</v>
      </c>
      <c r="K98" s="217" t="s">
        <v>147</v>
      </c>
      <c r="L98" s="222"/>
      <c r="M98" s="223" t="s">
        <v>22</v>
      </c>
      <c r="N98" s="224" t="s">
        <v>47</v>
      </c>
      <c r="O98" s="39"/>
      <c r="P98" s="198">
        <f>O98*H98</f>
        <v>0</v>
      </c>
      <c r="Q98" s="198">
        <v>0.00591</v>
      </c>
      <c r="R98" s="198">
        <f>Q98*H98</f>
        <v>1.0565307000000002</v>
      </c>
      <c r="S98" s="198">
        <v>0</v>
      </c>
      <c r="T98" s="199">
        <f>S98*H98</f>
        <v>0</v>
      </c>
      <c r="AR98" s="21" t="s">
        <v>189</v>
      </c>
      <c r="AT98" s="21" t="s">
        <v>273</v>
      </c>
      <c r="AU98" s="21" t="s">
        <v>86</v>
      </c>
      <c r="AY98" s="21" t="s">
        <v>141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24</v>
      </c>
      <c r="BK98" s="200">
        <f>ROUND(I98*H98,2)</f>
        <v>0</v>
      </c>
      <c r="BL98" s="21" t="s">
        <v>148</v>
      </c>
      <c r="BM98" s="21" t="s">
        <v>595</v>
      </c>
    </row>
    <row r="99" spans="2:51" s="11" customFormat="1" ht="12">
      <c r="B99" s="201"/>
      <c r="C99" s="202"/>
      <c r="D99" s="203" t="s">
        <v>150</v>
      </c>
      <c r="E99" s="204" t="s">
        <v>22</v>
      </c>
      <c r="F99" s="205" t="s">
        <v>596</v>
      </c>
      <c r="G99" s="202"/>
      <c r="H99" s="206">
        <v>178.77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150</v>
      </c>
      <c r="AU99" s="212" t="s">
        <v>86</v>
      </c>
      <c r="AV99" s="11" t="s">
        <v>86</v>
      </c>
      <c r="AW99" s="11" t="s">
        <v>39</v>
      </c>
      <c r="AX99" s="11" t="s">
        <v>24</v>
      </c>
      <c r="AY99" s="212" t="s">
        <v>141</v>
      </c>
    </row>
    <row r="100" spans="2:65" s="1" customFormat="1" ht="14.4" customHeight="1">
      <c r="B100" s="38"/>
      <c r="C100" s="215" t="s">
        <v>203</v>
      </c>
      <c r="D100" s="215" t="s">
        <v>273</v>
      </c>
      <c r="E100" s="216" t="s">
        <v>597</v>
      </c>
      <c r="F100" s="217" t="s">
        <v>598</v>
      </c>
      <c r="G100" s="218" t="s">
        <v>161</v>
      </c>
      <c r="H100" s="219">
        <v>178.77</v>
      </c>
      <c r="I100" s="220"/>
      <c r="J100" s="221">
        <f>ROUND(I100*H100,2)</f>
        <v>0</v>
      </c>
      <c r="K100" s="217" t="s">
        <v>22</v>
      </c>
      <c r="L100" s="222"/>
      <c r="M100" s="223" t="s">
        <v>22</v>
      </c>
      <c r="N100" s="224" t="s">
        <v>47</v>
      </c>
      <c r="O100" s="39"/>
      <c r="P100" s="198">
        <f>O100*H100</f>
        <v>0</v>
      </c>
      <c r="Q100" s="198">
        <v>0.002</v>
      </c>
      <c r="R100" s="198">
        <f>Q100*H100</f>
        <v>0.35754</v>
      </c>
      <c r="S100" s="198">
        <v>0</v>
      </c>
      <c r="T100" s="199">
        <f>S100*H100</f>
        <v>0</v>
      </c>
      <c r="AR100" s="21" t="s">
        <v>189</v>
      </c>
      <c r="AT100" s="21" t="s">
        <v>273</v>
      </c>
      <c r="AU100" s="21" t="s">
        <v>86</v>
      </c>
      <c r="AY100" s="21" t="s">
        <v>141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1" t="s">
        <v>24</v>
      </c>
      <c r="BK100" s="200">
        <f>ROUND(I100*H100,2)</f>
        <v>0</v>
      </c>
      <c r="BL100" s="21" t="s">
        <v>148</v>
      </c>
      <c r="BM100" s="21" t="s">
        <v>599</v>
      </c>
    </row>
    <row r="101" spans="2:65" s="1" customFormat="1" ht="14.4" customHeight="1">
      <c r="B101" s="38"/>
      <c r="C101" s="215" t="s">
        <v>209</v>
      </c>
      <c r="D101" s="215" t="s">
        <v>273</v>
      </c>
      <c r="E101" s="216" t="s">
        <v>600</v>
      </c>
      <c r="F101" s="217" t="s">
        <v>601</v>
      </c>
      <c r="G101" s="218" t="s">
        <v>196</v>
      </c>
      <c r="H101" s="219">
        <v>125.5</v>
      </c>
      <c r="I101" s="220"/>
      <c r="J101" s="221">
        <f>ROUND(I101*H101,2)</f>
        <v>0</v>
      </c>
      <c r="K101" s="217" t="s">
        <v>22</v>
      </c>
      <c r="L101" s="222"/>
      <c r="M101" s="223" t="s">
        <v>22</v>
      </c>
      <c r="N101" s="224" t="s">
        <v>47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189</v>
      </c>
      <c r="AT101" s="21" t="s">
        <v>273</v>
      </c>
      <c r="AU101" s="21" t="s">
        <v>86</v>
      </c>
      <c r="AY101" s="21" t="s">
        <v>141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24</v>
      </c>
      <c r="BK101" s="200">
        <f>ROUND(I101*H101,2)</f>
        <v>0</v>
      </c>
      <c r="BL101" s="21" t="s">
        <v>148</v>
      </c>
      <c r="BM101" s="21" t="s">
        <v>602</v>
      </c>
    </row>
    <row r="102" spans="2:51" s="11" customFormat="1" ht="12">
      <c r="B102" s="201"/>
      <c r="C102" s="202"/>
      <c r="D102" s="203" t="s">
        <v>150</v>
      </c>
      <c r="E102" s="204" t="s">
        <v>22</v>
      </c>
      <c r="F102" s="205" t="s">
        <v>603</v>
      </c>
      <c r="G102" s="202"/>
      <c r="H102" s="206">
        <v>59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150</v>
      </c>
      <c r="AU102" s="212" t="s">
        <v>86</v>
      </c>
      <c r="AV102" s="11" t="s">
        <v>86</v>
      </c>
      <c r="AW102" s="11" t="s">
        <v>39</v>
      </c>
      <c r="AX102" s="11" t="s">
        <v>76</v>
      </c>
      <c r="AY102" s="212" t="s">
        <v>141</v>
      </c>
    </row>
    <row r="103" spans="2:51" s="11" customFormat="1" ht="12">
      <c r="B103" s="201"/>
      <c r="C103" s="202"/>
      <c r="D103" s="203" t="s">
        <v>150</v>
      </c>
      <c r="E103" s="204" t="s">
        <v>22</v>
      </c>
      <c r="F103" s="205" t="s">
        <v>604</v>
      </c>
      <c r="G103" s="202"/>
      <c r="H103" s="206">
        <v>66.5</v>
      </c>
      <c r="I103" s="207"/>
      <c r="J103" s="202"/>
      <c r="K103" s="202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150</v>
      </c>
      <c r="AU103" s="212" t="s">
        <v>86</v>
      </c>
      <c r="AV103" s="11" t="s">
        <v>86</v>
      </c>
      <c r="AW103" s="11" t="s">
        <v>39</v>
      </c>
      <c r="AX103" s="11" t="s">
        <v>76</v>
      </c>
      <c r="AY103" s="212" t="s">
        <v>141</v>
      </c>
    </row>
    <row r="104" spans="2:65" s="1" customFormat="1" ht="22.8" customHeight="1">
      <c r="B104" s="38"/>
      <c r="C104" s="189" t="s">
        <v>214</v>
      </c>
      <c r="D104" s="189" t="s">
        <v>143</v>
      </c>
      <c r="E104" s="190" t="s">
        <v>605</v>
      </c>
      <c r="F104" s="191" t="s">
        <v>606</v>
      </c>
      <c r="G104" s="192" t="s">
        <v>161</v>
      </c>
      <c r="H104" s="193">
        <v>192</v>
      </c>
      <c r="I104" s="194"/>
      <c r="J104" s="195">
        <f>ROUND(I104*H104,2)</f>
        <v>0</v>
      </c>
      <c r="K104" s="191" t="s">
        <v>147</v>
      </c>
      <c r="L104" s="58"/>
      <c r="M104" s="196" t="s">
        <v>22</v>
      </c>
      <c r="N104" s="197" t="s">
        <v>47</v>
      </c>
      <c r="O104" s="39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21" t="s">
        <v>148</v>
      </c>
      <c r="AT104" s="21" t="s">
        <v>143</v>
      </c>
      <c r="AU104" s="21" t="s">
        <v>86</v>
      </c>
      <c r="AY104" s="21" t="s">
        <v>141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1" t="s">
        <v>24</v>
      </c>
      <c r="BK104" s="200">
        <f>ROUND(I104*H104,2)</f>
        <v>0</v>
      </c>
      <c r="BL104" s="21" t="s">
        <v>148</v>
      </c>
      <c r="BM104" s="21" t="s">
        <v>607</v>
      </c>
    </row>
    <row r="105" spans="2:51" s="11" customFormat="1" ht="12">
      <c r="B105" s="201"/>
      <c r="C105" s="202"/>
      <c r="D105" s="203" t="s">
        <v>150</v>
      </c>
      <c r="E105" s="204" t="s">
        <v>22</v>
      </c>
      <c r="F105" s="205" t="s">
        <v>608</v>
      </c>
      <c r="G105" s="202"/>
      <c r="H105" s="206">
        <v>192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150</v>
      </c>
      <c r="AU105" s="212" t="s">
        <v>86</v>
      </c>
      <c r="AV105" s="11" t="s">
        <v>86</v>
      </c>
      <c r="AW105" s="11" t="s">
        <v>39</v>
      </c>
      <c r="AX105" s="11" t="s">
        <v>24</v>
      </c>
      <c r="AY105" s="212" t="s">
        <v>141</v>
      </c>
    </row>
    <row r="106" spans="2:65" s="1" customFormat="1" ht="22.8" customHeight="1">
      <c r="B106" s="38"/>
      <c r="C106" s="189" t="s">
        <v>219</v>
      </c>
      <c r="D106" s="189" t="s">
        <v>143</v>
      </c>
      <c r="E106" s="190" t="s">
        <v>609</v>
      </c>
      <c r="F106" s="191" t="s">
        <v>610</v>
      </c>
      <c r="G106" s="192" t="s">
        <v>146</v>
      </c>
      <c r="H106" s="193">
        <v>378</v>
      </c>
      <c r="I106" s="194"/>
      <c r="J106" s="195">
        <f>ROUND(I106*H106,2)</f>
        <v>0</v>
      </c>
      <c r="K106" s="191" t="s">
        <v>147</v>
      </c>
      <c r="L106" s="58"/>
      <c r="M106" s="196" t="s">
        <v>22</v>
      </c>
      <c r="N106" s="197" t="s">
        <v>47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148</v>
      </c>
      <c r="AT106" s="21" t="s">
        <v>143</v>
      </c>
      <c r="AU106" s="21" t="s">
        <v>86</v>
      </c>
      <c r="AY106" s="21" t="s">
        <v>141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24</v>
      </c>
      <c r="BK106" s="200">
        <f>ROUND(I106*H106,2)</f>
        <v>0</v>
      </c>
      <c r="BL106" s="21" t="s">
        <v>148</v>
      </c>
      <c r="BM106" s="21" t="s">
        <v>611</v>
      </c>
    </row>
    <row r="107" spans="2:51" s="11" customFormat="1" ht="12">
      <c r="B107" s="201"/>
      <c r="C107" s="202"/>
      <c r="D107" s="203" t="s">
        <v>150</v>
      </c>
      <c r="E107" s="204" t="s">
        <v>22</v>
      </c>
      <c r="F107" s="205" t="s">
        <v>612</v>
      </c>
      <c r="G107" s="202"/>
      <c r="H107" s="206">
        <v>378</v>
      </c>
      <c r="I107" s="207"/>
      <c r="J107" s="202"/>
      <c r="K107" s="202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150</v>
      </c>
      <c r="AU107" s="212" t="s">
        <v>86</v>
      </c>
      <c r="AV107" s="11" t="s">
        <v>86</v>
      </c>
      <c r="AW107" s="11" t="s">
        <v>39</v>
      </c>
      <c r="AX107" s="11" t="s">
        <v>24</v>
      </c>
      <c r="AY107" s="212" t="s">
        <v>141</v>
      </c>
    </row>
    <row r="108" spans="2:65" s="1" customFormat="1" ht="14.4" customHeight="1">
      <c r="B108" s="38"/>
      <c r="C108" s="215" t="s">
        <v>10</v>
      </c>
      <c r="D108" s="215" t="s">
        <v>273</v>
      </c>
      <c r="E108" s="216" t="s">
        <v>613</v>
      </c>
      <c r="F108" s="217" t="s">
        <v>614</v>
      </c>
      <c r="G108" s="218" t="s">
        <v>615</v>
      </c>
      <c r="H108" s="219">
        <v>0.227</v>
      </c>
      <c r="I108" s="220"/>
      <c r="J108" s="221">
        <f>ROUND(I108*H108,2)</f>
        <v>0</v>
      </c>
      <c r="K108" s="217" t="s">
        <v>147</v>
      </c>
      <c r="L108" s="222"/>
      <c r="M108" s="223" t="s">
        <v>22</v>
      </c>
      <c r="N108" s="224" t="s">
        <v>47</v>
      </c>
      <c r="O108" s="39"/>
      <c r="P108" s="198">
        <f>O108*H108</f>
        <v>0</v>
      </c>
      <c r="Q108" s="198">
        <v>0.001</v>
      </c>
      <c r="R108" s="198">
        <f>Q108*H108</f>
        <v>0.00022700000000000002</v>
      </c>
      <c r="S108" s="198">
        <v>0</v>
      </c>
      <c r="T108" s="199">
        <f>S108*H108</f>
        <v>0</v>
      </c>
      <c r="AR108" s="21" t="s">
        <v>189</v>
      </c>
      <c r="AT108" s="21" t="s">
        <v>273</v>
      </c>
      <c r="AU108" s="21" t="s">
        <v>86</v>
      </c>
      <c r="AY108" s="21" t="s">
        <v>141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21" t="s">
        <v>24</v>
      </c>
      <c r="BK108" s="200">
        <f>ROUND(I108*H108,2)</f>
        <v>0</v>
      </c>
      <c r="BL108" s="21" t="s">
        <v>148</v>
      </c>
      <c r="BM108" s="21" t="s">
        <v>616</v>
      </c>
    </row>
    <row r="109" spans="2:51" s="11" customFormat="1" ht="12">
      <c r="B109" s="201"/>
      <c r="C109" s="202"/>
      <c r="D109" s="203" t="s">
        <v>150</v>
      </c>
      <c r="E109" s="204" t="s">
        <v>22</v>
      </c>
      <c r="F109" s="205" t="s">
        <v>617</v>
      </c>
      <c r="G109" s="202"/>
      <c r="H109" s="206">
        <v>0.227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150</v>
      </c>
      <c r="AU109" s="212" t="s">
        <v>86</v>
      </c>
      <c r="AV109" s="11" t="s">
        <v>86</v>
      </c>
      <c r="AW109" s="11" t="s">
        <v>39</v>
      </c>
      <c r="AX109" s="11" t="s">
        <v>24</v>
      </c>
      <c r="AY109" s="212" t="s">
        <v>141</v>
      </c>
    </row>
    <row r="110" spans="2:65" s="1" customFormat="1" ht="14.4" customHeight="1">
      <c r="B110" s="38"/>
      <c r="C110" s="189" t="s">
        <v>229</v>
      </c>
      <c r="D110" s="189" t="s">
        <v>143</v>
      </c>
      <c r="E110" s="190" t="s">
        <v>618</v>
      </c>
      <c r="F110" s="191" t="s">
        <v>619</v>
      </c>
      <c r="G110" s="192" t="s">
        <v>161</v>
      </c>
      <c r="H110" s="193">
        <v>133</v>
      </c>
      <c r="I110" s="194"/>
      <c r="J110" s="195">
        <f>ROUND(I110*H110,2)</f>
        <v>0</v>
      </c>
      <c r="K110" s="191" t="s">
        <v>147</v>
      </c>
      <c r="L110" s="58"/>
      <c r="M110" s="196" t="s">
        <v>22</v>
      </c>
      <c r="N110" s="197" t="s">
        <v>47</v>
      </c>
      <c r="O110" s="39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21" t="s">
        <v>148</v>
      </c>
      <c r="AT110" s="21" t="s">
        <v>143</v>
      </c>
      <c r="AU110" s="21" t="s">
        <v>86</v>
      </c>
      <c r="AY110" s="21" t="s">
        <v>141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21" t="s">
        <v>24</v>
      </c>
      <c r="BK110" s="200">
        <f>ROUND(I110*H110,2)</f>
        <v>0</v>
      </c>
      <c r="BL110" s="21" t="s">
        <v>148</v>
      </c>
      <c r="BM110" s="21" t="s">
        <v>620</v>
      </c>
    </row>
    <row r="111" spans="2:51" s="11" customFormat="1" ht="12">
      <c r="B111" s="201"/>
      <c r="C111" s="202"/>
      <c r="D111" s="203" t="s">
        <v>150</v>
      </c>
      <c r="E111" s="204" t="s">
        <v>22</v>
      </c>
      <c r="F111" s="205" t="s">
        <v>584</v>
      </c>
      <c r="G111" s="202"/>
      <c r="H111" s="206">
        <v>133</v>
      </c>
      <c r="I111" s="207"/>
      <c r="J111" s="202"/>
      <c r="K111" s="202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150</v>
      </c>
      <c r="AU111" s="212" t="s">
        <v>86</v>
      </c>
      <c r="AV111" s="11" t="s">
        <v>86</v>
      </c>
      <c r="AW111" s="11" t="s">
        <v>39</v>
      </c>
      <c r="AX111" s="11" t="s">
        <v>24</v>
      </c>
      <c r="AY111" s="212" t="s">
        <v>141</v>
      </c>
    </row>
    <row r="112" spans="2:65" s="1" customFormat="1" ht="14.4" customHeight="1">
      <c r="B112" s="38"/>
      <c r="C112" s="215" t="s">
        <v>234</v>
      </c>
      <c r="D112" s="215" t="s">
        <v>273</v>
      </c>
      <c r="E112" s="216" t="s">
        <v>621</v>
      </c>
      <c r="F112" s="217" t="s">
        <v>622</v>
      </c>
      <c r="G112" s="218" t="s">
        <v>290</v>
      </c>
      <c r="H112" s="219">
        <v>6.65</v>
      </c>
      <c r="I112" s="220"/>
      <c r="J112" s="221">
        <f>ROUND(I112*H112,2)</f>
        <v>0</v>
      </c>
      <c r="K112" s="217" t="s">
        <v>22</v>
      </c>
      <c r="L112" s="222"/>
      <c r="M112" s="223" t="s">
        <v>22</v>
      </c>
      <c r="N112" s="224" t="s">
        <v>47</v>
      </c>
      <c r="O112" s="39"/>
      <c r="P112" s="198">
        <f>O112*H112</f>
        <v>0</v>
      </c>
      <c r="Q112" s="198">
        <v>0.001</v>
      </c>
      <c r="R112" s="198">
        <f>Q112*H112</f>
        <v>0.0066500000000000005</v>
      </c>
      <c r="S112" s="198">
        <v>0</v>
      </c>
      <c r="T112" s="199">
        <f>S112*H112</f>
        <v>0</v>
      </c>
      <c r="AR112" s="21" t="s">
        <v>189</v>
      </c>
      <c r="AT112" s="21" t="s">
        <v>273</v>
      </c>
      <c r="AU112" s="21" t="s">
        <v>86</v>
      </c>
      <c r="AY112" s="21" t="s">
        <v>141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1" t="s">
        <v>24</v>
      </c>
      <c r="BK112" s="200">
        <f>ROUND(I112*H112,2)</f>
        <v>0</v>
      </c>
      <c r="BL112" s="21" t="s">
        <v>148</v>
      </c>
      <c r="BM112" s="21" t="s">
        <v>623</v>
      </c>
    </row>
    <row r="113" spans="2:51" s="11" customFormat="1" ht="12">
      <c r="B113" s="201"/>
      <c r="C113" s="202"/>
      <c r="D113" s="203" t="s">
        <v>150</v>
      </c>
      <c r="E113" s="204" t="s">
        <v>22</v>
      </c>
      <c r="F113" s="205" t="s">
        <v>624</v>
      </c>
      <c r="G113" s="202"/>
      <c r="H113" s="206">
        <v>6.65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150</v>
      </c>
      <c r="AU113" s="212" t="s">
        <v>86</v>
      </c>
      <c r="AV113" s="11" t="s">
        <v>86</v>
      </c>
      <c r="AW113" s="11" t="s">
        <v>39</v>
      </c>
      <c r="AX113" s="11" t="s">
        <v>24</v>
      </c>
      <c r="AY113" s="212" t="s">
        <v>141</v>
      </c>
    </row>
    <row r="114" spans="2:65" s="1" customFormat="1" ht="22.8" customHeight="1">
      <c r="B114" s="38"/>
      <c r="C114" s="189" t="s">
        <v>239</v>
      </c>
      <c r="D114" s="189" t="s">
        <v>143</v>
      </c>
      <c r="E114" s="190" t="s">
        <v>625</v>
      </c>
      <c r="F114" s="191" t="s">
        <v>626</v>
      </c>
      <c r="G114" s="192" t="s">
        <v>161</v>
      </c>
      <c r="H114" s="193">
        <v>59</v>
      </c>
      <c r="I114" s="194"/>
      <c r="J114" s="195">
        <f>ROUND(I114*H114,2)</f>
        <v>0</v>
      </c>
      <c r="K114" s="191" t="s">
        <v>147</v>
      </c>
      <c r="L114" s="58"/>
      <c r="M114" s="196" t="s">
        <v>22</v>
      </c>
      <c r="N114" s="197" t="s">
        <v>47</v>
      </c>
      <c r="O114" s="39"/>
      <c r="P114" s="198">
        <f>O114*H114</f>
        <v>0</v>
      </c>
      <c r="Q114" s="198">
        <v>0.00208</v>
      </c>
      <c r="R114" s="198">
        <f>Q114*H114</f>
        <v>0.12272</v>
      </c>
      <c r="S114" s="198">
        <v>0</v>
      </c>
      <c r="T114" s="199">
        <f>S114*H114</f>
        <v>0</v>
      </c>
      <c r="AR114" s="21" t="s">
        <v>148</v>
      </c>
      <c r="AT114" s="21" t="s">
        <v>143</v>
      </c>
      <c r="AU114" s="21" t="s">
        <v>86</v>
      </c>
      <c r="AY114" s="21" t="s">
        <v>141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1" t="s">
        <v>24</v>
      </c>
      <c r="BK114" s="200">
        <f>ROUND(I114*H114,2)</f>
        <v>0</v>
      </c>
      <c r="BL114" s="21" t="s">
        <v>148</v>
      </c>
      <c r="BM114" s="21" t="s">
        <v>627</v>
      </c>
    </row>
    <row r="115" spans="2:47" s="1" customFormat="1" ht="24">
      <c r="B115" s="38"/>
      <c r="C115" s="60"/>
      <c r="D115" s="203" t="s">
        <v>223</v>
      </c>
      <c r="E115" s="60"/>
      <c r="F115" s="213" t="s">
        <v>628</v>
      </c>
      <c r="G115" s="60"/>
      <c r="H115" s="60"/>
      <c r="I115" s="160"/>
      <c r="J115" s="60"/>
      <c r="K115" s="60"/>
      <c r="L115" s="58"/>
      <c r="M115" s="214"/>
      <c r="N115" s="39"/>
      <c r="O115" s="39"/>
      <c r="P115" s="39"/>
      <c r="Q115" s="39"/>
      <c r="R115" s="39"/>
      <c r="S115" s="39"/>
      <c r="T115" s="75"/>
      <c r="AT115" s="21" t="s">
        <v>223</v>
      </c>
      <c r="AU115" s="21" t="s">
        <v>86</v>
      </c>
    </row>
    <row r="116" spans="2:51" s="11" customFormat="1" ht="12">
      <c r="B116" s="201"/>
      <c r="C116" s="202"/>
      <c r="D116" s="203" t="s">
        <v>150</v>
      </c>
      <c r="E116" s="204" t="s">
        <v>22</v>
      </c>
      <c r="F116" s="205" t="s">
        <v>629</v>
      </c>
      <c r="G116" s="202"/>
      <c r="H116" s="206">
        <v>59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150</v>
      </c>
      <c r="AU116" s="212" t="s">
        <v>86</v>
      </c>
      <c r="AV116" s="11" t="s">
        <v>86</v>
      </c>
      <c r="AW116" s="11" t="s">
        <v>39</v>
      </c>
      <c r="AX116" s="11" t="s">
        <v>24</v>
      </c>
      <c r="AY116" s="212" t="s">
        <v>141</v>
      </c>
    </row>
    <row r="117" spans="2:65" s="1" customFormat="1" ht="22.8" customHeight="1">
      <c r="B117" s="38"/>
      <c r="C117" s="189" t="s">
        <v>244</v>
      </c>
      <c r="D117" s="189" t="s">
        <v>143</v>
      </c>
      <c r="E117" s="190" t="s">
        <v>630</v>
      </c>
      <c r="F117" s="191" t="s">
        <v>631</v>
      </c>
      <c r="G117" s="192" t="s">
        <v>161</v>
      </c>
      <c r="H117" s="193">
        <v>192</v>
      </c>
      <c r="I117" s="194"/>
      <c r="J117" s="195">
        <f>ROUND(I117*H117,2)</f>
        <v>0</v>
      </c>
      <c r="K117" s="191" t="s">
        <v>147</v>
      </c>
      <c r="L117" s="58"/>
      <c r="M117" s="196" t="s">
        <v>22</v>
      </c>
      <c r="N117" s="197" t="s">
        <v>47</v>
      </c>
      <c r="O117" s="39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1" t="s">
        <v>148</v>
      </c>
      <c r="AT117" s="21" t="s">
        <v>143</v>
      </c>
      <c r="AU117" s="21" t="s">
        <v>86</v>
      </c>
      <c r="AY117" s="21" t="s">
        <v>141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1" t="s">
        <v>24</v>
      </c>
      <c r="BK117" s="200">
        <f>ROUND(I117*H117,2)</f>
        <v>0</v>
      </c>
      <c r="BL117" s="21" t="s">
        <v>148</v>
      </c>
      <c r="BM117" s="21" t="s">
        <v>632</v>
      </c>
    </row>
    <row r="118" spans="2:51" s="11" customFormat="1" ht="12">
      <c r="B118" s="201"/>
      <c r="C118" s="202"/>
      <c r="D118" s="203" t="s">
        <v>150</v>
      </c>
      <c r="E118" s="204" t="s">
        <v>22</v>
      </c>
      <c r="F118" s="205" t="s">
        <v>584</v>
      </c>
      <c r="G118" s="202"/>
      <c r="H118" s="206">
        <v>133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150</v>
      </c>
      <c r="AU118" s="212" t="s">
        <v>86</v>
      </c>
      <c r="AV118" s="11" t="s">
        <v>86</v>
      </c>
      <c r="AW118" s="11" t="s">
        <v>39</v>
      </c>
      <c r="AX118" s="11" t="s">
        <v>76</v>
      </c>
      <c r="AY118" s="212" t="s">
        <v>141</v>
      </c>
    </row>
    <row r="119" spans="2:51" s="11" customFormat="1" ht="12">
      <c r="B119" s="201"/>
      <c r="C119" s="202"/>
      <c r="D119" s="203" t="s">
        <v>150</v>
      </c>
      <c r="E119" s="204" t="s">
        <v>22</v>
      </c>
      <c r="F119" s="205" t="s">
        <v>629</v>
      </c>
      <c r="G119" s="202"/>
      <c r="H119" s="206">
        <v>59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150</v>
      </c>
      <c r="AU119" s="212" t="s">
        <v>86</v>
      </c>
      <c r="AV119" s="11" t="s">
        <v>86</v>
      </c>
      <c r="AW119" s="11" t="s">
        <v>39</v>
      </c>
      <c r="AX119" s="11" t="s">
        <v>76</v>
      </c>
      <c r="AY119" s="212" t="s">
        <v>141</v>
      </c>
    </row>
    <row r="120" spans="2:65" s="1" customFormat="1" ht="14.4" customHeight="1">
      <c r="B120" s="38"/>
      <c r="C120" s="215" t="s">
        <v>251</v>
      </c>
      <c r="D120" s="215" t="s">
        <v>273</v>
      </c>
      <c r="E120" s="216" t="s">
        <v>633</v>
      </c>
      <c r="F120" s="217" t="s">
        <v>634</v>
      </c>
      <c r="G120" s="218" t="s">
        <v>290</v>
      </c>
      <c r="H120" s="219">
        <v>12.55</v>
      </c>
      <c r="I120" s="220"/>
      <c r="J120" s="221">
        <f>ROUND(I120*H120,2)</f>
        <v>0</v>
      </c>
      <c r="K120" s="217" t="s">
        <v>147</v>
      </c>
      <c r="L120" s="222"/>
      <c r="M120" s="223" t="s">
        <v>22</v>
      </c>
      <c r="N120" s="224" t="s">
        <v>47</v>
      </c>
      <c r="O120" s="39"/>
      <c r="P120" s="198">
        <f>O120*H120</f>
        <v>0</v>
      </c>
      <c r="Q120" s="198">
        <v>0.001</v>
      </c>
      <c r="R120" s="198">
        <f>Q120*H120</f>
        <v>0.01255</v>
      </c>
      <c r="S120" s="198">
        <v>0</v>
      </c>
      <c r="T120" s="199">
        <f>S120*H120</f>
        <v>0</v>
      </c>
      <c r="AR120" s="21" t="s">
        <v>189</v>
      </c>
      <c r="AT120" s="21" t="s">
        <v>273</v>
      </c>
      <c r="AU120" s="21" t="s">
        <v>86</v>
      </c>
      <c r="AY120" s="21" t="s">
        <v>141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21" t="s">
        <v>24</v>
      </c>
      <c r="BK120" s="200">
        <f>ROUND(I120*H120,2)</f>
        <v>0</v>
      </c>
      <c r="BL120" s="21" t="s">
        <v>148</v>
      </c>
      <c r="BM120" s="21" t="s">
        <v>635</v>
      </c>
    </row>
    <row r="121" spans="2:51" s="11" customFormat="1" ht="12">
      <c r="B121" s="201"/>
      <c r="C121" s="202"/>
      <c r="D121" s="203" t="s">
        <v>150</v>
      </c>
      <c r="E121" s="204" t="s">
        <v>22</v>
      </c>
      <c r="F121" s="205" t="s">
        <v>636</v>
      </c>
      <c r="G121" s="202"/>
      <c r="H121" s="206">
        <v>12.55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150</v>
      </c>
      <c r="AU121" s="212" t="s">
        <v>86</v>
      </c>
      <c r="AV121" s="11" t="s">
        <v>86</v>
      </c>
      <c r="AW121" s="11" t="s">
        <v>39</v>
      </c>
      <c r="AX121" s="11" t="s">
        <v>24</v>
      </c>
      <c r="AY121" s="212" t="s">
        <v>141</v>
      </c>
    </row>
    <row r="122" spans="2:65" s="1" customFormat="1" ht="22.8" customHeight="1">
      <c r="B122" s="38"/>
      <c r="C122" s="189" t="s">
        <v>9</v>
      </c>
      <c r="D122" s="189" t="s">
        <v>143</v>
      </c>
      <c r="E122" s="190" t="s">
        <v>637</v>
      </c>
      <c r="F122" s="191" t="s">
        <v>638</v>
      </c>
      <c r="G122" s="192" t="s">
        <v>146</v>
      </c>
      <c r="H122" s="193">
        <v>437</v>
      </c>
      <c r="I122" s="194"/>
      <c r="J122" s="195">
        <f>ROUND(I122*H122,2)</f>
        <v>0</v>
      </c>
      <c r="K122" s="191" t="s">
        <v>147</v>
      </c>
      <c r="L122" s="58"/>
      <c r="M122" s="196" t="s">
        <v>22</v>
      </c>
      <c r="N122" s="197" t="s">
        <v>47</v>
      </c>
      <c r="O122" s="39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AR122" s="21" t="s">
        <v>148</v>
      </c>
      <c r="AT122" s="21" t="s">
        <v>143</v>
      </c>
      <c r="AU122" s="21" t="s">
        <v>86</v>
      </c>
      <c r="AY122" s="21" t="s">
        <v>141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21" t="s">
        <v>24</v>
      </c>
      <c r="BK122" s="200">
        <f>ROUND(I122*H122,2)</f>
        <v>0</v>
      </c>
      <c r="BL122" s="21" t="s">
        <v>148</v>
      </c>
      <c r="BM122" s="21" t="s">
        <v>639</v>
      </c>
    </row>
    <row r="123" spans="2:51" s="11" customFormat="1" ht="12">
      <c r="B123" s="201"/>
      <c r="C123" s="202"/>
      <c r="D123" s="203" t="s">
        <v>150</v>
      </c>
      <c r="E123" s="204" t="s">
        <v>22</v>
      </c>
      <c r="F123" s="205" t="s">
        <v>640</v>
      </c>
      <c r="G123" s="202"/>
      <c r="H123" s="206">
        <v>378</v>
      </c>
      <c r="I123" s="207"/>
      <c r="J123" s="202"/>
      <c r="K123" s="202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150</v>
      </c>
      <c r="AU123" s="212" t="s">
        <v>86</v>
      </c>
      <c r="AV123" s="11" t="s">
        <v>86</v>
      </c>
      <c r="AW123" s="11" t="s">
        <v>39</v>
      </c>
      <c r="AX123" s="11" t="s">
        <v>76</v>
      </c>
      <c r="AY123" s="212" t="s">
        <v>141</v>
      </c>
    </row>
    <row r="124" spans="2:51" s="11" customFormat="1" ht="12">
      <c r="B124" s="201"/>
      <c r="C124" s="202"/>
      <c r="D124" s="203" t="s">
        <v>150</v>
      </c>
      <c r="E124" s="204" t="s">
        <v>22</v>
      </c>
      <c r="F124" s="205" t="s">
        <v>641</v>
      </c>
      <c r="G124" s="202"/>
      <c r="H124" s="206">
        <v>59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150</v>
      </c>
      <c r="AU124" s="212" t="s">
        <v>86</v>
      </c>
      <c r="AV124" s="11" t="s">
        <v>86</v>
      </c>
      <c r="AW124" s="11" t="s">
        <v>39</v>
      </c>
      <c r="AX124" s="11" t="s">
        <v>76</v>
      </c>
      <c r="AY124" s="212" t="s">
        <v>141</v>
      </c>
    </row>
    <row r="125" spans="2:65" s="1" customFormat="1" ht="14.4" customHeight="1">
      <c r="B125" s="38"/>
      <c r="C125" s="215" t="s">
        <v>260</v>
      </c>
      <c r="D125" s="215" t="s">
        <v>273</v>
      </c>
      <c r="E125" s="216" t="s">
        <v>642</v>
      </c>
      <c r="F125" s="217" t="s">
        <v>643</v>
      </c>
      <c r="G125" s="218" t="s">
        <v>154</v>
      </c>
      <c r="H125" s="219">
        <v>43.7</v>
      </c>
      <c r="I125" s="220"/>
      <c r="J125" s="221">
        <f>ROUND(I125*H125,2)</f>
        <v>0</v>
      </c>
      <c r="K125" s="217" t="s">
        <v>147</v>
      </c>
      <c r="L125" s="222"/>
      <c r="M125" s="223" t="s">
        <v>22</v>
      </c>
      <c r="N125" s="224" t="s">
        <v>47</v>
      </c>
      <c r="O125" s="39"/>
      <c r="P125" s="198">
        <f>O125*H125</f>
        <v>0</v>
      </c>
      <c r="Q125" s="198">
        <v>0.2</v>
      </c>
      <c r="R125" s="198">
        <f>Q125*H125</f>
        <v>8.74</v>
      </c>
      <c r="S125" s="198">
        <v>0</v>
      </c>
      <c r="T125" s="199">
        <f>S125*H125</f>
        <v>0</v>
      </c>
      <c r="AR125" s="21" t="s">
        <v>189</v>
      </c>
      <c r="AT125" s="21" t="s">
        <v>273</v>
      </c>
      <c r="AU125" s="21" t="s">
        <v>86</v>
      </c>
      <c r="AY125" s="21" t="s">
        <v>141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1" t="s">
        <v>24</v>
      </c>
      <c r="BK125" s="200">
        <f>ROUND(I125*H125,2)</f>
        <v>0</v>
      </c>
      <c r="BL125" s="21" t="s">
        <v>148</v>
      </c>
      <c r="BM125" s="21" t="s">
        <v>644</v>
      </c>
    </row>
    <row r="126" spans="2:51" s="11" customFormat="1" ht="12">
      <c r="B126" s="201"/>
      <c r="C126" s="202"/>
      <c r="D126" s="203" t="s">
        <v>150</v>
      </c>
      <c r="E126" s="204" t="s">
        <v>22</v>
      </c>
      <c r="F126" s="205" t="s">
        <v>645</v>
      </c>
      <c r="G126" s="202"/>
      <c r="H126" s="206">
        <v>43.7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150</v>
      </c>
      <c r="AU126" s="212" t="s">
        <v>86</v>
      </c>
      <c r="AV126" s="11" t="s">
        <v>86</v>
      </c>
      <c r="AW126" s="11" t="s">
        <v>39</v>
      </c>
      <c r="AX126" s="11" t="s">
        <v>24</v>
      </c>
      <c r="AY126" s="212" t="s">
        <v>141</v>
      </c>
    </row>
    <row r="127" spans="2:63" s="10" customFormat="1" ht="29.85" customHeight="1">
      <c r="B127" s="173"/>
      <c r="C127" s="174"/>
      <c r="D127" s="175" t="s">
        <v>75</v>
      </c>
      <c r="E127" s="187" t="s">
        <v>552</v>
      </c>
      <c r="F127" s="187" t="s">
        <v>553</v>
      </c>
      <c r="G127" s="174"/>
      <c r="H127" s="174"/>
      <c r="I127" s="177"/>
      <c r="J127" s="188">
        <f>BK127</f>
        <v>0</v>
      </c>
      <c r="K127" s="174"/>
      <c r="L127" s="179"/>
      <c r="M127" s="180"/>
      <c r="N127" s="181"/>
      <c r="O127" s="181"/>
      <c r="P127" s="182">
        <f>P128</f>
        <v>0</v>
      </c>
      <c r="Q127" s="181"/>
      <c r="R127" s="182">
        <f>R128</f>
        <v>0</v>
      </c>
      <c r="S127" s="181"/>
      <c r="T127" s="183">
        <f>T128</f>
        <v>0</v>
      </c>
      <c r="AR127" s="184" t="s">
        <v>24</v>
      </c>
      <c r="AT127" s="185" t="s">
        <v>75</v>
      </c>
      <c r="AU127" s="185" t="s">
        <v>24</v>
      </c>
      <c r="AY127" s="184" t="s">
        <v>141</v>
      </c>
      <c r="BK127" s="186">
        <f>BK128</f>
        <v>0</v>
      </c>
    </row>
    <row r="128" spans="2:65" s="1" customFormat="1" ht="22.8" customHeight="1">
      <c r="B128" s="38"/>
      <c r="C128" s="189" t="s">
        <v>267</v>
      </c>
      <c r="D128" s="189" t="s">
        <v>143</v>
      </c>
      <c r="E128" s="190" t="s">
        <v>646</v>
      </c>
      <c r="F128" s="191" t="s">
        <v>647</v>
      </c>
      <c r="G128" s="192" t="s">
        <v>247</v>
      </c>
      <c r="H128" s="193">
        <v>11.771</v>
      </c>
      <c r="I128" s="194"/>
      <c r="J128" s="195">
        <f>ROUND(I128*H128,2)</f>
        <v>0</v>
      </c>
      <c r="K128" s="191" t="s">
        <v>147</v>
      </c>
      <c r="L128" s="58"/>
      <c r="M128" s="196" t="s">
        <v>22</v>
      </c>
      <c r="N128" s="225" t="s">
        <v>47</v>
      </c>
      <c r="O128" s="226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1" t="s">
        <v>148</v>
      </c>
      <c r="AT128" s="21" t="s">
        <v>143</v>
      </c>
      <c r="AU128" s="21" t="s">
        <v>86</v>
      </c>
      <c r="AY128" s="21" t="s">
        <v>141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21" t="s">
        <v>24</v>
      </c>
      <c r="BK128" s="200">
        <f>ROUND(I128*H128,2)</f>
        <v>0</v>
      </c>
      <c r="BL128" s="21" t="s">
        <v>148</v>
      </c>
      <c r="BM128" s="21" t="s">
        <v>648</v>
      </c>
    </row>
    <row r="129" spans="2:12" s="1" customFormat="1" ht="6.9" customHeight="1">
      <c r="B129" s="53"/>
      <c r="C129" s="54"/>
      <c r="D129" s="54"/>
      <c r="E129" s="54"/>
      <c r="F129" s="54"/>
      <c r="G129" s="54"/>
      <c r="H129" s="54"/>
      <c r="I129" s="136"/>
      <c r="J129" s="54"/>
      <c r="K129" s="54"/>
      <c r="L129" s="58"/>
    </row>
  </sheetData>
  <sheetProtection algorithmName="SHA-512" hashValue="JBXhDU2FZWAZ4t49gPVtURu0mxmdcLPGCrsqV3mFeoKcqwanoC9lEanH9GCuxsTCj5tN6mK7i+Ft/o0A4c62KQ==" saltValue="HvmWw5E+LxKw60uPp24JarhN+2uqivEp9E9DL3G4cSLG13d58xV0yQN8GiDw9sTrGOBBPTbmFxsKJE2oP2E++A==" spinCount="100000" sheet="1" objects="1" scenarios="1" formatColumns="0" formatRows="0" autoFilter="0"/>
  <autoFilter ref="C78:K128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workbookViewId="0" topLeftCell="A1">
      <pane ySplit="1" topLeftCell="A38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8" customWidth="1"/>
    <col min="10" max="10" width="20.16015625" style="0" customWidth="1"/>
    <col min="11" max="11" width="14.660156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103</v>
      </c>
      <c r="G1" s="355" t="s">
        <v>104</v>
      </c>
      <c r="H1" s="355"/>
      <c r="I1" s="112"/>
      <c r="J1" s="111" t="s">
        <v>105</v>
      </c>
      <c r="K1" s="110" t="s">
        <v>106</v>
      </c>
      <c r="L1" s="111" t="s">
        <v>107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93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108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7" t="str">
        <f>'Rekapitulace stavby'!K6</f>
        <v>Polní cesta C2, k.ú. Chotouň</v>
      </c>
      <c r="F7" s="348"/>
      <c r="G7" s="348"/>
      <c r="H7" s="348"/>
      <c r="I7" s="114"/>
      <c r="J7" s="26"/>
      <c r="K7" s="28"/>
    </row>
    <row r="8" spans="2:11" s="1" customFormat="1" ht="13.2">
      <c r="B8" s="38"/>
      <c r="C8" s="39"/>
      <c r="D8" s="34" t="s">
        <v>109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9" t="s">
        <v>649</v>
      </c>
      <c r="F9" s="350"/>
      <c r="G9" s="350"/>
      <c r="H9" s="350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90</v>
      </c>
      <c r="G11" s="39"/>
      <c r="H11" s="39"/>
      <c r="I11" s="116" t="s">
        <v>23</v>
      </c>
      <c r="J11" s="32" t="s">
        <v>22</v>
      </c>
      <c r="K11" s="42"/>
    </row>
    <row r="12" spans="2:11" s="1" customFormat="1" ht="14.4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6" t="s">
        <v>27</v>
      </c>
      <c r="J12" s="117" t="str">
        <f>'Rekapitulace stavby'!AN8</f>
        <v>25. 11. 2015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31</v>
      </c>
      <c r="E14" s="39"/>
      <c r="F14" s="39"/>
      <c r="G14" s="39"/>
      <c r="H14" s="39"/>
      <c r="I14" s="116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6" t="s">
        <v>34</v>
      </c>
      <c r="J15" s="32" t="s">
        <v>22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35</v>
      </c>
      <c r="E17" s="39"/>
      <c r="F17" s="39"/>
      <c r="G17" s="39"/>
      <c r="H17" s="39"/>
      <c r="I17" s="116" t="s">
        <v>32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34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37</v>
      </c>
      <c r="E20" s="39"/>
      <c r="F20" s="39"/>
      <c r="G20" s="39"/>
      <c r="H20" s="39"/>
      <c r="I20" s="116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6" t="s">
        <v>34</v>
      </c>
      <c r="J21" s="32" t="s">
        <v>22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16" t="s">
        <v>22</v>
      </c>
      <c r="F24" s="316"/>
      <c r="G24" s="316"/>
      <c r="H24" s="31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42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44</v>
      </c>
      <c r="G29" s="39"/>
      <c r="H29" s="39"/>
      <c r="I29" s="126" t="s">
        <v>43</v>
      </c>
      <c r="J29" s="43" t="s">
        <v>45</v>
      </c>
      <c r="K29" s="42"/>
    </row>
    <row r="30" spans="2:11" s="1" customFormat="1" ht="14.4" customHeight="1">
      <c r="B30" s="38"/>
      <c r="C30" s="39"/>
      <c r="D30" s="46" t="s">
        <v>46</v>
      </c>
      <c r="E30" s="46" t="s">
        <v>47</v>
      </c>
      <c r="F30" s="127">
        <f>ROUND(SUM(BE79:BE111),2)</f>
        <v>0</v>
      </c>
      <c r="G30" s="39"/>
      <c r="H30" s="39"/>
      <c r="I30" s="128">
        <v>0.21</v>
      </c>
      <c r="J30" s="127">
        <f>ROUND(ROUND((SUM(BE79:BE111)),2)*I30,2)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48</v>
      </c>
      <c r="F31" s="127">
        <f>ROUND(SUM(BF79:BF111),2)</f>
        <v>0</v>
      </c>
      <c r="G31" s="39"/>
      <c r="H31" s="39"/>
      <c r="I31" s="128">
        <v>0.15</v>
      </c>
      <c r="J31" s="127">
        <f>ROUND(ROUND((SUM(BF79:BF111)),2)*I31,2)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49</v>
      </c>
      <c r="F32" s="127">
        <f>ROUND(SUM(BG79:BG111),2)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50</v>
      </c>
      <c r="F33" s="127">
        <f>ROUND(SUM(BH79:BH111),2)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51</v>
      </c>
      <c r="F34" s="127">
        <f>ROUND(SUM(BI79:BI111),2)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52</v>
      </c>
      <c r="E36" s="76"/>
      <c r="F36" s="76"/>
      <c r="G36" s="131" t="s">
        <v>53</v>
      </c>
      <c r="H36" s="132" t="s">
        <v>54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7" t="str">
        <f>E7</f>
        <v>Polní cesta C2, k.ú. Chotouň</v>
      </c>
      <c r="F45" s="348"/>
      <c r="G45" s="348"/>
      <c r="H45" s="348"/>
      <c r="I45" s="115"/>
      <c r="J45" s="39"/>
      <c r="K45" s="42"/>
    </row>
    <row r="46" spans="2:11" s="1" customFormat="1" ht="14.4" customHeight="1">
      <c r="B46" s="38"/>
      <c r="C46" s="34" t="s">
        <v>109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9" t="str">
        <f>E9</f>
        <v>SO-901.1. - Následná péče 1. rok</v>
      </c>
      <c r="F47" s="350"/>
      <c r="G47" s="350"/>
      <c r="H47" s="350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 xml:space="preserve"> </v>
      </c>
      <c r="G49" s="39"/>
      <c r="H49" s="39"/>
      <c r="I49" s="116" t="s">
        <v>27</v>
      </c>
      <c r="J49" s="117" t="str">
        <f>IF(J12="","",J12)</f>
        <v>25. 11. 2015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31</v>
      </c>
      <c r="D51" s="39"/>
      <c r="E51" s="39"/>
      <c r="F51" s="32" t="str">
        <f>E15</f>
        <v>ČR-SPÚ, Pobočka Kolín</v>
      </c>
      <c r="G51" s="39"/>
      <c r="H51" s="39"/>
      <c r="I51" s="116" t="s">
        <v>37</v>
      </c>
      <c r="J51" s="316" t="str">
        <f>E21</f>
        <v>Ing. Jarmila Večeřová</v>
      </c>
      <c r="K51" s="42"/>
    </row>
    <row r="52" spans="2:11" s="1" customFormat="1" ht="14.4" customHeight="1">
      <c r="B52" s="38"/>
      <c r="C52" s="34" t="s">
        <v>35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115</v>
      </c>
    </row>
    <row r="57" spans="2:11" s="7" customFormat="1" ht="24.9" customHeight="1">
      <c r="B57" s="146"/>
      <c r="C57" s="147"/>
      <c r="D57" s="148" t="s">
        <v>116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8" customFormat="1" ht="19.95" customHeight="1">
      <c r="B58" s="153"/>
      <c r="C58" s="154"/>
      <c r="D58" s="155" t="s">
        <v>117</v>
      </c>
      <c r="E58" s="156"/>
      <c r="F58" s="156"/>
      <c r="G58" s="156"/>
      <c r="H58" s="156"/>
      <c r="I58" s="157"/>
      <c r="J58" s="158">
        <f>J81</f>
        <v>0</v>
      </c>
      <c r="K58" s="159"/>
    </row>
    <row r="59" spans="2:11" s="8" customFormat="1" ht="19.95" customHeight="1">
      <c r="B59" s="153"/>
      <c r="C59" s="154"/>
      <c r="D59" s="155" t="s">
        <v>124</v>
      </c>
      <c r="E59" s="156"/>
      <c r="F59" s="156"/>
      <c r="G59" s="156"/>
      <c r="H59" s="156"/>
      <c r="I59" s="157"/>
      <c r="J59" s="158">
        <f>J110</f>
        <v>0</v>
      </c>
      <c r="K59" s="159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" customHeight="1">
      <c r="B66" s="38"/>
      <c r="C66" s="59" t="s">
        <v>125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14.4" customHeight="1">
      <c r="B69" s="38"/>
      <c r="C69" s="60"/>
      <c r="D69" s="60"/>
      <c r="E69" s="352" t="str">
        <f>E7</f>
        <v>Polní cesta C2, k.ú. Chotouň</v>
      </c>
      <c r="F69" s="353"/>
      <c r="G69" s="353"/>
      <c r="H69" s="353"/>
      <c r="I69" s="160"/>
      <c r="J69" s="60"/>
      <c r="K69" s="60"/>
      <c r="L69" s="58"/>
    </row>
    <row r="70" spans="2:12" s="1" customFormat="1" ht="14.4" customHeight="1">
      <c r="B70" s="38"/>
      <c r="C70" s="62" t="s">
        <v>109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6.2" customHeight="1">
      <c r="B71" s="38"/>
      <c r="C71" s="60"/>
      <c r="D71" s="60"/>
      <c r="E71" s="327" t="str">
        <f>E9</f>
        <v>SO-901.1. - Následná péče 1. rok</v>
      </c>
      <c r="F71" s="354"/>
      <c r="G71" s="354"/>
      <c r="H71" s="354"/>
      <c r="I71" s="160"/>
      <c r="J71" s="60"/>
      <c r="K71" s="60"/>
      <c r="L71" s="58"/>
    </row>
    <row r="72" spans="2:12" s="1" customFormat="1" ht="6.9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25</v>
      </c>
      <c r="D73" s="60"/>
      <c r="E73" s="60"/>
      <c r="F73" s="161" t="str">
        <f>F12</f>
        <v xml:space="preserve"> </v>
      </c>
      <c r="G73" s="60"/>
      <c r="H73" s="60"/>
      <c r="I73" s="162" t="s">
        <v>27</v>
      </c>
      <c r="J73" s="70" t="str">
        <f>IF(J12="","",J12)</f>
        <v>25. 11. 2015</v>
      </c>
      <c r="K73" s="60"/>
      <c r="L73" s="58"/>
    </row>
    <row r="74" spans="2:12" s="1" customFormat="1" ht="6.9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3.2">
      <c r="B75" s="38"/>
      <c r="C75" s="62" t="s">
        <v>31</v>
      </c>
      <c r="D75" s="60"/>
      <c r="E75" s="60"/>
      <c r="F75" s="161" t="str">
        <f>E15</f>
        <v>ČR-SPÚ, Pobočka Kolín</v>
      </c>
      <c r="G75" s="60"/>
      <c r="H75" s="60"/>
      <c r="I75" s="162" t="s">
        <v>37</v>
      </c>
      <c r="J75" s="161" t="str">
        <f>E21</f>
        <v>Ing. Jarmila Večeřová</v>
      </c>
      <c r="K75" s="60"/>
      <c r="L75" s="58"/>
    </row>
    <row r="76" spans="2:12" s="1" customFormat="1" ht="14.4" customHeight="1">
      <c r="B76" s="38"/>
      <c r="C76" s="62" t="s">
        <v>35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126</v>
      </c>
      <c r="D78" s="165" t="s">
        <v>61</v>
      </c>
      <c r="E78" s="165" t="s">
        <v>57</v>
      </c>
      <c r="F78" s="165" t="s">
        <v>127</v>
      </c>
      <c r="G78" s="165" t="s">
        <v>128</v>
      </c>
      <c r="H78" s="165" t="s">
        <v>129</v>
      </c>
      <c r="I78" s="166" t="s">
        <v>130</v>
      </c>
      <c r="J78" s="165" t="s">
        <v>113</v>
      </c>
      <c r="K78" s="167" t="s">
        <v>131</v>
      </c>
      <c r="L78" s="168"/>
      <c r="M78" s="78" t="s">
        <v>132</v>
      </c>
      <c r="N78" s="79" t="s">
        <v>46</v>
      </c>
      <c r="O78" s="79" t="s">
        <v>133</v>
      </c>
      <c r="P78" s="79" t="s">
        <v>134</v>
      </c>
      <c r="Q78" s="79" t="s">
        <v>135</v>
      </c>
      <c r="R78" s="79" t="s">
        <v>136</v>
      </c>
      <c r="S78" s="79" t="s">
        <v>137</v>
      </c>
      <c r="T78" s="80" t="s">
        <v>138</v>
      </c>
    </row>
    <row r="79" spans="2:63" s="1" customFormat="1" ht="29.25" customHeight="1">
      <c r="B79" s="38"/>
      <c r="C79" s="84" t="s">
        <v>114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</f>
        <v>0</v>
      </c>
      <c r="Q79" s="82"/>
      <c r="R79" s="170">
        <f>R80</f>
        <v>4.47565</v>
      </c>
      <c r="S79" s="82"/>
      <c r="T79" s="171">
        <f>T80</f>
        <v>0</v>
      </c>
      <c r="AT79" s="21" t="s">
        <v>75</v>
      </c>
      <c r="AU79" s="21" t="s">
        <v>115</v>
      </c>
      <c r="BK79" s="172">
        <f>BK80</f>
        <v>0</v>
      </c>
    </row>
    <row r="80" spans="2:63" s="10" customFormat="1" ht="37.35" customHeight="1">
      <c r="B80" s="173"/>
      <c r="C80" s="174"/>
      <c r="D80" s="175" t="s">
        <v>75</v>
      </c>
      <c r="E80" s="176" t="s">
        <v>139</v>
      </c>
      <c r="F80" s="176" t="s">
        <v>140</v>
      </c>
      <c r="G80" s="174"/>
      <c r="H80" s="174"/>
      <c r="I80" s="177"/>
      <c r="J80" s="178">
        <f>BK80</f>
        <v>0</v>
      </c>
      <c r="K80" s="174"/>
      <c r="L80" s="179"/>
      <c r="M80" s="180"/>
      <c r="N80" s="181"/>
      <c r="O80" s="181"/>
      <c r="P80" s="182">
        <f>P81+P110</f>
        <v>0</v>
      </c>
      <c r="Q80" s="181"/>
      <c r="R80" s="182">
        <f>R81+R110</f>
        <v>4.47565</v>
      </c>
      <c r="S80" s="181"/>
      <c r="T80" s="183">
        <f>T81+T110</f>
        <v>0</v>
      </c>
      <c r="AR80" s="184" t="s">
        <v>24</v>
      </c>
      <c r="AT80" s="185" t="s">
        <v>75</v>
      </c>
      <c r="AU80" s="185" t="s">
        <v>76</v>
      </c>
      <c r="AY80" s="184" t="s">
        <v>141</v>
      </c>
      <c r="BK80" s="186">
        <f>BK81+BK110</f>
        <v>0</v>
      </c>
    </row>
    <row r="81" spans="2:63" s="10" customFormat="1" ht="19.95" customHeight="1">
      <c r="B81" s="173"/>
      <c r="C81" s="174"/>
      <c r="D81" s="175" t="s">
        <v>75</v>
      </c>
      <c r="E81" s="187" t="s">
        <v>24</v>
      </c>
      <c r="F81" s="187" t="s">
        <v>142</v>
      </c>
      <c r="G81" s="174"/>
      <c r="H81" s="174"/>
      <c r="I81" s="177"/>
      <c r="J81" s="188">
        <f>BK81</f>
        <v>0</v>
      </c>
      <c r="K81" s="174"/>
      <c r="L81" s="179"/>
      <c r="M81" s="180"/>
      <c r="N81" s="181"/>
      <c r="O81" s="181"/>
      <c r="P81" s="182">
        <f>SUM(P82:P109)</f>
        <v>0</v>
      </c>
      <c r="Q81" s="181"/>
      <c r="R81" s="182">
        <f>SUM(R82:R109)</f>
        <v>4.47565</v>
      </c>
      <c r="S81" s="181"/>
      <c r="T81" s="183">
        <f>SUM(T82:T109)</f>
        <v>0</v>
      </c>
      <c r="AR81" s="184" t="s">
        <v>24</v>
      </c>
      <c r="AT81" s="185" t="s">
        <v>75</v>
      </c>
      <c r="AU81" s="185" t="s">
        <v>24</v>
      </c>
      <c r="AY81" s="184" t="s">
        <v>141</v>
      </c>
      <c r="BK81" s="186">
        <f>SUM(BK82:BK109)</f>
        <v>0</v>
      </c>
    </row>
    <row r="82" spans="2:65" s="1" customFormat="1" ht="34.2" customHeight="1">
      <c r="B82" s="38"/>
      <c r="C82" s="189" t="s">
        <v>24</v>
      </c>
      <c r="D82" s="189" t="s">
        <v>143</v>
      </c>
      <c r="E82" s="190" t="s">
        <v>650</v>
      </c>
      <c r="F82" s="191" t="s">
        <v>651</v>
      </c>
      <c r="G82" s="192" t="s">
        <v>161</v>
      </c>
      <c r="H82" s="193">
        <v>59</v>
      </c>
      <c r="I82" s="194"/>
      <c r="J82" s="195">
        <f>ROUND(I82*H82,2)</f>
        <v>0</v>
      </c>
      <c r="K82" s="191" t="s">
        <v>22</v>
      </c>
      <c r="L82" s="58"/>
      <c r="M82" s="196" t="s">
        <v>22</v>
      </c>
      <c r="N82" s="197" t="s">
        <v>47</v>
      </c>
      <c r="O82" s="39"/>
      <c r="P82" s="198">
        <f>O82*H82</f>
        <v>0</v>
      </c>
      <c r="Q82" s="198">
        <v>0</v>
      </c>
      <c r="R82" s="198">
        <f>Q82*H82</f>
        <v>0</v>
      </c>
      <c r="S82" s="198">
        <v>0</v>
      </c>
      <c r="T82" s="199">
        <f>S82*H82</f>
        <v>0</v>
      </c>
      <c r="AR82" s="21" t="s">
        <v>148</v>
      </c>
      <c r="AT82" s="21" t="s">
        <v>143</v>
      </c>
      <c r="AU82" s="21" t="s">
        <v>86</v>
      </c>
      <c r="AY82" s="21" t="s">
        <v>141</v>
      </c>
      <c r="BE82" s="200">
        <f>IF(N82="základní",J82,0)</f>
        <v>0</v>
      </c>
      <c r="BF82" s="200">
        <f>IF(N82="snížená",J82,0)</f>
        <v>0</v>
      </c>
      <c r="BG82" s="200">
        <f>IF(N82="zákl. přenesená",J82,0)</f>
        <v>0</v>
      </c>
      <c r="BH82" s="200">
        <f>IF(N82="sníž. přenesená",J82,0)</f>
        <v>0</v>
      </c>
      <c r="BI82" s="200">
        <f>IF(N82="nulová",J82,0)</f>
        <v>0</v>
      </c>
      <c r="BJ82" s="21" t="s">
        <v>24</v>
      </c>
      <c r="BK82" s="200">
        <f>ROUND(I82*H82,2)</f>
        <v>0</v>
      </c>
      <c r="BL82" s="21" t="s">
        <v>148</v>
      </c>
      <c r="BM82" s="21" t="s">
        <v>652</v>
      </c>
    </row>
    <row r="83" spans="2:51" s="11" customFormat="1" ht="12">
      <c r="B83" s="201"/>
      <c r="C83" s="202"/>
      <c r="D83" s="203" t="s">
        <v>150</v>
      </c>
      <c r="E83" s="204" t="s">
        <v>22</v>
      </c>
      <c r="F83" s="205" t="s">
        <v>653</v>
      </c>
      <c r="G83" s="202"/>
      <c r="H83" s="206">
        <v>59</v>
      </c>
      <c r="I83" s="207"/>
      <c r="J83" s="202"/>
      <c r="K83" s="202"/>
      <c r="L83" s="208"/>
      <c r="M83" s="209"/>
      <c r="N83" s="210"/>
      <c r="O83" s="210"/>
      <c r="P83" s="210"/>
      <c r="Q83" s="210"/>
      <c r="R83" s="210"/>
      <c r="S83" s="210"/>
      <c r="T83" s="211"/>
      <c r="AT83" s="212" t="s">
        <v>150</v>
      </c>
      <c r="AU83" s="212" t="s">
        <v>86</v>
      </c>
      <c r="AV83" s="11" t="s">
        <v>86</v>
      </c>
      <c r="AW83" s="11" t="s">
        <v>39</v>
      </c>
      <c r="AX83" s="11" t="s">
        <v>24</v>
      </c>
      <c r="AY83" s="212" t="s">
        <v>141</v>
      </c>
    </row>
    <row r="84" spans="2:65" s="1" customFormat="1" ht="22.8" customHeight="1">
      <c r="B84" s="38"/>
      <c r="C84" s="189" t="s">
        <v>86</v>
      </c>
      <c r="D84" s="189" t="s">
        <v>143</v>
      </c>
      <c r="E84" s="190" t="s">
        <v>654</v>
      </c>
      <c r="F84" s="191" t="s">
        <v>655</v>
      </c>
      <c r="G84" s="192" t="s">
        <v>656</v>
      </c>
      <c r="H84" s="193">
        <v>3.78</v>
      </c>
      <c r="I84" s="194"/>
      <c r="J84" s="195">
        <f>ROUND(I84*H84,2)</f>
        <v>0</v>
      </c>
      <c r="K84" s="191" t="s">
        <v>147</v>
      </c>
      <c r="L84" s="58"/>
      <c r="M84" s="196" t="s">
        <v>22</v>
      </c>
      <c r="N84" s="197" t="s">
        <v>47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148</v>
      </c>
      <c r="AT84" s="21" t="s">
        <v>143</v>
      </c>
      <c r="AU84" s="21" t="s">
        <v>86</v>
      </c>
      <c r="AY84" s="21" t="s">
        <v>141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24</v>
      </c>
      <c r="BK84" s="200">
        <f>ROUND(I84*H84,2)</f>
        <v>0</v>
      </c>
      <c r="BL84" s="21" t="s">
        <v>148</v>
      </c>
      <c r="BM84" s="21" t="s">
        <v>657</v>
      </c>
    </row>
    <row r="85" spans="2:51" s="11" customFormat="1" ht="12">
      <c r="B85" s="201"/>
      <c r="C85" s="202"/>
      <c r="D85" s="203" t="s">
        <v>150</v>
      </c>
      <c r="E85" s="204" t="s">
        <v>22</v>
      </c>
      <c r="F85" s="205" t="s">
        <v>658</v>
      </c>
      <c r="G85" s="202"/>
      <c r="H85" s="206">
        <v>3.78</v>
      </c>
      <c r="I85" s="207"/>
      <c r="J85" s="202"/>
      <c r="K85" s="202"/>
      <c r="L85" s="208"/>
      <c r="M85" s="209"/>
      <c r="N85" s="210"/>
      <c r="O85" s="210"/>
      <c r="P85" s="210"/>
      <c r="Q85" s="210"/>
      <c r="R85" s="210"/>
      <c r="S85" s="210"/>
      <c r="T85" s="211"/>
      <c r="AT85" s="212" t="s">
        <v>150</v>
      </c>
      <c r="AU85" s="212" t="s">
        <v>86</v>
      </c>
      <c r="AV85" s="11" t="s">
        <v>86</v>
      </c>
      <c r="AW85" s="11" t="s">
        <v>39</v>
      </c>
      <c r="AX85" s="11" t="s">
        <v>24</v>
      </c>
      <c r="AY85" s="212" t="s">
        <v>141</v>
      </c>
    </row>
    <row r="86" spans="2:65" s="1" customFormat="1" ht="14.4" customHeight="1">
      <c r="B86" s="38"/>
      <c r="C86" s="189" t="s">
        <v>158</v>
      </c>
      <c r="D86" s="189" t="s">
        <v>143</v>
      </c>
      <c r="E86" s="190" t="s">
        <v>659</v>
      </c>
      <c r="F86" s="191" t="s">
        <v>660</v>
      </c>
      <c r="G86" s="192" t="s">
        <v>477</v>
      </c>
      <c r="H86" s="193">
        <v>13</v>
      </c>
      <c r="I86" s="194"/>
      <c r="J86" s="195">
        <f>ROUND(I86*H86,2)</f>
        <v>0</v>
      </c>
      <c r="K86" s="191" t="s">
        <v>22</v>
      </c>
      <c r="L86" s="58"/>
      <c r="M86" s="196" t="s">
        <v>22</v>
      </c>
      <c r="N86" s="197" t="s">
        <v>47</v>
      </c>
      <c r="O86" s="39"/>
      <c r="P86" s="198">
        <f>O86*H86</f>
        <v>0</v>
      </c>
      <c r="Q86" s="198">
        <v>0.003</v>
      </c>
      <c r="R86" s="198">
        <f>Q86*H86</f>
        <v>0.039</v>
      </c>
      <c r="S86" s="198">
        <v>0</v>
      </c>
      <c r="T86" s="199">
        <f>S86*H86</f>
        <v>0</v>
      </c>
      <c r="AR86" s="21" t="s">
        <v>148</v>
      </c>
      <c r="AT86" s="21" t="s">
        <v>143</v>
      </c>
      <c r="AU86" s="21" t="s">
        <v>86</v>
      </c>
      <c r="AY86" s="21" t="s">
        <v>141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24</v>
      </c>
      <c r="BK86" s="200">
        <f>ROUND(I86*H86,2)</f>
        <v>0</v>
      </c>
      <c r="BL86" s="21" t="s">
        <v>148</v>
      </c>
      <c r="BM86" s="21" t="s">
        <v>661</v>
      </c>
    </row>
    <row r="87" spans="2:51" s="11" customFormat="1" ht="12">
      <c r="B87" s="201"/>
      <c r="C87" s="202"/>
      <c r="D87" s="203" t="s">
        <v>150</v>
      </c>
      <c r="E87" s="204" t="s">
        <v>22</v>
      </c>
      <c r="F87" s="205" t="s">
        <v>662</v>
      </c>
      <c r="G87" s="202"/>
      <c r="H87" s="206">
        <v>13</v>
      </c>
      <c r="I87" s="207"/>
      <c r="J87" s="202"/>
      <c r="K87" s="202"/>
      <c r="L87" s="208"/>
      <c r="M87" s="209"/>
      <c r="N87" s="210"/>
      <c r="O87" s="210"/>
      <c r="P87" s="210"/>
      <c r="Q87" s="210"/>
      <c r="R87" s="210"/>
      <c r="S87" s="210"/>
      <c r="T87" s="211"/>
      <c r="AT87" s="212" t="s">
        <v>150</v>
      </c>
      <c r="AU87" s="212" t="s">
        <v>86</v>
      </c>
      <c r="AV87" s="11" t="s">
        <v>86</v>
      </c>
      <c r="AW87" s="11" t="s">
        <v>39</v>
      </c>
      <c r="AX87" s="11" t="s">
        <v>24</v>
      </c>
      <c r="AY87" s="212" t="s">
        <v>141</v>
      </c>
    </row>
    <row r="88" spans="2:65" s="1" customFormat="1" ht="14.4" customHeight="1">
      <c r="B88" s="38"/>
      <c r="C88" s="189" t="s">
        <v>148</v>
      </c>
      <c r="D88" s="189" t="s">
        <v>143</v>
      </c>
      <c r="E88" s="190" t="s">
        <v>663</v>
      </c>
      <c r="F88" s="191" t="s">
        <v>664</v>
      </c>
      <c r="G88" s="192" t="s">
        <v>477</v>
      </c>
      <c r="H88" s="193">
        <v>6</v>
      </c>
      <c r="I88" s="194"/>
      <c r="J88" s="195">
        <f>ROUND(I88*H88,2)</f>
        <v>0</v>
      </c>
      <c r="K88" s="191" t="s">
        <v>22</v>
      </c>
      <c r="L88" s="58"/>
      <c r="M88" s="196" t="s">
        <v>22</v>
      </c>
      <c r="N88" s="197" t="s">
        <v>47</v>
      </c>
      <c r="O88" s="39"/>
      <c r="P88" s="198">
        <f>O88*H88</f>
        <v>0</v>
      </c>
      <c r="Q88" s="198">
        <v>0.01</v>
      </c>
      <c r="R88" s="198">
        <f>Q88*H88</f>
        <v>0.06</v>
      </c>
      <c r="S88" s="198">
        <v>0</v>
      </c>
      <c r="T88" s="199">
        <f>S88*H88</f>
        <v>0</v>
      </c>
      <c r="AR88" s="21" t="s">
        <v>148</v>
      </c>
      <c r="AT88" s="21" t="s">
        <v>143</v>
      </c>
      <c r="AU88" s="21" t="s">
        <v>86</v>
      </c>
      <c r="AY88" s="21" t="s">
        <v>141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24</v>
      </c>
      <c r="BK88" s="200">
        <f>ROUND(I88*H88,2)</f>
        <v>0</v>
      </c>
      <c r="BL88" s="21" t="s">
        <v>148</v>
      </c>
      <c r="BM88" s="21" t="s">
        <v>665</v>
      </c>
    </row>
    <row r="89" spans="2:51" s="11" customFormat="1" ht="12">
      <c r="B89" s="201"/>
      <c r="C89" s="202"/>
      <c r="D89" s="203" t="s">
        <v>150</v>
      </c>
      <c r="E89" s="204" t="s">
        <v>22</v>
      </c>
      <c r="F89" s="205" t="s">
        <v>666</v>
      </c>
      <c r="G89" s="202"/>
      <c r="H89" s="206">
        <v>6</v>
      </c>
      <c r="I89" s="207"/>
      <c r="J89" s="202"/>
      <c r="K89" s="202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150</v>
      </c>
      <c r="AU89" s="212" t="s">
        <v>86</v>
      </c>
      <c r="AV89" s="11" t="s">
        <v>86</v>
      </c>
      <c r="AW89" s="11" t="s">
        <v>39</v>
      </c>
      <c r="AX89" s="11" t="s">
        <v>24</v>
      </c>
      <c r="AY89" s="212" t="s">
        <v>141</v>
      </c>
    </row>
    <row r="90" spans="2:65" s="1" customFormat="1" ht="14.4" customHeight="1">
      <c r="B90" s="38"/>
      <c r="C90" s="189" t="s">
        <v>168</v>
      </c>
      <c r="D90" s="189" t="s">
        <v>143</v>
      </c>
      <c r="E90" s="190" t="s">
        <v>667</v>
      </c>
      <c r="F90" s="191" t="s">
        <v>668</v>
      </c>
      <c r="G90" s="192" t="s">
        <v>161</v>
      </c>
      <c r="H90" s="193">
        <v>59</v>
      </c>
      <c r="I90" s="194"/>
      <c r="J90" s="195">
        <f>ROUND(I90*H90,2)</f>
        <v>0</v>
      </c>
      <c r="K90" s="191" t="s">
        <v>147</v>
      </c>
      <c r="L90" s="58"/>
      <c r="M90" s="196" t="s">
        <v>22</v>
      </c>
      <c r="N90" s="197" t="s">
        <v>47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1" t="s">
        <v>148</v>
      </c>
      <c r="AT90" s="21" t="s">
        <v>143</v>
      </c>
      <c r="AU90" s="21" t="s">
        <v>86</v>
      </c>
      <c r="AY90" s="21" t="s">
        <v>141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24</v>
      </c>
      <c r="BK90" s="200">
        <f>ROUND(I90*H90,2)</f>
        <v>0</v>
      </c>
      <c r="BL90" s="21" t="s">
        <v>148</v>
      </c>
      <c r="BM90" s="21" t="s">
        <v>669</v>
      </c>
    </row>
    <row r="91" spans="2:51" s="11" customFormat="1" ht="12">
      <c r="B91" s="201"/>
      <c r="C91" s="202"/>
      <c r="D91" s="203" t="s">
        <v>150</v>
      </c>
      <c r="E91" s="204" t="s">
        <v>22</v>
      </c>
      <c r="F91" s="205" t="s">
        <v>577</v>
      </c>
      <c r="G91" s="202"/>
      <c r="H91" s="206">
        <v>59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150</v>
      </c>
      <c r="AU91" s="212" t="s">
        <v>86</v>
      </c>
      <c r="AV91" s="11" t="s">
        <v>86</v>
      </c>
      <c r="AW91" s="11" t="s">
        <v>39</v>
      </c>
      <c r="AX91" s="11" t="s">
        <v>24</v>
      </c>
      <c r="AY91" s="212" t="s">
        <v>141</v>
      </c>
    </row>
    <row r="92" spans="2:65" s="1" customFormat="1" ht="14.4" customHeight="1">
      <c r="B92" s="38"/>
      <c r="C92" s="189" t="s">
        <v>173</v>
      </c>
      <c r="D92" s="189" t="s">
        <v>143</v>
      </c>
      <c r="E92" s="190" t="s">
        <v>670</v>
      </c>
      <c r="F92" s="191" t="s">
        <v>671</v>
      </c>
      <c r="G92" s="192" t="s">
        <v>161</v>
      </c>
      <c r="H92" s="193">
        <v>38</v>
      </c>
      <c r="I92" s="194"/>
      <c r="J92" s="195">
        <f>ROUND(I92*H92,2)</f>
        <v>0</v>
      </c>
      <c r="K92" s="191" t="s">
        <v>147</v>
      </c>
      <c r="L92" s="58"/>
      <c r="M92" s="196" t="s">
        <v>22</v>
      </c>
      <c r="N92" s="197" t="s">
        <v>47</v>
      </c>
      <c r="O92" s="39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21" t="s">
        <v>148</v>
      </c>
      <c r="AT92" s="21" t="s">
        <v>143</v>
      </c>
      <c r="AU92" s="21" t="s">
        <v>86</v>
      </c>
      <c r="AY92" s="21" t="s">
        <v>141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24</v>
      </c>
      <c r="BK92" s="200">
        <f>ROUND(I92*H92,2)</f>
        <v>0</v>
      </c>
      <c r="BL92" s="21" t="s">
        <v>148</v>
      </c>
      <c r="BM92" s="21" t="s">
        <v>672</v>
      </c>
    </row>
    <row r="93" spans="2:65" s="1" customFormat="1" ht="14.4" customHeight="1">
      <c r="B93" s="38"/>
      <c r="C93" s="189" t="s">
        <v>181</v>
      </c>
      <c r="D93" s="189" t="s">
        <v>143</v>
      </c>
      <c r="E93" s="190" t="s">
        <v>673</v>
      </c>
      <c r="F93" s="191" t="s">
        <v>674</v>
      </c>
      <c r="G93" s="192" t="s">
        <v>161</v>
      </c>
      <c r="H93" s="193">
        <v>95</v>
      </c>
      <c r="I93" s="194"/>
      <c r="J93" s="195">
        <f>ROUND(I93*H93,2)</f>
        <v>0</v>
      </c>
      <c r="K93" s="191" t="s">
        <v>147</v>
      </c>
      <c r="L93" s="58"/>
      <c r="M93" s="196" t="s">
        <v>22</v>
      </c>
      <c r="N93" s="197" t="s">
        <v>47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148</v>
      </c>
      <c r="AT93" s="21" t="s">
        <v>143</v>
      </c>
      <c r="AU93" s="21" t="s">
        <v>86</v>
      </c>
      <c r="AY93" s="21" t="s">
        <v>141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24</v>
      </c>
      <c r="BK93" s="200">
        <f>ROUND(I93*H93,2)</f>
        <v>0</v>
      </c>
      <c r="BL93" s="21" t="s">
        <v>148</v>
      </c>
      <c r="BM93" s="21" t="s">
        <v>675</v>
      </c>
    </row>
    <row r="94" spans="2:65" s="1" customFormat="1" ht="14.4" customHeight="1">
      <c r="B94" s="38"/>
      <c r="C94" s="189" t="s">
        <v>189</v>
      </c>
      <c r="D94" s="189" t="s">
        <v>143</v>
      </c>
      <c r="E94" s="190" t="s">
        <v>618</v>
      </c>
      <c r="F94" s="191" t="s">
        <v>619</v>
      </c>
      <c r="G94" s="192" t="s">
        <v>161</v>
      </c>
      <c r="H94" s="193">
        <v>133</v>
      </c>
      <c r="I94" s="194"/>
      <c r="J94" s="195">
        <f>ROUND(I94*H94,2)</f>
        <v>0</v>
      </c>
      <c r="K94" s="191" t="s">
        <v>147</v>
      </c>
      <c r="L94" s="58"/>
      <c r="M94" s="196" t="s">
        <v>22</v>
      </c>
      <c r="N94" s="197" t="s">
        <v>47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148</v>
      </c>
      <c r="AT94" s="21" t="s">
        <v>143</v>
      </c>
      <c r="AU94" s="21" t="s">
        <v>86</v>
      </c>
      <c r="AY94" s="21" t="s">
        <v>141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24</v>
      </c>
      <c r="BK94" s="200">
        <f>ROUND(I94*H94,2)</f>
        <v>0</v>
      </c>
      <c r="BL94" s="21" t="s">
        <v>148</v>
      </c>
      <c r="BM94" s="21" t="s">
        <v>676</v>
      </c>
    </row>
    <row r="95" spans="2:51" s="11" customFormat="1" ht="12">
      <c r="B95" s="201"/>
      <c r="C95" s="202"/>
      <c r="D95" s="203" t="s">
        <v>150</v>
      </c>
      <c r="E95" s="204" t="s">
        <v>22</v>
      </c>
      <c r="F95" s="205" t="s">
        <v>584</v>
      </c>
      <c r="G95" s="202"/>
      <c r="H95" s="206">
        <v>133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150</v>
      </c>
      <c r="AU95" s="212" t="s">
        <v>86</v>
      </c>
      <c r="AV95" s="11" t="s">
        <v>86</v>
      </c>
      <c r="AW95" s="11" t="s">
        <v>39</v>
      </c>
      <c r="AX95" s="11" t="s">
        <v>24</v>
      </c>
      <c r="AY95" s="212" t="s">
        <v>141</v>
      </c>
    </row>
    <row r="96" spans="2:65" s="1" customFormat="1" ht="14.4" customHeight="1">
      <c r="B96" s="38"/>
      <c r="C96" s="215" t="s">
        <v>193</v>
      </c>
      <c r="D96" s="215" t="s">
        <v>273</v>
      </c>
      <c r="E96" s="216" t="s">
        <v>621</v>
      </c>
      <c r="F96" s="217" t="s">
        <v>622</v>
      </c>
      <c r="G96" s="218" t="s">
        <v>290</v>
      </c>
      <c r="H96" s="219">
        <v>6.65</v>
      </c>
      <c r="I96" s="220"/>
      <c r="J96" s="221">
        <f>ROUND(I96*H96,2)</f>
        <v>0</v>
      </c>
      <c r="K96" s="217" t="s">
        <v>22</v>
      </c>
      <c r="L96" s="222"/>
      <c r="M96" s="223" t="s">
        <v>22</v>
      </c>
      <c r="N96" s="224" t="s">
        <v>47</v>
      </c>
      <c r="O96" s="39"/>
      <c r="P96" s="198">
        <f>O96*H96</f>
        <v>0</v>
      </c>
      <c r="Q96" s="198">
        <v>0.001</v>
      </c>
      <c r="R96" s="198">
        <f>Q96*H96</f>
        <v>0.0066500000000000005</v>
      </c>
      <c r="S96" s="198">
        <v>0</v>
      </c>
      <c r="T96" s="199">
        <f>S96*H96</f>
        <v>0</v>
      </c>
      <c r="AR96" s="21" t="s">
        <v>189</v>
      </c>
      <c r="AT96" s="21" t="s">
        <v>273</v>
      </c>
      <c r="AU96" s="21" t="s">
        <v>86</v>
      </c>
      <c r="AY96" s="21" t="s">
        <v>141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24</v>
      </c>
      <c r="BK96" s="200">
        <f>ROUND(I96*H96,2)</f>
        <v>0</v>
      </c>
      <c r="BL96" s="21" t="s">
        <v>148</v>
      </c>
      <c r="BM96" s="21" t="s">
        <v>677</v>
      </c>
    </row>
    <row r="97" spans="2:51" s="11" customFormat="1" ht="12">
      <c r="B97" s="201"/>
      <c r="C97" s="202"/>
      <c r="D97" s="203" t="s">
        <v>150</v>
      </c>
      <c r="E97" s="204" t="s">
        <v>22</v>
      </c>
      <c r="F97" s="205" t="s">
        <v>624</v>
      </c>
      <c r="G97" s="202"/>
      <c r="H97" s="206">
        <v>6.65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150</v>
      </c>
      <c r="AU97" s="212" t="s">
        <v>86</v>
      </c>
      <c r="AV97" s="11" t="s">
        <v>86</v>
      </c>
      <c r="AW97" s="11" t="s">
        <v>39</v>
      </c>
      <c r="AX97" s="11" t="s">
        <v>24</v>
      </c>
      <c r="AY97" s="212" t="s">
        <v>141</v>
      </c>
    </row>
    <row r="98" spans="2:65" s="1" customFormat="1" ht="22.8" customHeight="1">
      <c r="B98" s="38"/>
      <c r="C98" s="189" t="s">
        <v>29</v>
      </c>
      <c r="D98" s="189" t="s">
        <v>143</v>
      </c>
      <c r="E98" s="190" t="s">
        <v>637</v>
      </c>
      <c r="F98" s="191" t="s">
        <v>638</v>
      </c>
      <c r="G98" s="192" t="s">
        <v>146</v>
      </c>
      <c r="H98" s="193">
        <v>437</v>
      </c>
      <c r="I98" s="194"/>
      <c r="J98" s="195">
        <f>ROUND(I98*H98,2)</f>
        <v>0</v>
      </c>
      <c r="K98" s="191" t="s">
        <v>147</v>
      </c>
      <c r="L98" s="58"/>
      <c r="M98" s="196" t="s">
        <v>22</v>
      </c>
      <c r="N98" s="197" t="s">
        <v>47</v>
      </c>
      <c r="O98" s="39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21" t="s">
        <v>148</v>
      </c>
      <c r="AT98" s="21" t="s">
        <v>143</v>
      </c>
      <c r="AU98" s="21" t="s">
        <v>86</v>
      </c>
      <c r="AY98" s="21" t="s">
        <v>141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24</v>
      </c>
      <c r="BK98" s="200">
        <f>ROUND(I98*H98,2)</f>
        <v>0</v>
      </c>
      <c r="BL98" s="21" t="s">
        <v>148</v>
      </c>
      <c r="BM98" s="21" t="s">
        <v>678</v>
      </c>
    </row>
    <row r="99" spans="2:51" s="11" customFormat="1" ht="12">
      <c r="B99" s="201"/>
      <c r="C99" s="202"/>
      <c r="D99" s="203" t="s">
        <v>150</v>
      </c>
      <c r="E99" s="204" t="s">
        <v>22</v>
      </c>
      <c r="F99" s="205" t="s">
        <v>640</v>
      </c>
      <c r="G99" s="202"/>
      <c r="H99" s="206">
        <v>378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150</v>
      </c>
      <c r="AU99" s="212" t="s">
        <v>86</v>
      </c>
      <c r="AV99" s="11" t="s">
        <v>86</v>
      </c>
      <c r="AW99" s="11" t="s">
        <v>39</v>
      </c>
      <c r="AX99" s="11" t="s">
        <v>76</v>
      </c>
      <c r="AY99" s="212" t="s">
        <v>141</v>
      </c>
    </row>
    <row r="100" spans="2:51" s="11" customFormat="1" ht="12">
      <c r="B100" s="201"/>
      <c r="C100" s="202"/>
      <c r="D100" s="203" t="s">
        <v>150</v>
      </c>
      <c r="E100" s="204" t="s">
        <v>22</v>
      </c>
      <c r="F100" s="205" t="s">
        <v>641</v>
      </c>
      <c r="G100" s="202"/>
      <c r="H100" s="206">
        <v>59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150</v>
      </c>
      <c r="AU100" s="212" t="s">
        <v>86</v>
      </c>
      <c r="AV100" s="11" t="s">
        <v>86</v>
      </c>
      <c r="AW100" s="11" t="s">
        <v>39</v>
      </c>
      <c r="AX100" s="11" t="s">
        <v>76</v>
      </c>
      <c r="AY100" s="212" t="s">
        <v>141</v>
      </c>
    </row>
    <row r="101" spans="2:65" s="1" customFormat="1" ht="14.4" customHeight="1">
      <c r="B101" s="38"/>
      <c r="C101" s="215" t="s">
        <v>203</v>
      </c>
      <c r="D101" s="215" t="s">
        <v>273</v>
      </c>
      <c r="E101" s="216" t="s">
        <v>642</v>
      </c>
      <c r="F101" s="217" t="s">
        <v>643</v>
      </c>
      <c r="G101" s="218" t="s">
        <v>154</v>
      </c>
      <c r="H101" s="219">
        <v>21.85</v>
      </c>
      <c r="I101" s="220"/>
      <c r="J101" s="221">
        <f>ROUND(I101*H101,2)</f>
        <v>0</v>
      </c>
      <c r="K101" s="217" t="s">
        <v>147</v>
      </c>
      <c r="L101" s="222"/>
      <c r="M101" s="223" t="s">
        <v>22</v>
      </c>
      <c r="N101" s="224" t="s">
        <v>47</v>
      </c>
      <c r="O101" s="39"/>
      <c r="P101" s="198">
        <f>O101*H101</f>
        <v>0</v>
      </c>
      <c r="Q101" s="198">
        <v>0.2</v>
      </c>
      <c r="R101" s="198">
        <f>Q101*H101</f>
        <v>4.37</v>
      </c>
      <c r="S101" s="198">
        <v>0</v>
      </c>
      <c r="T101" s="199">
        <f>S101*H101</f>
        <v>0</v>
      </c>
      <c r="AR101" s="21" t="s">
        <v>189</v>
      </c>
      <c r="AT101" s="21" t="s">
        <v>273</v>
      </c>
      <c r="AU101" s="21" t="s">
        <v>86</v>
      </c>
      <c r="AY101" s="21" t="s">
        <v>141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24</v>
      </c>
      <c r="BK101" s="200">
        <f>ROUND(I101*H101,2)</f>
        <v>0</v>
      </c>
      <c r="BL101" s="21" t="s">
        <v>148</v>
      </c>
      <c r="BM101" s="21" t="s">
        <v>679</v>
      </c>
    </row>
    <row r="102" spans="2:51" s="11" customFormat="1" ht="12">
      <c r="B102" s="201"/>
      <c r="C102" s="202"/>
      <c r="D102" s="203" t="s">
        <v>150</v>
      </c>
      <c r="E102" s="204" t="s">
        <v>22</v>
      </c>
      <c r="F102" s="205" t="s">
        <v>680</v>
      </c>
      <c r="G102" s="202"/>
      <c r="H102" s="206">
        <v>21.85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150</v>
      </c>
      <c r="AU102" s="212" t="s">
        <v>86</v>
      </c>
      <c r="AV102" s="11" t="s">
        <v>86</v>
      </c>
      <c r="AW102" s="11" t="s">
        <v>39</v>
      </c>
      <c r="AX102" s="11" t="s">
        <v>24</v>
      </c>
      <c r="AY102" s="212" t="s">
        <v>141</v>
      </c>
    </row>
    <row r="103" spans="2:65" s="1" customFormat="1" ht="14.4" customHeight="1">
      <c r="B103" s="38"/>
      <c r="C103" s="189" t="s">
        <v>209</v>
      </c>
      <c r="D103" s="189" t="s">
        <v>143</v>
      </c>
      <c r="E103" s="190" t="s">
        <v>681</v>
      </c>
      <c r="F103" s="191" t="s">
        <v>682</v>
      </c>
      <c r="G103" s="192" t="s">
        <v>154</v>
      </c>
      <c r="H103" s="193">
        <v>25.68</v>
      </c>
      <c r="I103" s="194"/>
      <c r="J103" s="195">
        <f>ROUND(I103*H103,2)</f>
        <v>0</v>
      </c>
      <c r="K103" s="191" t="s">
        <v>147</v>
      </c>
      <c r="L103" s="58"/>
      <c r="M103" s="196" t="s">
        <v>22</v>
      </c>
      <c r="N103" s="197" t="s">
        <v>47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148</v>
      </c>
      <c r="AT103" s="21" t="s">
        <v>143</v>
      </c>
      <c r="AU103" s="21" t="s">
        <v>86</v>
      </c>
      <c r="AY103" s="21" t="s">
        <v>141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24</v>
      </c>
      <c r="BK103" s="200">
        <f>ROUND(I103*H103,2)</f>
        <v>0</v>
      </c>
      <c r="BL103" s="21" t="s">
        <v>148</v>
      </c>
      <c r="BM103" s="21" t="s">
        <v>683</v>
      </c>
    </row>
    <row r="104" spans="2:51" s="11" customFormat="1" ht="12">
      <c r="B104" s="201"/>
      <c r="C104" s="202"/>
      <c r="D104" s="203" t="s">
        <v>150</v>
      </c>
      <c r="E104" s="204" t="s">
        <v>22</v>
      </c>
      <c r="F104" s="205" t="s">
        <v>684</v>
      </c>
      <c r="G104" s="202"/>
      <c r="H104" s="206">
        <v>7.98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150</v>
      </c>
      <c r="AU104" s="212" t="s">
        <v>86</v>
      </c>
      <c r="AV104" s="11" t="s">
        <v>86</v>
      </c>
      <c r="AW104" s="11" t="s">
        <v>39</v>
      </c>
      <c r="AX104" s="11" t="s">
        <v>76</v>
      </c>
      <c r="AY104" s="212" t="s">
        <v>141</v>
      </c>
    </row>
    <row r="105" spans="2:51" s="11" customFormat="1" ht="12">
      <c r="B105" s="201"/>
      <c r="C105" s="202"/>
      <c r="D105" s="203" t="s">
        <v>150</v>
      </c>
      <c r="E105" s="204" t="s">
        <v>22</v>
      </c>
      <c r="F105" s="205" t="s">
        <v>685</v>
      </c>
      <c r="G105" s="202"/>
      <c r="H105" s="206">
        <v>17.7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150</v>
      </c>
      <c r="AU105" s="212" t="s">
        <v>86</v>
      </c>
      <c r="AV105" s="11" t="s">
        <v>86</v>
      </c>
      <c r="AW105" s="11" t="s">
        <v>39</v>
      </c>
      <c r="AX105" s="11" t="s">
        <v>76</v>
      </c>
      <c r="AY105" s="212" t="s">
        <v>141</v>
      </c>
    </row>
    <row r="106" spans="2:65" s="1" customFormat="1" ht="14.4" customHeight="1">
      <c r="B106" s="38"/>
      <c r="C106" s="189" t="s">
        <v>214</v>
      </c>
      <c r="D106" s="189" t="s">
        <v>143</v>
      </c>
      <c r="E106" s="190" t="s">
        <v>686</v>
      </c>
      <c r="F106" s="191" t="s">
        <v>687</v>
      </c>
      <c r="G106" s="192" t="s">
        <v>154</v>
      </c>
      <c r="H106" s="193">
        <v>25.68</v>
      </c>
      <c r="I106" s="194"/>
      <c r="J106" s="195">
        <f>ROUND(I106*H106,2)</f>
        <v>0</v>
      </c>
      <c r="K106" s="191" t="s">
        <v>147</v>
      </c>
      <c r="L106" s="58"/>
      <c r="M106" s="196" t="s">
        <v>22</v>
      </c>
      <c r="N106" s="197" t="s">
        <v>47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148</v>
      </c>
      <c r="AT106" s="21" t="s">
        <v>143</v>
      </c>
      <c r="AU106" s="21" t="s">
        <v>86</v>
      </c>
      <c r="AY106" s="21" t="s">
        <v>141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24</v>
      </c>
      <c r="BK106" s="200">
        <f>ROUND(I106*H106,2)</f>
        <v>0</v>
      </c>
      <c r="BL106" s="21" t="s">
        <v>148</v>
      </c>
      <c r="BM106" s="21" t="s">
        <v>688</v>
      </c>
    </row>
    <row r="107" spans="2:65" s="1" customFormat="1" ht="22.8" customHeight="1">
      <c r="B107" s="38"/>
      <c r="C107" s="189" t="s">
        <v>219</v>
      </c>
      <c r="D107" s="189" t="s">
        <v>143</v>
      </c>
      <c r="E107" s="190" t="s">
        <v>689</v>
      </c>
      <c r="F107" s="191" t="s">
        <v>690</v>
      </c>
      <c r="G107" s="192" t="s">
        <v>154</v>
      </c>
      <c r="H107" s="193">
        <v>77.04</v>
      </c>
      <c r="I107" s="194"/>
      <c r="J107" s="195">
        <f>ROUND(I107*H107,2)</f>
        <v>0</v>
      </c>
      <c r="K107" s="191" t="s">
        <v>147</v>
      </c>
      <c r="L107" s="58"/>
      <c r="M107" s="196" t="s">
        <v>22</v>
      </c>
      <c r="N107" s="197" t="s">
        <v>47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148</v>
      </c>
      <c r="AT107" s="21" t="s">
        <v>143</v>
      </c>
      <c r="AU107" s="21" t="s">
        <v>86</v>
      </c>
      <c r="AY107" s="21" t="s">
        <v>141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24</v>
      </c>
      <c r="BK107" s="200">
        <f>ROUND(I107*H107,2)</f>
        <v>0</v>
      </c>
      <c r="BL107" s="21" t="s">
        <v>148</v>
      </c>
      <c r="BM107" s="21" t="s">
        <v>691</v>
      </c>
    </row>
    <row r="108" spans="2:51" s="11" customFormat="1" ht="12">
      <c r="B108" s="201"/>
      <c r="C108" s="202"/>
      <c r="D108" s="203" t="s">
        <v>150</v>
      </c>
      <c r="E108" s="204" t="s">
        <v>22</v>
      </c>
      <c r="F108" s="205" t="s">
        <v>692</v>
      </c>
      <c r="G108" s="202"/>
      <c r="H108" s="206">
        <v>77.04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150</v>
      </c>
      <c r="AU108" s="212" t="s">
        <v>86</v>
      </c>
      <c r="AV108" s="11" t="s">
        <v>86</v>
      </c>
      <c r="AW108" s="11" t="s">
        <v>39</v>
      </c>
      <c r="AX108" s="11" t="s">
        <v>24</v>
      </c>
      <c r="AY108" s="212" t="s">
        <v>141</v>
      </c>
    </row>
    <row r="109" spans="2:65" s="1" customFormat="1" ht="14.4" customHeight="1">
      <c r="B109" s="38"/>
      <c r="C109" s="215" t="s">
        <v>10</v>
      </c>
      <c r="D109" s="215" t="s">
        <v>273</v>
      </c>
      <c r="E109" s="216" t="s">
        <v>693</v>
      </c>
      <c r="F109" s="217" t="s">
        <v>694</v>
      </c>
      <c r="G109" s="218" t="s">
        <v>154</v>
      </c>
      <c r="H109" s="219">
        <v>25.68</v>
      </c>
      <c r="I109" s="220"/>
      <c r="J109" s="221">
        <f>ROUND(I109*H109,2)</f>
        <v>0</v>
      </c>
      <c r="K109" s="217" t="s">
        <v>147</v>
      </c>
      <c r="L109" s="222"/>
      <c r="M109" s="223" t="s">
        <v>22</v>
      </c>
      <c r="N109" s="224" t="s">
        <v>47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189</v>
      </c>
      <c r="AT109" s="21" t="s">
        <v>273</v>
      </c>
      <c r="AU109" s="21" t="s">
        <v>86</v>
      </c>
      <c r="AY109" s="21" t="s">
        <v>141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24</v>
      </c>
      <c r="BK109" s="200">
        <f>ROUND(I109*H109,2)</f>
        <v>0</v>
      </c>
      <c r="BL109" s="21" t="s">
        <v>148</v>
      </c>
      <c r="BM109" s="21" t="s">
        <v>695</v>
      </c>
    </row>
    <row r="110" spans="2:63" s="10" customFormat="1" ht="29.85" customHeight="1">
      <c r="B110" s="173"/>
      <c r="C110" s="174"/>
      <c r="D110" s="175" t="s">
        <v>75</v>
      </c>
      <c r="E110" s="187" t="s">
        <v>552</v>
      </c>
      <c r="F110" s="187" t="s">
        <v>553</v>
      </c>
      <c r="G110" s="174"/>
      <c r="H110" s="174"/>
      <c r="I110" s="177"/>
      <c r="J110" s="188">
        <f>BK110</f>
        <v>0</v>
      </c>
      <c r="K110" s="174"/>
      <c r="L110" s="179"/>
      <c r="M110" s="180"/>
      <c r="N110" s="181"/>
      <c r="O110" s="181"/>
      <c r="P110" s="182">
        <f>P111</f>
        <v>0</v>
      </c>
      <c r="Q110" s="181"/>
      <c r="R110" s="182">
        <f>R111</f>
        <v>0</v>
      </c>
      <c r="S110" s="181"/>
      <c r="T110" s="183">
        <f>T111</f>
        <v>0</v>
      </c>
      <c r="AR110" s="184" t="s">
        <v>24</v>
      </c>
      <c r="AT110" s="185" t="s">
        <v>75</v>
      </c>
      <c r="AU110" s="185" t="s">
        <v>24</v>
      </c>
      <c r="AY110" s="184" t="s">
        <v>141</v>
      </c>
      <c r="BK110" s="186">
        <f>BK111</f>
        <v>0</v>
      </c>
    </row>
    <row r="111" spans="2:65" s="1" customFormat="1" ht="22.8" customHeight="1">
      <c r="B111" s="38"/>
      <c r="C111" s="189" t="s">
        <v>229</v>
      </c>
      <c r="D111" s="189" t="s">
        <v>143</v>
      </c>
      <c r="E111" s="190" t="s">
        <v>646</v>
      </c>
      <c r="F111" s="191" t="s">
        <v>647</v>
      </c>
      <c r="G111" s="192" t="s">
        <v>247</v>
      </c>
      <c r="H111" s="193">
        <v>4.476</v>
      </c>
      <c r="I111" s="194"/>
      <c r="J111" s="195">
        <f>ROUND(I111*H111,2)</f>
        <v>0</v>
      </c>
      <c r="K111" s="191" t="s">
        <v>147</v>
      </c>
      <c r="L111" s="58"/>
      <c r="M111" s="196" t="s">
        <v>22</v>
      </c>
      <c r="N111" s="225" t="s">
        <v>47</v>
      </c>
      <c r="O111" s="226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148</v>
      </c>
      <c r="AT111" s="21" t="s">
        <v>143</v>
      </c>
      <c r="AU111" s="21" t="s">
        <v>86</v>
      </c>
      <c r="AY111" s="21" t="s">
        <v>141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24</v>
      </c>
      <c r="BK111" s="200">
        <f>ROUND(I111*H111,2)</f>
        <v>0</v>
      </c>
      <c r="BL111" s="21" t="s">
        <v>148</v>
      </c>
      <c r="BM111" s="21" t="s">
        <v>696</v>
      </c>
    </row>
    <row r="112" spans="2:12" s="1" customFormat="1" ht="6.9" customHeight="1">
      <c r="B112" s="53"/>
      <c r="C112" s="54"/>
      <c r="D112" s="54"/>
      <c r="E112" s="54"/>
      <c r="F112" s="54"/>
      <c r="G112" s="54"/>
      <c r="H112" s="54"/>
      <c r="I112" s="136"/>
      <c r="J112" s="54"/>
      <c r="K112" s="54"/>
      <c r="L112" s="58"/>
    </row>
  </sheetData>
  <sheetProtection algorithmName="SHA-512" hashValue="RlEofxCBeFMV4BYyM5PQnFw8FCBnS1S8hbnqxdTFNAaSdiBUgcGSTOHLPjq1G+VoPNWKWAMkLSRy+xg9eNHU0A==" saltValue="5jzk1yRQqIS6ApDbLI4T0EYa3zr60VSBfyZhjCeq5pgUGKvRAU2Z37nJvJRZDhk+XcoS1qwCqtiT+8oRf7X/RQ==" spinCount="100000" sheet="1" objects="1" scenarios="1" formatColumns="0" formatRows="0" autoFilter="0"/>
  <autoFilter ref="C78:K111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workbookViewId="0" topLeftCell="A1">
      <pane ySplit="1" topLeftCell="A41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8" customWidth="1"/>
    <col min="10" max="10" width="20.16015625" style="0" customWidth="1"/>
    <col min="11" max="11" width="14.8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103</v>
      </c>
      <c r="G1" s="355" t="s">
        <v>104</v>
      </c>
      <c r="H1" s="355"/>
      <c r="I1" s="112"/>
      <c r="J1" s="111" t="s">
        <v>105</v>
      </c>
      <c r="K1" s="110" t="s">
        <v>106</v>
      </c>
      <c r="L1" s="111" t="s">
        <v>107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96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108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7" t="str">
        <f>'Rekapitulace stavby'!K6</f>
        <v>Polní cesta C2, k.ú. Chotouň</v>
      </c>
      <c r="F7" s="348"/>
      <c r="G7" s="348"/>
      <c r="H7" s="348"/>
      <c r="I7" s="114"/>
      <c r="J7" s="26"/>
      <c r="K7" s="28"/>
    </row>
    <row r="8" spans="2:11" s="1" customFormat="1" ht="13.2">
      <c r="B8" s="38"/>
      <c r="C8" s="39"/>
      <c r="D8" s="34" t="s">
        <v>109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9" t="s">
        <v>697</v>
      </c>
      <c r="F9" s="350"/>
      <c r="G9" s="350"/>
      <c r="H9" s="350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90</v>
      </c>
      <c r="G11" s="39"/>
      <c r="H11" s="39"/>
      <c r="I11" s="116" t="s">
        <v>23</v>
      </c>
      <c r="J11" s="32" t="s">
        <v>22</v>
      </c>
      <c r="K11" s="42"/>
    </row>
    <row r="12" spans="2:11" s="1" customFormat="1" ht="14.4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6" t="s">
        <v>27</v>
      </c>
      <c r="J12" s="117" t="str">
        <f>'Rekapitulace stavby'!AN8</f>
        <v>25. 11. 2015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31</v>
      </c>
      <c r="E14" s="39"/>
      <c r="F14" s="39"/>
      <c r="G14" s="39"/>
      <c r="H14" s="39"/>
      <c r="I14" s="116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6" t="s">
        <v>34</v>
      </c>
      <c r="J15" s="32" t="s">
        <v>22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35</v>
      </c>
      <c r="E17" s="39"/>
      <c r="F17" s="39"/>
      <c r="G17" s="39"/>
      <c r="H17" s="39"/>
      <c r="I17" s="116" t="s">
        <v>32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34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37</v>
      </c>
      <c r="E20" s="39"/>
      <c r="F20" s="39"/>
      <c r="G20" s="39"/>
      <c r="H20" s="39"/>
      <c r="I20" s="116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6" t="s">
        <v>34</v>
      </c>
      <c r="J21" s="32" t="s">
        <v>22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16" t="s">
        <v>22</v>
      </c>
      <c r="F24" s="316"/>
      <c r="G24" s="316"/>
      <c r="H24" s="31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42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44</v>
      </c>
      <c r="G29" s="39"/>
      <c r="H29" s="39"/>
      <c r="I29" s="126" t="s">
        <v>43</v>
      </c>
      <c r="J29" s="43" t="s">
        <v>45</v>
      </c>
      <c r="K29" s="42"/>
    </row>
    <row r="30" spans="2:11" s="1" customFormat="1" ht="14.4" customHeight="1">
      <c r="B30" s="38"/>
      <c r="C30" s="39"/>
      <c r="D30" s="46" t="s">
        <v>46</v>
      </c>
      <c r="E30" s="46" t="s">
        <v>47</v>
      </c>
      <c r="F30" s="127">
        <f>ROUND(SUM(BE79:BE111),2)</f>
        <v>0</v>
      </c>
      <c r="G30" s="39"/>
      <c r="H30" s="39"/>
      <c r="I30" s="128">
        <v>0.21</v>
      </c>
      <c r="J30" s="127">
        <f>ROUND(ROUND((SUM(BE79:BE111)),2)*I30,2)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48</v>
      </c>
      <c r="F31" s="127">
        <f>ROUND(SUM(BF79:BF111),2)</f>
        <v>0</v>
      </c>
      <c r="G31" s="39"/>
      <c r="H31" s="39"/>
      <c r="I31" s="128">
        <v>0.15</v>
      </c>
      <c r="J31" s="127">
        <f>ROUND(ROUND((SUM(BF79:BF111)),2)*I31,2)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49</v>
      </c>
      <c r="F32" s="127">
        <f>ROUND(SUM(BG79:BG111),2)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50</v>
      </c>
      <c r="F33" s="127">
        <f>ROUND(SUM(BH79:BH111),2)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51</v>
      </c>
      <c r="F34" s="127">
        <f>ROUND(SUM(BI79:BI111),2)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52</v>
      </c>
      <c r="E36" s="76"/>
      <c r="F36" s="76"/>
      <c r="G36" s="131" t="s">
        <v>53</v>
      </c>
      <c r="H36" s="132" t="s">
        <v>54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7" t="str">
        <f>E7</f>
        <v>Polní cesta C2, k.ú. Chotouň</v>
      </c>
      <c r="F45" s="348"/>
      <c r="G45" s="348"/>
      <c r="H45" s="348"/>
      <c r="I45" s="115"/>
      <c r="J45" s="39"/>
      <c r="K45" s="42"/>
    </row>
    <row r="46" spans="2:11" s="1" customFormat="1" ht="14.4" customHeight="1">
      <c r="B46" s="38"/>
      <c r="C46" s="34" t="s">
        <v>109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9" t="str">
        <f>E9</f>
        <v>SO-901.2. - Následná péče 2. rok</v>
      </c>
      <c r="F47" s="350"/>
      <c r="G47" s="350"/>
      <c r="H47" s="350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 xml:space="preserve"> </v>
      </c>
      <c r="G49" s="39"/>
      <c r="H49" s="39"/>
      <c r="I49" s="116" t="s">
        <v>27</v>
      </c>
      <c r="J49" s="117" t="str">
        <f>IF(J12="","",J12)</f>
        <v>25. 11. 2015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31</v>
      </c>
      <c r="D51" s="39"/>
      <c r="E51" s="39"/>
      <c r="F51" s="32" t="str">
        <f>E15</f>
        <v>ČR-SPÚ, Pobočka Kolín</v>
      </c>
      <c r="G51" s="39"/>
      <c r="H51" s="39"/>
      <c r="I51" s="116" t="s">
        <v>37</v>
      </c>
      <c r="J51" s="316" t="str">
        <f>E21</f>
        <v>Ing. Jarmila Večeřová</v>
      </c>
      <c r="K51" s="42"/>
    </row>
    <row r="52" spans="2:11" s="1" customFormat="1" ht="14.4" customHeight="1">
      <c r="B52" s="38"/>
      <c r="C52" s="34" t="s">
        <v>35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115</v>
      </c>
    </row>
    <row r="57" spans="2:11" s="7" customFormat="1" ht="24.9" customHeight="1">
      <c r="B57" s="146"/>
      <c r="C57" s="147"/>
      <c r="D57" s="148" t="s">
        <v>116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8" customFormat="1" ht="19.95" customHeight="1">
      <c r="B58" s="153"/>
      <c r="C58" s="154"/>
      <c r="D58" s="155" t="s">
        <v>117</v>
      </c>
      <c r="E58" s="156"/>
      <c r="F58" s="156"/>
      <c r="G58" s="156"/>
      <c r="H58" s="156"/>
      <c r="I58" s="157"/>
      <c r="J58" s="158">
        <f>J81</f>
        <v>0</v>
      </c>
      <c r="K58" s="159"/>
    </row>
    <row r="59" spans="2:11" s="8" customFormat="1" ht="19.95" customHeight="1">
      <c r="B59" s="153"/>
      <c r="C59" s="154"/>
      <c r="D59" s="155" t="s">
        <v>124</v>
      </c>
      <c r="E59" s="156"/>
      <c r="F59" s="156"/>
      <c r="G59" s="156"/>
      <c r="H59" s="156"/>
      <c r="I59" s="157"/>
      <c r="J59" s="158">
        <f>J110</f>
        <v>0</v>
      </c>
      <c r="K59" s="159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" customHeight="1">
      <c r="B66" s="38"/>
      <c r="C66" s="59" t="s">
        <v>125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14.4" customHeight="1">
      <c r="B69" s="38"/>
      <c r="C69" s="60"/>
      <c r="D69" s="60"/>
      <c r="E69" s="352" t="str">
        <f>E7</f>
        <v>Polní cesta C2, k.ú. Chotouň</v>
      </c>
      <c r="F69" s="353"/>
      <c r="G69" s="353"/>
      <c r="H69" s="353"/>
      <c r="I69" s="160"/>
      <c r="J69" s="60"/>
      <c r="K69" s="60"/>
      <c r="L69" s="58"/>
    </row>
    <row r="70" spans="2:12" s="1" customFormat="1" ht="14.4" customHeight="1">
      <c r="B70" s="38"/>
      <c r="C70" s="62" t="s">
        <v>109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6.2" customHeight="1">
      <c r="B71" s="38"/>
      <c r="C71" s="60"/>
      <c r="D71" s="60"/>
      <c r="E71" s="327" t="str">
        <f>E9</f>
        <v>SO-901.2. - Následná péče 2. rok</v>
      </c>
      <c r="F71" s="354"/>
      <c r="G71" s="354"/>
      <c r="H71" s="354"/>
      <c r="I71" s="160"/>
      <c r="J71" s="60"/>
      <c r="K71" s="60"/>
      <c r="L71" s="58"/>
    </row>
    <row r="72" spans="2:12" s="1" customFormat="1" ht="6.9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25</v>
      </c>
      <c r="D73" s="60"/>
      <c r="E73" s="60"/>
      <c r="F73" s="161" t="str">
        <f>F12</f>
        <v xml:space="preserve"> </v>
      </c>
      <c r="G73" s="60"/>
      <c r="H73" s="60"/>
      <c r="I73" s="162" t="s">
        <v>27</v>
      </c>
      <c r="J73" s="70" t="str">
        <f>IF(J12="","",J12)</f>
        <v>25. 11. 2015</v>
      </c>
      <c r="K73" s="60"/>
      <c r="L73" s="58"/>
    </row>
    <row r="74" spans="2:12" s="1" customFormat="1" ht="6.9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3.2">
      <c r="B75" s="38"/>
      <c r="C75" s="62" t="s">
        <v>31</v>
      </c>
      <c r="D75" s="60"/>
      <c r="E75" s="60"/>
      <c r="F75" s="161" t="str">
        <f>E15</f>
        <v>ČR-SPÚ, Pobočka Kolín</v>
      </c>
      <c r="G75" s="60"/>
      <c r="H75" s="60"/>
      <c r="I75" s="162" t="s">
        <v>37</v>
      </c>
      <c r="J75" s="161" t="str">
        <f>E21</f>
        <v>Ing. Jarmila Večeřová</v>
      </c>
      <c r="K75" s="60"/>
      <c r="L75" s="58"/>
    </row>
    <row r="76" spans="2:12" s="1" customFormat="1" ht="14.4" customHeight="1">
      <c r="B76" s="38"/>
      <c r="C76" s="62" t="s">
        <v>35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126</v>
      </c>
      <c r="D78" s="165" t="s">
        <v>61</v>
      </c>
      <c r="E78" s="165" t="s">
        <v>57</v>
      </c>
      <c r="F78" s="165" t="s">
        <v>127</v>
      </c>
      <c r="G78" s="165" t="s">
        <v>128</v>
      </c>
      <c r="H78" s="165" t="s">
        <v>129</v>
      </c>
      <c r="I78" s="166" t="s">
        <v>130</v>
      </c>
      <c r="J78" s="165" t="s">
        <v>113</v>
      </c>
      <c r="K78" s="167" t="s">
        <v>131</v>
      </c>
      <c r="L78" s="168"/>
      <c r="M78" s="78" t="s">
        <v>132</v>
      </c>
      <c r="N78" s="79" t="s">
        <v>46</v>
      </c>
      <c r="O78" s="79" t="s">
        <v>133</v>
      </c>
      <c r="P78" s="79" t="s">
        <v>134</v>
      </c>
      <c r="Q78" s="79" t="s">
        <v>135</v>
      </c>
      <c r="R78" s="79" t="s">
        <v>136</v>
      </c>
      <c r="S78" s="79" t="s">
        <v>137</v>
      </c>
      <c r="T78" s="80" t="s">
        <v>138</v>
      </c>
    </row>
    <row r="79" spans="2:63" s="1" customFormat="1" ht="29.25" customHeight="1">
      <c r="B79" s="38"/>
      <c r="C79" s="84" t="s">
        <v>114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</f>
        <v>0</v>
      </c>
      <c r="Q79" s="82"/>
      <c r="R79" s="170">
        <f>R80</f>
        <v>4.47565</v>
      </c>
      <c r="S79" s="82"/>
      <c r="T79" s="171">
        <f>T80</f>
        <v>0</v>
      </c>
      <c r="AT79" s="21" t="s">
        <v>75</v>
      </c>
      <c r="AU79" s="21" t="s">
        <v>115</v>
      </c>
      <c r="BK79" s="172">
        <f>BK80</f>
        <v>0</v>
      </c>
    </row>
    <row r="80" spans="2:63" s="10" customFormat="1" ht="37.35" customHeight="1">
      <c r="B80" s="173"/>
      <c r="C80" s="174"/>
      <c r="D80" s="175" t="s">
        <v>75</v>
      </c>
      <c r="E80" s="176" t="s">
        <v>139</v>
      </c>
      <c r="F80" s="176" t="s">
        <v>140</v>
      </c>
      <c r="G80" s="174"/>
      <c r="H80" s="174"/>
      <c r="I80" s="177"/>
      <c r="J80" s="178">
        <f>BK80</f>
        <v>0</v>
      </c>
      <c r="K80" s="174"/>
      <c r="L80" s="179"/>
      <c r="M80" s="180"/>
      <c r="N80" s="181"/>
      <c r="O80" s="181"/>
      <c r="P80" s="182">
        <f>P81+P110</f>
        <v>0</v>
      </c>
      <c r="Q80" s="181"/>
      <c r="R80" s="182">
        <f>R81+R110</f>
        <v>4.47565</v>
      </c>
      <c r="S80" s="181"/>
      <c r="T80" s="183">
        <f>T81+T110</f>
        <v>0</v>
      </c>
      <c r="AR80" s="184" t="s">
        <v>24</v>
      </c>
      <c r="AT80" s="185" t="s">
        <v>75</v>
      </c>
      <c r="AU80" s="185" t="s">
        <v>76</v>
      </c>
      <c r="AY80" s="184" t="s">
        <v>141</v>
      </c>
      <c r="BK80" s="186">
        <f>BK81+BK110</f>
        <v>0</v>
      </c>
    </row>
    <row r="81" spans="2:63" s="10" customFormat="1" ht="19.95" customHeight="1">
      <c r="B81" s="173"/>
      <c r="C81" s="174"/>
      <c r="D81" s="175" t="s">
        <v>75</v>
      </c>
      <c r="E81" s="187" t="s">
        <v>24</v>
      </c>
      <c r="F81" s="187" t="s">
        <v>142</v>
      </c>
      <c r="G81" s="174"/>
      <c r="H81" s="174"/>
      <c r="I81" s="177"/>
      <c r="J81" s="188">
        <f>BK81</f>
        <v>0</v>
      </c>
      <c r="K81" s="174"/>
      <c r="L81" s="179"/>
      <c r="M81" s="180"/>
      <c r="N81" s="181"/>
      <c r="O81" s="181"/>
      <c r="P81" s="182">
        <f>SUM(P82:P109)</f>
        <v>0</v>
      </c>
      <c r="Q81" s="181"/>
      <c r="R81" s="182">
        <f>SUM(R82:R109)</f>
        <v>4.47565</v>
      </c>
      <c r="S81" s="181"/>
      <c r="T81" s="183">
        <f>SUM(T82:T109)</f>
        <v>0</v>
      </c>
      <c r="AR81" s="184" t="s">
        <v>24</v>
      </c>
      <c r="AT81" s="185" t="s">
        <v>75</v>
      </c>
      <c r="AU81" s="185" t="s">
        <v>24</v>
      </c>
      <c r="AY81" s="184" t="s">
        <v>141</v>
      </c>
      <c r="BK81" s="186">
        <f>SUM(BK82:BK109)</f>
        <v>0</v>
      </c>
    </row>
    <row r="82" spans="2:65" s="1" customFormat="1" ht="34.2" customHeight="1">
      <c r="B82" s="38"/>
      <c r="C82" s="189" t="s">
        <v>24</v>
      </c>
      <c r="D82" s="189" t="s">
        <v>143</v>
      </c>
      <c r="E82" s="190" t="s">
        <v>650</v>
      </c>
      <c r="F82" s="191" t="s">
        <v>651</v>
      </c>
      <c r="G82" s="192" t="s">
        <v>161</v>
      </c>
      <c r="H82" s="193">
        <v>59</v>
      </c>
      <c r="I82" s="194"/>
      <c r="J82" s="195">
        <f>ROUND(I82*H82,2)</f>
        <v>0</v>
      </c>
      <c r="K82" s="191" t="s">
        <v>22</v>
      </c>
      <c r="L82" s="58"/>
      <c r="M82" s="196" t="s">
        <v>22</v>
      </c>
      <c r="N82" s="197" t="s">
        <v>47</v>
      </c>
      <c r="O82" s="39"/>
      <c r="P82" s="198">
        <f>O82*H82</f>
        <v>0</v>
      </c>
      <c r="Q82" s="198">
        <v>0</v>
      </c>
      <c r="R82" s="198">
        <f>Q82*H82</f>
        <v>0</v>
      </c>
      <c r="S82" s="198">
        <v>0</v>
      </c>
      <c r="T82" s="199">
        <f>S82*H82</f>
        <v>0</v>
      </c>
      <c r="AR82" s="21" t="s">
        <v>148</v>
      </c>
      <c r="AT82" s="21" t="s">
        <v>143</v>
      </c>
      <c r="AU82" s="21" t="s">
        <v>86</v>
      </c>
      <c r="AY82" s="21" t="s">
        <v>141</v>
      </c>
      <c r="BE82" s="200">
        <f>IF(N82="základní",J82,0)</f>
        <v>0</v>
      </c>
      <c r="BF82" s="200">
        <f>IF(N82="snížená",J82,0)</f>
        <v>0</v>
      </c>
      <c r="BG82" s="200">
        <f>IF(N82="zákl. přenesená",J82,0)</f>
        <v>0</v>
      </c>
      <c r="BH82" s="200">
        <f>IF(N82="sníž. přenesená",J82,0)</f>
        <v>0</v>
      </c>
      <c r="BI82" s="200">
        <f>IF(N82="nulová",J82,0)</f>
        <v>0</v>
      </c>
      <c r="BJ82" s="21" t="s">
        <v>24</v>
      </c>
      <c r="BK82" s="200">
        <f>ROUND(I82*H82,2)</f>
        <v>0</v>
      </c>
      <c r="BL82" s="21" t="s">
        <v>148</v>
      </c>
      <c r="BM82" s="21" t="s">
        <v>652</v>
      </c>
    </row>
    <row r="83" spans="2:51" s="11" customFormat="1" ht="12">
      <c r="B83" s="201"/>
      <c r="C83" s="202"/>
      <c r="D83" s="203" t="s">
        <v>150</v>
      </c>
      <c r="E83" s="204" t="s">
        <v>22</v>
      </c>
      <c r="F83" s="205" t="s">
        <v>653</v>
      </c>
      <c r="G83" s="202"/>
      <c r="H83" s="206">
        <v>59</v>
      </c>
      <c r="I83" s="207"/>
      <c r="J83" s="202"/>
      <c r="K83" s="202"/>
      <c r="L83" s="208"/>
      <c r="M83" s="209"/>
      <c r="N83" s="210"/>
      <c r="O83" s="210"/>
      <c r="P83" s="210"/>
      <c r="Q83" s="210"/>
      <c r="R83" s="210"/>
      <c r="S83" s="210"/>
      <c r="T83" s="211"/>
      <c r="AT83" s="212" t="s">
        <v>150</v>
      </c>
      <c r="AU83" s="212" t="s">
        <v>86</v>
      </c>
      <c r="AV83" s="11" t="s">
        <v>86</v>
      </c>
      <c r="AW83" s="11" t="s">
        <v>39</v>
      </c>
      <c r="AX83" s="11" t="s">
        <v>24</v>
      </c>
      <c r="AY83" s="212" t="s">
        <v>141</v>
      </c>
    </row>
    <row r="84" spans="2:65" s="1" customFormat="1" ht="22.8" customHeight="1">
      <c r="B84" s="38"/>
      <c r="C84" s="189" t="s">
        <v>86</v>
      </c>
      <c r="D84" s="189" t="s">
        <v>143</v>
      </c>
      <c r="E84" s="190" t="s">
        <v>654</v>
      </c>
      <c r="F84" s="191" t="s">
        <v>655</v>
      </c>
      <c r="G84" s="192" t="s">
        <v>656</v>
      </c>
      <c r="H84" s="193">
        <v>3.78</v>
      </c>
      <c r="I84" s="194"/>
      <c r="J84" s="195">
        <f>ROUND(I84*H84,2)</f>
        <v>0</v>
      </c>
      <c r="K84" s="191" t="s">
        <v>147</v>
      </c>
      <c r="L84" s="58"/>
      <c r="M84" s="196" t="s">
        <v>22</v>
      </c>
      <c r="N84" s="197" t="s">
        <v>47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148</v>
      </c>
      <c r="AT84" s="21" t="s">
        <v>143</v>
      </c>
      <c r="AU84" s="21" t="s">
        <v>86</v>
      </c>
      <c r="AY84" s="21" t="s">
        <v>141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24</v>
      </c>
      <c r="BK84" s="200">
        <f>ROUND(I84*H84,2)</f>
        <v>0</v>
      </c>
      <c r="BL84" s="21" t="s">
        <v>148</v>
      </c>
      <c r="BM84" s="21" t="s">
        <v>657</v>
      </c>
    </row>
    <row r="85" spans="2:51" s="11" customFormat="1" ht="12">
      <c r="B85" s="201"/>
      <c r="C85" s="202"/>
      <c r="D85" s="203" t="s">
        <v>150</v>
      </c>
      <c r="E85" s="204" t="s">
        <v>22</v>
      </c>
      <c r="F85" s="205" t="s">
        <v>658</v>
      </c>
      <c r="G85" s="202"/>
      <c r="H85" s="206">
        <v>3.78</v>
      </c>
      <c r="I85" s="207"/>
      <c r="J85" s="202"/>
      <c r="K85" s="202"/>
      <c r="L85" s="208"/>
      <c r="M85" s="209"/>
      <c r="N85" s="210"/>
      <c r="O85" s="210"/>
      <c r="P85" s="210"/>
      <c r="Q85" s="210"/>
      <c r="R85" s="210"/>
      <c r="S85" s="210"/>
      <c r="T85" s="211"/>
      <c r="AT85" s="212" t="s">
        <v>150</v>
      </c>
      <c r="AU85" s="212" t="s">
        <v>86</v>
      </c>
      <c r="AV85" s="11" t="s">
        <v>86</v>
      </c>
      <c r="AW85" s="11" t="s">
        <v>39</v>
      </c>
      <c r="AX85" s="11" t="s">
        <v>24</v>
      </c>
      <c r="AY85" s="212" t="s">
        <v>141</v>
      </c>
    </row>
    <row r="86" spans="2:65" s="1" customFormat="1" ht="14.4" customHeight="1">
      <c r="B86" s="38"/>
      <c r="C86" s="189" t="s">
        <v>158</v>
      </c>
      <c r="D86" s="189" t="s">
        <v>143</v>
      </c>
      <c r="E86" s="190" t="s">
        <v>659</v>
      </c>
      <c r="F86" s="191" t="s">
        <v>660</v>
      </c>
      <c r="G86" s="192" t="s">
        <v>477</v>
      </c>
      <c r="H86" s="193">
        <v>13</v>
      </c>
      <c r="I86" s="194"/>
      <c r="J86" s="195">
        <f>ROUND(I86*H86,2)</f>
        <v>0</v>
      </c>
      <c r="K86" s="191" t="s">
        <v>22</v>
      </c>
      <c r="L86" s="58"/>
      <c r="M86" s="196" t="s">
        <v>22</v>
      </c>
      <c r="N86" s="197" t="s">
        <v>47</v>
      </c>
      <c r="O86" s="39"/>
      <c r="P86" s="198">
        <f>O86*H86</f>
        <v>0</v>
      </c>
      <c r="Q86" s="198">
        <v>0.003</v>
      </c>
      <c r="R86" s="198">
        <f>Q86*H86</f>
        <v>0.039</v>
      </c>
      <c r="S86" s="198">
        <v>0</v>
      </c>
      <c r="T86" s="199">
        <f>S86*H86</f>
        <v>0</v>
      </c>
      <c r="AR86" s="21" t="s">
        <v>148</v>
      </c>
      <c r="AT86" s="21" t="s">
        <v>143</v>
      </c>
      <c r="AU86" s="21" t="s">
        <v>86</v>
      </c>
      <c r="AY86" s="21" t="s">
        <v>141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24</v>
      </c>
      <c r="BK86" s="200">
        <f>ROUND(I86*H86,2)</f>
        <v>0</v>
      </c>
      <c r="BL86" s="21" t="s">
        <v>148</v>
      </c>
      <c r="BM86" s="21" t="s">
        <v>661</v>
      </c>
    </row>
    <row r="87" spans="2:51" s="11" customFormat="1" ht="12">
      <c r="B87" s="201"/>
      <c r="C87" s="202"/>
      <c r="D87" s="203" t="s">
        <v>150</v>
      </c>
      <c r="E87" s="204" t="s">
        <v>22</v>
      </c>
      <c r="F87" s="205" t="s">
        <v>662</v>
      </c>
      <c r="G87" s="202"/>
      <c r="H87" s="206">
        <v>13</v>
      </c>
      <c r="I87" s="207"/>
      <c r="J87" s="202"/>
      <c r="K87" s="202"/>
      <c r="L87" s="208"/>
      <c r="M87" s="209"/>
      <c r="N87" s="210"/>
      <c r="O87" s="210"/>
      <c r="P87" s="210"/>
      <c r="Q87" s="210"/>
      <c r="R87" s="210"/>
      <c r="S87" s="210"/>
      <c r="T87" s="211"/>
      <c r="AT87" s="212" t="s">
        <v>150</v>
      </c>
      <c r="AU87" s="212" t="s">
        <v>86</v>
      </c>
      <c r="AV87" s="11" t="s">
        <v>86</v>
      </c>
      <c r="AW87" s="11" t="s">
        <v>39</v>
      </c>
      <c r="AX87" s="11" t="s">
        <v>24</v>
      </c>
      <c r="AY87" s="212" t="s">
        <v>141</v>
      </c>
    </row>
    <row r="88" spans="2:65" s="1" customFormat="1" ht="14.4" customHeight="1">
      <c r="B88" s="38"/>
      <c r="C88" s="189" t="s">
        <v>148</v>
      </c>
      <c r="D88" s="189" t="s">
        <v>143</v>
      </c>
      <c r="E88" s="190" t="s">
        <v>663</v>
      </c>
      <c r="F88" s="191" t="s">
        <v>664</v>
      </c>
      <c r="G88" s="192" t="s">
        <v>477</v>
      </c>
      <c r="H88" s="193">
        <v>6</v>
      </c>
      <c r="I88" s="194"/>
      <c r="J88" s="195">
        <f>ROUND(I88*H88,2)</f>
        <v>0</v>
      </c>
      <c r="K88" s="191" t="s">
        <v>22</v>
      </c>
      <c r="L88" s="58"/>
      <c r="M88" s="196" t="s">
        <v>22</v>
      </c>
      <c r="N88" s="197" t="s">
        <v>47</v>
      </c>
      <c r="O88" s="39"/>
      <c r="P88" s="198">
        <f>O88*H88</f>
        <v>0</v>
      </c>
      <c r="Q88" s="198">
        <v>0.01</v>
      </c>
      <c r="R88" s="198">
        <f>Q88*H88</f>
        <v>0.06</v>
      </c>
      <c r="S88" s="198">
        <v>0</v>
      </c>
      <c r="T88" s="199">
        <f>S88*H88</f>
        <v>0</v>
      </c>
      <c r="AR88" s="21" t="s">
        <v>148</v>
      </c>
      <c r="AT88" s="21" t="s">
        <v>143</v>
      </c>
      <c r="AU88" s="21" t="s">
        <v>86</v>
      </c>
      <c r="AY88" s="21" t="s">
        <v>141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24</v>
      </c>
      <c r="BK88" s="200">
        <f>ROUND(I88*H88,2)</f>
        <v>0</v>
      </c>
      <c r="BL88" s="21" t="s">
        <v>148</v>
      </c>
      <c r="BM88" s="21" t="s">
        <v>665</v>
      </c>
    </row>
    <row r="89" spans="2:51" s="11" customFormat="1" ht="12">
      <c r="B89" s="201"/>
      <c r="C89" s="202"/>
      <c r="D89" s="203" t="s">
        <v>150</v>
      </c>
      <c r="E89" s="204" t="s">
        <v>22</v>
      </c>
      <c r="F89" s="205" t="s">
        <v>666</v>
      </c>
      <c r="G89" s="202"/>
      <c r="H89" s="206">
        <v>6</v>
      </c>
      <c r="I89" s="207"/>
      <c r="J89" s="202"/>
      <c r="K89" s="202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150</v>
      </c>
      <c r="AU89" s="212" t="s">
        <v>86</v>
      </c>
      <c r="AV89" s="11" t="s">
        <v>86</v>
      </c>
      <c r="AW89" s="11" t="s">
        <v>39</v>
      </c>
      <c r="AX89" s="11" t="s">
        <v>24</v>
      </c>
      <c r="AY89" s="212" t="s">
        <v>141</v>
      </c>
    </row>
    <row r="90" spans="2:65" s="1" customFormat="1" ht="14.4" customHeight="1">
      <c r="B90" s="38"/>
      <c r="C90" s="189" t="s">
        <v>168</v>
      </c>
      <c r="D90" s="189" t="s">
        <v>143</v>
      </c>
      <c r="E90" s="190" t="s">
        <v>667</v>
      </c>
      <c r="F90" s="191" t="s">
        <v>668</v>
      </c>
      <c r="G90" s="192" t="s">
        <v>161</v>
      </c>
      <c r="H90" s="193">
        <v>59</v>
      </c>
      <c r="I90" s="194"/>
      <c r="J90" s="195">
        <f>ROUND(I90*H90,2)</f>
        <v>0</v>
      </c>
      <c r="K90" s="191" t="s">
        <v>147</v>
      </c>
      <c r="L90" s="58"/>
      <c r="M90" s="196" t="s">
        <v>22</v>
      </c>
      <c r="N90" s="197" t="s">
        <v>47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1" t="s">
        <v>148</v>
      </c>
      <c r="AT90" s="21" t="s">
        <v>143</v>
      </c>
      <c r="AU90" s="21" t="s">
        <v>86</v>
      </c>
      <c r="AY90" s="21" t="s">
        <v>141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24</v>
      </c>
      <c r="BK90" s="200">
        <f>ROUND(I90*H90,2)</f>
        <v>0</v>
      </c>
      <c r="BL90" s="21" t="s">
        <v>148</v>
      </c>
      <c r="BM90" s="21" t="s">
        <v>669</v>
      </c>
    </row>
    <row r="91" spans="2:51" s="11" customFormat="1" ht="12">
      <c r="B91" s="201"/>
      <c r="C91" s="202"/>
      <c r="D91" s="203" t="s">
        <v>150</v>
      </c>
      <c r="E91" s="204" t="s">
        <v>22</v>
      </c>
      <c r="F91" s="205" t="s">
        <v>577</v>
      </c>
      <c r="G91" s="202"/>
      <c r="H91" s="206">
        <v>59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150</v>
      </c>
      <c r="AU91" s="212" t="s">
        <v>86</v>
      </c>
      <c r="AV91" s="11" t="s">
        <v>86</v>
      </c>
      <c r="AW91" s="11" t="s">
        <v>39</v>
      </c>
      <c r="AX91" s="11" t="s">
        <v>24</v>
      </c>
      <c r="AY91" s="212" t="s">
        <v>141</v>
      </c>
    </row>
    <row r="92" spans="2:65" s="1" customFormat="1" ht="14.4" customHeight="1">
      <c r="B92" s="38"/>
      <c r="C92" s="189" t="s">
        <v>173</v>
      </c>
      <c r="D92" s="189" t="s">
        <v>143</v>
      </c>
      <c r="E92" s="190" t="s">
        <v>670</v>
      </c>
      <c r="F92" s="191" t="s">
        <v>671</v>
      </c>
      <c r="G92" s="192" t="s">
        <v>161</v>
      </c>
      <c r="H92" s="193">
        <v>38</v>
      </c>
      <c r="I92" s="194"/>
      <c r="J92" s="195">
        <f>ROUND(I92*H92,2)</f>
        <v>0</v>
      </c>
      <c r="K92" s="191" t="s">
        <v>147</v>
      </c>
      <c r="L92" s="58"/>
      <c r="M92" s="196" t="s">
        <v>22</v>
      </c>
      <c r="N92" s="197" t="s">
        <v>47</v>
      </c>
      <c r="O92" s="39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21" t="s">
        <v>148</v>
      </c>
      <c r="AT92" s="21" t="s">
        <v>143</v>
      </c>
      <c r="AU92" s="21" t="s">
        <v>86</v>
      </c>
      <c r="AY92" s="21" t="s">
        <v>141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24</v>
      </c>
      <c r="BK92" s="200">
        <f>ROUND(I92*H92,2)</f>
        <v>0</v>
      </c>
      <c r="BL92" s="21" t="s">
        <v>148</v>
      </c>
      <c r="BM92" s="21" t="s">
        <v>672</v>
      </c>
    </row>
    <row r="93" spans="2:65" s="1" customFormat="1" ht="14.4" customHeight="1">
      <c r="B93" s="38"/>
      <c r="C93" s="189" t="s">
        <v>181</v>
      </c>
      <c r="D93" s="189" t="s">
        <v>143</v>
      </c>
      <c r="E93" s="190" t="s">
        <v>673</v>
      </c>
      <c r="F93" s="191" t="s">
        <v>674</v>
      </c>
      <c r="G93" s="192" t="s">
        <v>161</v>
      </c>
      <c r="H93" s="193">
        <v>95</v>
      </c>
      <c r="I93" s="194"/>
      <c r="J93" s="195">
        <f>ROUND(I93*H93,2)</f>
        <v>0</v>
      </c>
      <c r="K93" s="191" t="s">
        <v>147</v>
      </c>
      <c r="L93" s="58"/>
      <c r="M93" s="196" t="s">
        <v>22</v>
      </c>
      <c r="N93" s="197" t="s">
        <v>47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148</v>
      </c>
      <c r="AT93" s="21" t="s">
        <v>143</v>
      </c>
      <c r="AU93" s="21" t="s">
        <v>86</v>
      </c>
      <c r="AY93" s="21" t="s">
        <v>141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24</v>
      </c>
      <c r="BK93" s="200">
        <f>ROUND(I93*H93,2)</f>
        <v>0</v>
      </c>
      <c r="BL93" s="21" t="s">
        <v>148</v>
      </c>
      <c r="BM93" s="21" t="s">
        <v>675</v>
      </c>
    </row>
    <row r="94" spans="2:65" s="1" customFormat="1" ht="14.4" customHeight="1">
      <c r="B94" s="38"/>
      <c r="C94" s="189" t="s">
        <v>189</v>
      </c>
      <c r="D94" s="189" t="s">
        <v>143</v>
      </c>
      <c r="E94" s="190" t="s">
        <v>618</v>
      </c>
      <c r="F94" s="191" t="s">
        <v>619</v>
      </c>
      <c r="G94" s="192" t="s">
        <v>161</v>
      </c>
      <c r="H94" s="193">
        <v>133</v>
      </c>
      <c r="I94" s="194"/>
      <c r="J94" s="195">
        <f>ROUND(I94*H94,2)</f>
        <v>0</v>
      </c>
      <c r="K94" s="191" t="s">
        <v>147</v>
      </c>
      <c r="L94" s="58"/>
      <c r="M94" s="196" t="s">
        <v>22</v>
      </c>
      <c r="N94" s="197" t="s">
        <v>47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148</v>
      </c>
      <c r="AT94" s="21" t="s">
        <v>143</v>
      </c>
      <c r="AU94" s="21" t="s">
        <v>86</v>
      </c>
      <c r="AY94" s="21" t="s">
        <v>141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24</v>
      </c>
      <c r="BK94" s="200">
        <f>ROUND(I94*H94,2)</f>
        <v>0</v>
      </c>
      <c r="BL94" s="21" t="s">
        <v>148</v>
      </c>
      <c r="BM94" s="21" t="s">
        <v>676</v>
      </c>
    </row>
    <row r="95" spans="2:51" s="11" customFormat="1" ht="12">
      <c r="B95" s="201"/>
      <c r="C95" s="202"/>
      <c r="D95" s="203" t="s">
        <v>150</v>
      </c>
      <c r="E95" s="204" t="s">
        <v>22</v>
      </c>
      <c r="F95" s="205" t="s">
        <v>584</v>
      </c>
      <c r="G95" s="202"/>
      <c r="H95" s="206">
        <v>133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150</v>
      </c>
      <c r="AU95" s="212" t="s">
        <v>86</v>
      </c>
      <c r="AV95" s="11" t="s">
        <v>86</v>
      </c>
      <c r="AW95" s="11" t="s">
        <v>39</v>
      </c>
      <c r="AX95" s="11" t="s">
        <v>24</v>
      </c>
      <c r="AY95" s="212" t="s">
        <v>141</v>
      </c>
    </row>
    <row r="96" spans="2:65" s="1" customFormat="1" ht="14.4" customHeight="1">
      <c r="B96" s="38"/>
      <c r="C96" s="215" t="s">
        <v>193</v>
      </c>
      <c r="D96" s="215" t="s">
        <v>273</v>
      </c>
      <c r="E96" s="216" t="s">
        <v>621</v>
      </c>
      <c r="F96" s="217" t="s">
        <v>622</v>
      </c>
      <c r="G96" s="218" t="s">
        <v>290</v>
      </c>
      <c r="H96" s="219">
        <v>6.65</v>
      </c>
      <c r="I96" s="220"/>
      <c r="J96" s="221">
        <f>ROUND(I96*H96,2)</f>
        <v>0</v>
      </c>
      <c r="K96" s="217" t="s">
        <v>22</v>
      </c>
      <c r="L96" s="222"/>
      <c r="M96" s="223" t="s">
        <v>22</v>
      </c>
      <c r="N96" s="224" t="s">
        <v>47</v>
      </c>
      <c r="O96" s="39"/>
      <c r="P96" s="198">
        <f>O96*H96</f>
        <v>0</v>
      </c>
      <c r="Q96" s="198">
        <v>0.001</v>
      </c>
      <c r="R96" s="198">
        <f>Q96*H96</f>
        <v>0.0066500000000000005</v>
      </c>
      <c r="S96" s="198">
        <v>0</v>
      </c>
      <c r="T96" s="199">
        <f>S96*H96</f>
        <v>0</v>
      </c>
      <c r="AR96" s="21" t="s">
        <v>189</v>
      </c>
      <c r="AT96" s="21" t="s">
        <v>273</v>
      </c>
      <c r="AU96" s="21" t="s">
        <v>86</v>
      </c>
      <c r="AY96" s="21" t="s">
        <v>141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24</v>
      </c>
      <c r="BK96" s="200">
        <f>ROUND(I96*H96,2)</f>
        <v>0</v>
      </c>
      <c r="BL96" s="21" t="s">
        <v>148</v>
      </c>
      <c r="BM96" s="21" t="s">
        <v>677</v>
      </c>
    </row>
    <row r="97" spans="2:51" s="11" customFormat="1" ht="12">
      <c r="B97" s="201"/>
      <c r="C97" s="202"/>
      <c r="D97" s="203" t="s">
        <v>150</v>
      </c>
      <c r="E97" s="204" t="s">
        <v>22</v>
      </c>
      <c r="F97" s="205" t="s">
        <v>624</v>
      </c>
      <c r="G97" s="202"/>
      <c r="H97" s="206">
        <v>6.65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150</v>
      </c>
      <c r="AU97" s="212" t="s">
        <v>86</v>
      </c>
      <c r="AV97" s="11" t="s">
        <v>86</v>
      </c>
      <c r="AW97" s="11" t="s">
        <v>39</v>
      </c>
      <c r="AX97" s="11" t="s">
        <v>24</v>
      </c>
      <c r="AY97" s="212" t="s">
        <v>141</v>
      </c>
    </row>
    <row r="98" spans="2:65" s="1" customFormat="1" ht="22.8" customHeight="1">
      <c r="B98" s="38"/>
      <c r="C98" s="189" t="s">
        <v>29</v>
      </c>
      <c r="D98" s="189" t="s">
        <v>143</v>
      </c>
      <c r="E98" s="190" t="s">
        <v>637</v>
      </c>
      <c r="F98" s="191" t="s">
        <v>638</v>
      </c>
      <c r="G98" s="192" t="s">
        <v>146</v>
      </c>
      <c r="H98" s="193">
        <v>437</v>
      </c>
      <c r="I98" s="194"/>
      <c r="J98" s="195">
        <f>ROUND(I98*H98,2)</f>
        <v>0</v>
      </c>
      <c r="K98" s="191" t="s">
        <v>147</v>
      </c>
      <c r="L98" s="58"/>
      <c r="M98" s="196" t="s">
        <v>22</v>
      </c>
      <c r="N98" s="197" t="s">
        <v>47</v>
      </c>
      <c r="O98" s="39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21" t="s">
        <v>148</v>
      </c>
      <c r="AT98" s="21" t="s">
        <v>143</v>
      </c>
      <c r="AU98" s="21" t="s">
        <v>86</v>
      </c>
      <c r="AY98" s="21" t="s">
        <v>141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24</v>
      </c>
      <c r="BK98" s="200">
        <f>ROUND(I98*H98,2)</f>
        <v>0</v>
      </c>
      <c r="BL98" s="21" t="s">
        <v>148</v>
      </c>
      <c r="BM98" s="21" t="s">
        <v>678</v>
      </c>
    </row>
    <row r="99" spans="2:51" s="11" customFormat="1" ht="12">
      <c r="B99" s="201"/>
      <c r="C99" s="202"/>
      <c r="D99" s="203" t="s">
        <v>150</v>
      </c>
      <c r="E99" s="204" t="s">
        <v>22</v>
      </c>
      <c r="F99" s="205" t="s">
        <v>640</v>
      </c>
      <c r="G99" s="202"/>
      <c r="H99" s="206">
        <v>378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150</v>
      </c>
      <c r="AU99" s="212" t="s">
        <v>86</v>
      </c>
      <c r="AV99" s="11" t="s">
        <v>86</v>
      </c>
      <c r="AW99" s="11" t="s">
        <v>39</v>
      </c>
      <c r="AX99" s="11" t="s">
        <v>76</v>
      </c>
      <c r="AY99" s="212" t="s">
        <v>141</v>
      </c>
    </row>
    <row r="100" spans="2:51" s="11" customFormat="1" ht="12">
      <c r="B100" s="201"/>
      <c r="C100" s="202"/>
      <c r="D100" s="203" t="s">
        <v>150</v>
      </c>
      <c r="E100" s="204" t="s">
        <v>22</v>
      </c>
      <c r="F100" s="205" t="s">
        <v>641</v>
      </c>
      <c r="G100" s="202"/>
      <c r="H100" s="206">
        <v>59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150</v>
      </c>
      <c r="AU100" s="212" t="s">
        <v>86</v>
      </c>
      <c r="AV100" s="11" t="s">
        <v>86</v>
      </c>
      <c r="AW100" s="11" t="s">
        <v>39</v>
      </c>
      <c r="AX100" s="11" t="s">
        <v>76</v>
      </c>
      <c r="AY100" s="212" t="s">
        <v>141</v>
      </c>
    </row>
    <row r="101" spans="2:65" s="1" customFormat="1" ht="14.4" customHeight="1">
      <c r="B101" s="38"/>
      <c r="C101" s="215" t="s">
        <v>203</v>
      </c>
      <c r="D101" s="215" t="s">
        <v>273</v>
      </c>
      <c r="E101" s="216" t="s">
        <v>642</v>
      </c>
      <c r="F101" s="217" t="s">
        <v>643</v>
      </c>
      <c r="G101" s="218" t="s">
        <v>154</v>
      </c>
      <c r="H101" s="219">
        <v>21.85</v>
      </c>
      <c r="I101" s="220"/>
      <c r="J101" s="221">
        <f>ROUND(I101*H101,2)</f>
        <v>0</v>
      </c>
      <c r="K101" s="217" t="s">
        <v>147</v>
      </c>
      <c r="L101" s="222"/>
      <c r="M101" s="223" t="s">
        <v>22</v>
      </c>
      <c r="N101" s="224" t="s">
        <v>47</v>
      </c>
      <c r="O101" s="39"/>
      <c r="P101" s="198">
        <f>O101*H101</f>
        <v>0</v>
      </c>
      <c r="Q101" s="198">
        <v>0.2</v>
      </c>
      <c r="R101" s="198">
        <f>Q101*H101</f>
        <v>4.37</v>
      </c>
      <c r="S101" s="198">
        <v>0</v>
      </c>
      <c r="T101" s="199">
        <f>S101*H101</f>
        <v>0</v>
      </c>
      <c r="AR101" s="21" t="s">
        <v>189</v>
      </c>
      <c r="AT101" s="21" t="s">
        <v>273</v>
      </c>
      <c r="AU101" s="21" t="s">
        <v>86</v>
      </c>
      <c r="AY101" s="21" t="s">
        <v>141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24</v>
      </c>
      <c r="BK101" s="200">
        <f>ROUND(I101*H101,2)</f>
        <v>0</v>
      </c>
      <c r="BL101" s="21" t="s">
        <v>148</v>
      </c>
      <c r="BM101" s="21" t="s">
        <v>679</v>
      </c>
    </row>
    <row r="102" spans="2:51" s="11" customFormat="1" ht="12">
      <c r="B102" s="201"/>
      <c r="C102" s="202"/>
      <c r="D102" s="203" t="s">
        <v>150</v>
      </c>
      <c r="E102" s="204" t="s">
        <v>22</v>
      </c>
      <c r="F102" s="205" t="s">
        <v>680</v>
      </c>
      <c r="G102" s="202"/>
      <c r="H102" s="206">
        <v>21.85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150</v>
      </c>
      <c r="AU102" s="212" t="s">
        <v>86</v>
      </c>
      <c r="AV102" s="11" t="s">
        <v>86</v>
      </c>
      <c r="AW102" s="11" t="s">
        <v>39</v>
      </c>
      <c r="AX102" s="11" t="s">
        <v>24</v>
      </c>
      <c r="AY102" s="212" t="s">
        <v>141</v>
      </c>
    </row>
    <row r="103" spans="2:65" s="1" customFormat="1" ht="14.4" customHeight="1">
      <c r="B103" s="38"/>
      <c r="C103" s="189" t="s">
        <v>209</v>
      </c>
      <c r="D103" s="189" t="s">
        <v>143</v>
      </c>
      <c r="E103" s="190" t="s">
        <v>681</v>
      </c>
      <c r="F103" s="191" t="s">
        <v>682</v>
      </c>
      <c r="G103" s="192" t="s">
        <v>154</v>
      </c>
      <c r="H103" s="193">
        <v>25.68</v>
      </c>
      <c r="I103" s="194"/>
      <c r="J103" s="195">
        <f>ROUND(I103*H103,2)</f>
        <v>0</v>
      </c>
      <c r="K103" s="191" t="s">
        <v>147</v>
      </c>
      <c r="L103" s="58"/>
      <c r="M103" s="196" t="s">
        <v>22</v>
      </c>
      <c r="N103" s="197" t="s">
        <v>47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148</v>
      </c>
      <c r="AT103" s="21" t="s">
        <v>143</v>
      </c>
      <c r="AU103" s="21" t="s">
        <v>86</v>
      </c>
      <c r="AY103" s="21" t="s">
        <v>141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24</v>
      </c>
      <c r="BK103" s="200">
        <f>ROUND(I103*H103,2)</f>
        <v>0</v>
      </c>
      <c r="BL103" s="21" t="s">
        <v>148</v>
      </c>
      <c r="BM103" s="21" t="s">
        <v>683</v>
      </c>
    </row>
    <row r="104" spans="2:51" s="11" customFormat="1" ht="12">
      <c r="B104" s="201"/>
      <c r="C104" s="202"/>
      <c r="D104" s="203" t="s">
        <v>150</v>
      </c>
      <c r="E104" s="204" t="s">
        <v>22</v>
      </c>
      <c r="F104" s="205" t="s">
        <v>684</v>
      </c>
      <c r="G104" s="202"/>
      <c r="H104" s="206">
        <v>7.98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150</v>
      </c>
      <c r="AU104" s="212" t="s">
        <v>86</v>
      </c>
      <c r="AV104" s="11" t="s">
        <v>86</v>
      </c>
      <c r="AW104" s="11" t="s">
        <v>39</v>
      </c>
      <c r="AX104" s="11" t="s">
        <v>76</v>
      </c>
      <c r="AY104" s="212" t="s">
        <v>141</v>
      </c>
    </row>
    <row r="105" spans="2:51" s="11" customFormat="1" ht="12">
      <c r="B105" s="201"/>
      <c r="C105" s="202"/>
      <c r="D105" s="203" t="s">
        <v>150</v>
      </c>
      <c r="E105" s="204" t="s">
        <v>22</v>
      </c>
      <c r="F105" s="205" t="s">
        <v>685</v>
      </c>
      <c r="G105" s="202"/>
      <c r="H105" s="206">
        <v>17.7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150</v>
      </c>
      <c r="AU105" s="212" t="s">
        <v>86</v>
      </c>
      <c r="AV105" s="11" t="s">
        <v>86</v>
      </c>
      <c r="AW105" s="11" t="s">
        <v>39</v>
      </c>
      <c r="AX105" s="11" t="s">
        <v>76</v>
      </c>
      <c r="AY105" s="212" t="s">
        <v>141</v>
      </c>
    </row>
    <row r="106" spans="2:65" s="1" customFormat="1" ht="14.4" customHeight="1">
      <c r="B106" s="38"/>
      <c r="C106" s="189" t="s">
        <v>214</v>
      </c>
      <c r="D106" s="189" t="s">
        <v>143</v>
      </c>
      <c r="E106" s="190" t="s">
        <v>686</v>
      </c>
      <c r="F106" s="191" t="s">
        <v>687</v>
      </c>
      <c r="G106" s="192" t="s">
        <v>154</v>
      </c>
      <c r="H106" s="193">
        <v>25.68</v>
      </c>
      <c r="I106" s="194"/>
      <c r="J106" s="195">
        <f>ROUND(I106*H106,2)</f>
        <v>0</v>
      </c>
      <c r="K106" s="191" t="s">
        <v>147</v>
      </c>
      <c r="L106" s="58"/>
      <c r="M106" s="196" t="s">
        <v>22</v>
      </c>
      <c r="N106" s="197" t="s">
        <v>47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148</v>
      </c>
      <c r="AT106" s="21" t="s">
        <v>143</v>
      </c>
      <c r="AU106" s="21" t="s">
        <v>86</v>
      </c>
      <c r="AY106" s="21" t="s">
        <v>141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24</v>
      </c>
      <c r="BK106" s="200">
        <f>ROUND(I106*H106,2)</f>
        <v>0</v>
      </c>
      <c r="BL106" s="21" t="s">
        <v>148</v>
      </c>
      <c r="BM106" s="21" t="s">
        <v>688</v>
      </c>
    </row>
    <row r="107" spans="2:65" s="1" customFormat="1" ht="22.8" customHeight="1">
      <c r="B107" s="38"/>
      <c r="C107" s="189" t="s">
        <v>219</v>
      </c>
      <c r="D107" s="189" t="s">
        <v>143</v>
      </c>
      <c r="E107" s="190" t="s">
        <v>689</v>
      </c>
      <c r="F107" s="191" t="s">
        <v>690</v>
      </c>
      <c r="G107" s="192" t="s">
        <v>154</v>
      </c>
      <c r="H107" s="193">
        <v>77.04</v>
      </c>
      <c r="I107" s="194"/>
      <c r="J107" s="195">
        <f>ROUND(I107*H107,2)</f>
        <v>0</v>
      </c>
      <c r="K107" s="191" t="s">
        <v>147</v>
      </c>
      <c r="L107" s="58"/>
      <c r="M107" s="196" t="s">
        <v>22</v>
      </c>
      <c r="N107" s="197" t="s">
        <v>47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148</v>
      </c>
      <c r="AT107" s="21" t="s">
        <v>143</v>
      </c>
      <c r="AU107" s="21" t="s">
        <v>86</v>
      </c>
      <c r="AY107" s="21" t="s">
        <v>141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24</v>
      </c>
      <c r="BK107" s="200">
        <f>ROUND(I107*H107,2)</f>
        <v>0</v>
      </c>
      <c r="BL107" s="21" t="s">
        <v>148</v>
      </c>
      <c r="BM107" s="21" t="s">
        <v>691</v>
      </c>
    </row>
    <row r="108" spans="2:51" s="11" customFormat="1" ht="12">
      <c r="B108" s="201"/>
      <c r="C108" s="202"/>
      <c r="D108" s="203" t="s">
        <v>150</v>
      </c>
      <c r="E108" s="204" t="s">
        <v>22</v>
      </c>
      <c r="F108" s="205" t="s">
        <v>692</v>
      </c>
      <c r="G108" s="202"/>
      <c r="H108" s="206">
        <v>77.04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150</v>
      </c>
      <c r="AU108" s="212" t="s">
        <v>86</v>
      </c>
      <c r="AV108" s="11" t="s">
        <v>86</v>
      </c>
      <c r="AW108" s="11" t="s">
        <v>39</v>
      </c>
      <c r="AX108" s="11" t="s">
        <v>24</v>
      </c>
      <c r="AY108" s="212" t="s">
        <v>141</v>
      </c>
    </row>
    <row r="109" spans="2:65" s="1" customFormat="1" ht="14.4" customHeight="1">
      <c r="B109" s="38"/>
      <c r="C109" s="215" t="s">
        <v>10</v>
      </c>
      <c r="D109" s="215" t="s">
        <v>273</v>
      </c>
      <c r="E109" s="216" t="s">
        <v>693</v>
      </c>
      <c r="F109" s="217" t="s">
        <v>694</v>
      </c>
      <c r="G109" s="218" t="s">
        <v>154</v>
      </c>
      <c r="H109" s="219">
        <v>25.68</v>
      </c>
      <c r="I109" s="220"/>
      <c r="J109" s="221">
        <f>ROUND(I109*H109,2)</f>
        <v>0</v>
      </c>
      <c r="K109" s="217" t="s">
        <v>147</v>
      </c>
      <c r="L109" s="222"/>
      <c r="M109" s="223" t="s">
        <v>22</v>
      </c>
      <c r="N109" s="224" t="s">
        <v>47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189</v>
      </c>
      <c r="AT109" s="21" t="s">
        <v>273</v>
      </c>
      <c r="AU109" s="21" t="s">
        <v>86</v>
      </c>
      <c r="AY109" s="21" t="s">
        <v>141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24</v>
      </c>
      <c r="BK109" s="200">
        <f>ROUND(I109*H109,2)</f>
        <v>0</v>
      </c>
      <c r="BL109" s="21" t="s">
        <v>148</v>
      </c>
      <c r="BM109" s="21" t="s">
        <v>695</v>
      </c>
    </row>
    <row r="110" spans="2:63" s="10" customFormat="1" ht="29.85" customHeight="1">
      <c r="B110" s="173"/>
      <c r="C110" s="174"/>
      <c r="D110" s="175" t="s">
        <v>75</v>
      </c>
      <c r="E110" s="187" t="s">
        <v>552</v>
      </c>
      <c r="F110" s="187" t="s">
        <v>553</v>
      </c>
      <c r="G110" s="174"/>
      <c r="H110" s="174"/>
      <c r="I110" s="177"/>
      <c r="J110" s="188">
        <f>BK110</f>
        <v>0</v>
      </c>
      <c r="K110" s="174"/>
      <c r="L110" s="179"/>
      <c r="M110" s="180"/>
      <c r="N110" s="181"/>
      <c r="O110" s="181"/>
      <c r="P110" s="182">
        <f>P111</f>
        <v>0</v>
      </c>
      <c r="Q110" s="181"/>
      <c r="R110" s="182">
        <f>R111</f>
        <v>0</v>
      </c>
      <c r="S110" s="181"/>
      <c r="T110" s="183">
        <f>T111</f>
        <v>0</v>
      </c>
      <c r="AR110" s="184" t="s">
        <v>24</v>
      </c>
      <c r="AT110" s="185" t="s">
        <v>75</v>
      </c>
      <c r="AU110" s="185" t="s">
        <v>24</v>
      </c>
      <c r="AY110" s="184" t="s">
        <v>141</v>
      </c>
      <c r="BK110" s="186">
        <f>BK111</f>
        <v>0</v>
      </c>
    </row>
    <row r="111" spans="2:65" s="1" customFormat="1" ht="22.8" customHeight="1">
      <c r="B111" s="38"/>
      <c r="C111" s="189" t="s">
        <v>229</v>
      </c>
      <c r="D111" s="189" t="s">
        <v>143</v>
      </c>
      <c r="E111" s="190" t="s">
        <v>646</v>
      </c>
      <c r="F111" s="191" t="s">
        <v>647</v>
      </c>
      <c r="G111" s="192" t="s">
        <v>247</v>
      </c>
      <c r="H111" s="193">
        <v>4.476</v>
      </c>
      <c r="I111" s="194"/>
      <c r="J111" s="195">
        <f>ROUND(I111*H111,2)</f>
        <v>0</v>
      </c>
      <c r="K111" s="191" t="s">
        <v>147</v>
      </c>
      <c r="L111" s="58"/>
      <c r="M111" s="196" t="s">
        <v>22</v>
      </c>
      <c r="N111" s="225" t="s">
        <v>47</v>
      </c>
      <c r="O111" s="226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148</v>
      </c>
      <c r="AT111" s="21" t="s">
        <v>143</v>
      </c>
      <c r="AU111" s="21" t="s">
        <v>86</v>
      </c>
      <c r="AY111" s="21" t="s">
        <v>141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24</v>
      </c>
      <c r="BK111" s="200">
        <f>ROUND(I111*H111,2)</f>
        <v>0</v>
      </c>
      <c r="BL111" s="21" t="s">
        <v>148</v>
      </c>
      <c r="BM111" s="21" t="s">
        <v>696</v>
      </c>
    </row>
    <row r="112" spans="2:12" s="1" customFormat="1" ht="6.9" customHeight="1">
      <c r="B112" s="53"/>
      <c r="C112" s="54"/>
      <c r="D112" s="54"/>
      <c r="E112" s="54"/>
      <c r="F112" s="54"/>
      <c r="G112" s="54"/>
      <c r="H112" s="54"/>
      <c r="I112" s="136"/>
      <c r="J112" s="54"/>
      <c r="K112" s="54"/>
      <c r="L112" s="58"/>
    </row>
  </sheetData>
  <sheetProtection algorithmName="SHA-512" hashValue="bAyj9vqAzb3GdezJiUJzgzK3iRmV78TKoh8ioGIoAPg/mvitGPucg5ZhOJp9IFsecie2npkyq/Ra52PwXcqKOA==" saltValue="6sJmtEQOyMZXA6IQ/axrOxcT/ec+hF8tjJyTr+ejQWMWuzQBuKZmBDkaJKAMvvjD6f/FYTWsq8VPL29LvAhNYw==" spinCount="100000" sheet="1" objects="1" scenarios="1" formatColumns="0" formatRows="0" autoFilter="0"/>
  <autoFilter ref="C78:K111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workbookViewId="0" topLeftCell="A1">
      <pane ySplit="1" topLeftCell="A35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8" customWidth="1"/>
    <col min="10" max="10" width="20.16015625" style="0" customWidth="1"/>
    <col min="11" max="11" width="14.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103</v>
      </c>
      <c r="G1" s="355" t="s">
        <v>104</v>
      </c>
      <c r="H1" s="355"/>
      <c r="I1" s="112"/>
      <c r="J1" s="111" t="s">
        <v>105</v>
      </c>
      <c r="K1" s="110" t="s">
        <v>106</v>
      </c>
      <c r="L1" s="111" t="s">
        <v>107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99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108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7" t="str">
        <f>'Rekapitulace stavby'!K6</f>
        <v>Polní cesta C2, k.ú. Chotouň</v>
      </c>
      <c r="F7" s="348"/>
      <c r="G7" s="348"/>
      <c r="H7" s="348"/>
      <c r="I7" s="114"/>
      <c r="J7" s="26"/>
      <c r="K7" s="28"/>
    </row>
    <row r="8" spans="2:11" s="1" customFormat="1" ht="13.2">
      <c r="B8" s="38"/>
      <c r="C8" s="39"/>
      <c r="D8" s="34" t="s">
        <v>109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9" t="s">
        <v>698</v>
      </c>
      <c r="F9" s="350"/>
      <c r="G9" s="350"/>
      <c r="H9" s="350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90</v>
      </c>
      <c r="G11" s="39"/>
      <c r="H11" s="39"/>
      <c r="I11" s="116" t="s">
        <v>23</v>
      </c>
      <c r="J11" s="32" t="s">
        <v>22</v>
      </c>
      <c r="K11" s="42"/>
    </row>
    <row r="12" spans="2:11" s="1" customFormat="1" ht="14.4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6" t="s">
        <v>27</v>
      </c>
      <c r="J12" s="117" t="str">
        <f>'Rekapitulace stavby'!AN8</f>
        <v>25. 11. 2015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31</v>
      </c>
      <c r="E14" s="39"/>
      <c r="F14" s="39"/>
      <c r="G14" s="39"/>
      <c r="H14" s="39"/>
      <c r="I14" s="116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6" t="s">
        <v>34</v>
      </c>
      <c r="J15" s="32" t="s">
        <v>22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35</v>
      </c>
      <c r="E17" s="39"/>
      <c r="F17" s="39"/>
      <c r="G17" s="39"/>
      <c r="H17" s="39"/>
      <c r="I17" s="116" t="s">
        <v>32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34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37</v>
      </c>
      <c r="E20" s="39"/>
      <c r="F20" s="39"/>
      <c r="G20" s="39"/>
      <c r="H20" s="39"/>
      <c r="I20" s="116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6" t="s">
        <v>34</v>
      </c>
      <c r="J21" s="32" t="s">
        <v>22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16" t="s">
        <v>22</v>
      </c>
      <c r="F24" s="316"/>
      <c r="G24" s="316"/>
      <c r="H24" s="31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42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44</v>
      </c>
      <c r="G29" s="39"/>
      <c r="H29" s="39"/>
      <c r="I29" s="126" t="s">
        <v>43</v>
      </c>
      <c r="J29" s="43" t="s">
        <v>45</v>
      </c>
      <c r="K29" s="42"/>
    </row>
    <row r="30" spans="2:11" s="1" customFormat="1" ht="14.4" customHeight="1">
      <c r="B30" s="38"/>
      <c r="C30" s="39"/>
      <c r="D30" s="46" t="s">
        <v>46</v>
      </c>
      <c r="E30" s="46" t="s">
        <v>47</v>
      </c>
      <c r="F30" s="127">
        <f>ROUND(SUM(BE79:BE111),2)</f>
        <v>0</v>
      </c>
      <c r="G30" s="39"/>
      <c r="H30" s="39"/>
      <c r="I30" s="128">
        <v>0.21</v>
      </c>
      <c r="J30" s="127">
        <f>ROUND(ROUND((SUM(BE79:BE111)),2)*I30,2)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48</v>
      </c>
      <c r="F31" s="127">
        <f>ROUND(SUM(BF79:BF111),2)</f>
        <v>0</v>
      </c>
      <c r="G31" s="39"/>
      <c r="H31" s="39"/>
      <c r="I31" s="128">
        <v>0.15</v>
      </c>
      <c r="J31" s="127">
        <f>ROUND(ROUND((SUM(BF79:BF111)),2)*I31,2)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49</v>
      </c>
      <c r="F32" s="127">
        <f>ROUND(SUM(BG79:BG111),2)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50</v>
      </c>
      <c r="F33" s="127">
        <f>ROUND(SUM(BH79:BH111),2)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51</v>
      </c>
      <c r="F34" s="127">
        <f>ROUND(SUM(BI79:BI111),2)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52</v>
      </c>
      <c r="E36" s="76"/>
      <c r="F36" s="76"/>
      <c r="G36" s="131" t="s">
        <v>53</v>
      </c>
      <c r="H36" s="132" t="s">
        <v>54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7" t="str">
        <f>E7</f>
        <v>Polní cesta C2, k.ú. Chotouň</v>
      </c>
      <c r="F45" s="348"/>
      <c r="G45" s="348"/>
      <c r="H45" s="348"/>
      <c r="I45" s="115"/>
      <c r="J45" s="39"/>
      <c r="K45" s="42"/>
    </row>
    <row r="46" spans="2:11" s="1" customFormat="1" ht="14.4" customHeight="1">
      <c r="B46" s="38"/>
      <c r="C46" s="34" t="s">
        <v>109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9" t="str">
        <f>E9</f>
        <v>SO-901.3. - Následná péče 3. rok</v>
      </c>
      <c r="F47" s="350"/>
      <c r="G47" s="350"/>
      <c r="H47" s="350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 xml:space="preserve"> </v>
      </c>
      <c r="G49" s="39"/>
      <c r="H49" s="39"/>
      <c r="I49" s="116" t="s">
        <v>27</v>
      </c>
      <c r="J49" s="117" t="str">
        <f>IF(J12="","",J12)</f>
        <v>25. 11. 2015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31</v>
      </c>
      <c r="D51" s="39"/>
      <c r="E51" s="39"/>
      <c r="F51" s="32" t="str">
        <f>E15</f>
        <v>ČR-SPÚ, Pobočka Kolín</v>
      </c>
      <c r="G51" s="39"/>
      <c r="H51" s="39"/>
      <c r="I51" s="116" t="s">
        <v>37</v>
      </c>
      <c r="J51" s="316" t="str">
        <f>E21</f>
        <v>Ing. Jarmila Večeřová</v>
      </c>
      <c r="K51" s="42"/>
    </row>
    <row r="52" spans="2:11" s="1" customFormat="1" ht="14.4" customHeight="1">
      <c r="B52" s="38"/>
      <c r="C52" s="34" t="s">
        <v>35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115</v>
      </c>
    </row>
    <row r="57" spans="2:11" s="7" customFormat="1" ht="24.9" customHeight="1">
      <c r="B57" s="146"/>
      <c r="C57" s="147"/>
      <c r="D57" s="148" t="s">
        <v>116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8" customFormat="1" ht="19.95" customHeight="1">
      <c r="B58" s="153"/>
      <c r="C58" s="154"/>
      <c r="D58" s="155" t="s">
        <v>117</v>
      </c>
      <c r="E58" s="156"/>
      <c r="F58" s="156"/>
      <c r="G58" s="156"/>
      <c r="H58" s="156"/>
      <c r="I58" s="157"/>
      <c r="J58" s="158">
        <f>J81</f>
        <v>0</v>
      </c>
      <c r="K58" s="159"/>
    </row>
    <row r="59" spans="2:11" s="8" customFormat="1" ht="19.95" customHeight="1">
      <c r="B59" s="153"/>
      <c r="C59" s="154"/>
      <c r="D59" s="155" t="s">
        <v>124</v>
      </c>
      <c r="E59" s="156"/>
      <c r="F59" s="156"/>
      <c r="G59" s="156"/>
      <c r="H59" s="156"/>
      <c r="I59" s="157"/>
      <c r="J59" s="158">
        <f>J110</f>
        <v>0</v>
      </c>
      <c r="K59" s="159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" customHeight="1">
      <c r="B66" s="38"/>
      <c r="C66" s="59" t="s">
        <v>125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14.4" customHeight="1">
      <c r="B69" s="38"/>
      <c r="C69" s="60"/>
      <c r="D69" s="60"/>
      <c r="E69" s="352" t="str">
        <f>E7</f>
        <v>Polní cesta C2, k.ú. Chotouň</v>
      </c>
      <c r="F69" s="353"/>
      <c r="G69" s="353"/>
      <c r="H69" s="353"/>
      <c r="I69" s="160"/>
      <c r="J69" s="60"/>
      <c r="K69" s="60"/>
      <c r="L69" s="58"/>
    </row>
    <row r="70" spans="2:12" s="1" customFormat="1" ht="14.4" customHeight="1">
      <c r="B70" s="38"/>
      <c r="C70" s="62" t="s">
        <v>109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6.2" customHeight="1">
      <c r="B71" s="38"/>
      <c r="C71" s="60"/>
      <c r="D71" s="60"/>
      <c r="E71" s="327" t="str">
        <f>E9</f>
        <v>SO-901.3. - Následná péče 3. rok</v>
      </c>
      <c r="F71" s="354"/>
      <c r="G71" s="354"/>
      <c r="H71" s="354"/>
      <c r="I71" s="160"/>
      <c r="J71" s="60"/>
      <c r="K71" s="60"/>
      <c r="L71" s="58"/>
    </row>
    <row r="72" spans="2:12" s="1" customFormat="1" ht="6.9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25</v>
      </c>
      <c r="D73" s="60"/>
      <c r="E73" s="60"/>
      <c r="F73" s="161" t="str">
        <f>F12</f>
        <v xml:space="preserve"> </v>
      </c>
      <c r="G73" s="60"/>
      <c r="H73" s="60"/>
      <c r="I73" s="162" t="s">
        <v>27</v>
      </c>
      <c r="J73" s="70" t="str">
        <f>IF(J12="","",J12)</f>
        <v>25. 11. 2015</v>
      </c>
      <c r="K73" s="60"/>
      <c r="L73" s="58"/>
    </row>
    <row r="74" spans="2:12" s="1" customFormat="1" ht="6.9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3.2">
      <c r="B75" s="38"/>
      <c r="C75" s="62" t="s">
        <v>31</v>
      </c>
      <c r="D75" s="60"/>
      <c r="E75" s="60"/>
      <c r="F75" s="161" t="str">
        <f>E15</f>
        <v>ČR-SPÚ, Pobočka Kolín</v>
      </c>
      <c r="G75" s="60"/>
      <c r="H75" s="60"/>
      <c r="I75" s="162" t="s">
        <v>37</v>
      </c>
      <c r="J75" s="161" t="str">
        <f>E21</f>
        <v>Ing. Jarmila Večeřová</v>
      </c>
      <c r="K75" s="60"/>
      <c r="L75" s="58"/>
    </row>
    <row r="76" spans="2:12" s="1" customFormat="1" ht="14.4" customHeight="1">
      <c r="B76" s="38"/>
      <c r="C76" s="62" t="s">
        <v>35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126</v>
      </c>
      <c r="D78" s="165" t="s">
        <v>61</v>
      </c>
      <c r="E78" s="165" t="s">
        <v>57</v>
      </c>
      <c r="F78" s="165" t="s">
        <v>127</v>
      </c>
      <c r="G78" s="165" t="s">
        <v>128</v>
      </c>
      <c r="H78" s="165" t="s">
        <v>129</v>
      </c>
      <c r="I78" s="166" t="s">
        <v>130</v>
      </c>
      <c r="J78" s="165" t="s">
        <v>113</v>
      </c>
      <c r="K78" s="167" t="s">
        <v>131</v>
      </c>
      <c r="L78" s="168"/>
      <c r="M78" s="78" t="s">
        <v>132</v>
      </c>
      <c r="N78" s="79" t="s">
        <v>46</v>
      </c>
      <c r="O78" s="79" t="s">
        <v>133</v>
      </c>
      <c r="P78" s="79" t="s">
        <v>134</v>
      </c>
      <c r="Q78" s="79" t="s">
        <v>135</v>
      </c>
      <c r="R78" s="79" t="s">
        <v>136</v>
      </c>
      <c r="S78" s="79" t="s">
        <v>137</v>
      </c>
      <c r="T78" s="80" t="s">
        <v>138</v>
      </c>
    </row>
    <row r="79" spans="2:63" s="1" customFormat="1" ht="29.25" customHeight="1">
      <c r="B79" s="38"/>
      <c r="C79" s="84" t="s">
        <v>114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</f>
        <v>0</v>
      </c>
      <c r="Q79" s="82"/>
      <c r="R79" s="170">
        <f>R80</f>
        <v>4.47565</v>
      </c>
      <c r="S79" s="82"/>
      <c r="T79" s="171">
        <f>T80</f>
        <v>0</v>
      </c>
      <c r="AT79" s="21" t="s">
        <v>75</v>
      </c>
      <c r="AU79" s="21" t="s">
        <v>115</v>
      </c>
      <c r="BK79" s="172">
        <f>BK80</f>
        <v>0</v>
      </c>
    </row>
    <row r="80" spans="2:63" s="10" customFormat="1" ht="37.35" customHeight="1">
      <c r="B80" s="173"/>
      <c r="C80" s="174"/>
      <c r="D80" s="175" t="s">
        <v>75</v>
      </c>
      <c r="E80" s="176" t="s">
        <v>139</v>
      </c>
      <c r="F80" s="176" t="s">
        <v>140</v>
      </c>
      <c r="G80" s="174"/>
      <c r="H80" s="174"/>
      <c r="I80" s="177"/>
      <c r="J80" s="178">
        <f>BK80</f>
        <v>0</v>
      </c>
      <c r="K80" s="174"/>
      <c r="L80" s="179"/>
      <c r="M80" s="180"/>
      <c r="N80" s="181"/>
      <c r="O80" s="181"/>
      <c r="P80" s="182">
        <f>P81+P110</f>
        <v>0</v>
      </c>
      <c r="Q80" s="181"/>
      <c r="R80" s="182">
        <f>R81+R110</f>
        <v>4.47565</v>
      </c>
      <c r="S80" s="181"/>
      <c r="T80" s="183">
        <f>T81+T110</f>
        <v>0</v>
      </c>
      <c r="AR80" s="184" t="s">
        <v>24</v>
      </c>
      <c r="AT80" s="185" t="s">
        <v>75</v>
      </c>
      <c r="AU80" s="185" t="s">
        <v>76</v>
      </c>
      <c r="AY80" s="184" t="s">
        <v>141</v>
      </c>
      <c r="BK80" s="186">
        <f>BK81+BK110</f>
        <v>0</v>
      </c>
    </row>
    <row r="81" spans="2:63" s="10" customFormat="1" ht="19.95" customHeight="1">
      <c r="B81" s="173"/>
      <c r="C81" s="174"/>
      <c r="D81" s="175" t="s">
        <v>75</v>
      </c>
      <c r="E81" s="187" t="s">
        <v>24</v>
      </c>
      <c r="F81" s="187" t="s">
        <v>142</v>
      </c>
      <c r="G81" s="174"/>
      <c r="H81" s="174"/>
      <c r="I81" s="177"/>
      <c r="J81" s="188">
        <f>BK81</f>
        <v>0</v>
      </c>
      <c r="K81" s="174"/>
      <c r="L81" s="179"/>
      <c r="M81" s="180"/>
      <c r="N81" s="181"/>
      <c r="O81" s="181"/>
      <c r="P81" s="182">
        <f>SUM(P82:P109)</f>
        <v>0</v>
      </c>
      <c r="Q81" s="181"/>
      <c r="R81" s="182">
        <f>SUM(R82:R109)</f>
        <v>4.47565</v>
      </c>
      <c r="S81" s="181"/>
      <c r="T81" s="183">
        <f>SUM(T82:T109)</f>
        <v>0</v>
      </c>
      <c r="AR81" s="184" t="s">
        <v>24</v>
      </c>
      <c r="AT81" s="185" t="s">
        <v>75</v>
      </c>
      <c r="AU81" s="185" t="s">
        <v>24</v>
      </c>
      <c r="AY81" s="184" t="s">
        <v>141</v>
      </c>
      <c r="BK81" s="186">
        <f>SUM(BK82:BK109)</f>
        <v>0</v>
      </c>
    </row>
    <row r="82" spans="2:65" s="1" customFormat="1" ht="34.2" customHeight="1">
      <c r="B82" s="38"/>
      <c r="C82" s="189" t="s">
        <v>24</v>
      </c>
      <c r="D82" s="189" t="s">
        <v>143</v>
      </c>
      <c r="E82" s="190" t="s">
        <v>650</v>
      </c>
      <c r="F82" s="191" t="s">
        <v>651</v>
      </c>
      <c r="G82" s="192" t="s">
        <v>161</v>
      </c>
      <c r="H82" s="193">
        <v>59</v>
      </c>
      <c r="I82" s="194"/>
      <c r="J82" s="195">
        <f>ROUND(I82*H82,2)</f>
        <v>0</v>
      </c>
      <c r="K82" s="191" t="s">
        <v>22</v>
      </c>
      <c r="L82" s="58"/>
      <c r="M82" s="196" t="s">
        <v>22</v>
      </c>
      <c r="N82" s="197" t="s">
        <v>47</v>
      </c>
      <c r="O82" s="39"/>
      <c r="P82" s="198">
        <f>O82*H82</f>
        <v>0</v>
      </c>
      <c r="Q82" s="198">
        <v>0</v>
      </c>
      <c r="R82" s="198">
        <f>Q82*H82</f>
        <v>0</v>
      </c>
      <c r="S82" s="198">
        <v>0</v>
      </c>
      <c r="T82" s="199">
        <f>S82*H82</f>
        <v>0</v>
      </c>
      <c r="AR82" s="21" t="s">
        <v>148</v>
      </c>
      <c r="AT82" s="21" t="s">
        <v>143</v>
      </c>
      <c r="AU82" s="21" t="s">
        <v>86</v>
      </c>
      <c r="AY82" s="21" t="s">
        <v>141</v>
      </c>
      <c r="BE82" s="200">
        <f>IF(N82="základní",J82,0)</f>
        <v>0</v>
      </c>
      <c r="BF82" s="200">
        <f>IF(N82="snížená",J82,0)</f>
        <v>0</v>
      </c>
      <c r="BG82" s="200">
        <f>IF(N82="zákl. přenesená",J82,0)</f>
        <v>0</v>
      </c>
      <c r="BH82" s="200">
        <f>IF(N82="sníž. přenesená",J82,0)</f>
        <v>0</v>
      </c>
      <c r="BI82" s="200">
        <f>IF(N82="nulová",J82,0)</f>
        <v>0</v>
      </c>
      <c r="BJ82" s="21" t="s">
        <v>24</v>
      </c>
      <c r="BK82" s="200">
        <f>ROUND(I82*H82,2)</f>
        <v>0</v>
      </c>
      <c r="BL82" s="21" t="s">
        <v>148</v>
      </c>
      <c r="BM82" s="21" t="s">
        <v>652</v>
      </c>
    </row>
    <row r="83" spans="2:51" s="11" customFormat="1" ht="12">
      <c r="B83" s="201"/>
      <c r="C83" s="202"/>
      <c r="D83" s="203" t="s">
        <v>150</v>
      </c>
      <c r="E83" s="204" t="s">
        <v>22</v>
      </c>
      <c r="F83" s="205" t="s">
        <v>653</v>
      </c>
      <c r="G83" s="202"/>
      <c r="H83" s="206">
        <v>59</v>
      </c>
      <c r="I83" s="207"/>
      <c r="J83" s="202"/>
      <c r="K83" s="202"/>
      <c r="L83" s="208"/>
      <c r="M83" s="209"/>
      <c r="N83" s="210"/>
      <c r="O83" s="210"/>
      <c r="P83" s="210"/>
      <c r="Q83" s="210"/>
      <c r="R83" s="210"/>
      <c r="S83" s="210"/>
      <c r="T83" s="211"/>
      <c r="AT83" s="212" t="s">
        <v>150</v>
      </c>
      <c r="AU83" s="212" t="s">
        <v>86</v>
      </c>
      <c r="AV83" s="11" t="s">
        <v>86</v>
      </c>
      <c r="AW83" s="11" t="s">
        <v>39</v>
      </c>
      <c r="AX83" s="11" t="s">
        <v>24</v>
      </c>
      <c r="AY83" s="212" t="s">
        <v>141</v>
      </c>
    </row>
    <row r="84" spans="2:65" s="1" customFormat="1" ht="22.8" customHeight="1">
      <c r="B84" s="38"/>
      <c r="C84" s="189" t="s">
        <v>86</v>
      </c>
      <c r="D84" s="189" t="s">
        <v>143</v>
      </c>
      <c r="E84" s="190" t="s">
        <v>654</v>
      </c>
      <c r="F84" s="191" t="s">
        <v>655</v>
      </c>
      <c r="G84" s="192" t="s">
        <v>656</v>
      </c>
      <c r="H84" s="193">
        <v>3.78</v>
      </c>
      <c r="I84" s="194"/>
      <c r="J84" s="195">
        <f>ROUND(I84*H84,2)</f>
        <v>0</v>
      </c>
      <c r="K84" s="191" t="s">
        <v>147</v>
      </c>
      <c r="L84" s="58"/>
      <c r="M84" s="196" t="s">
        <v>22</v>
      </c>
      <c r="N84" s="197" t="s">
        <v>47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148</v>
      </c>
      <c r="AT84" s="21" t="s">
        <v>143</v>
      </c>
      <c r="AU84" s="21" t="s">
        <v>86</v>
      </c>
      <c r="AY84" s="21" t="s">
        <v>141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24</v>
      </c>
      <c r="BK84" s="200">
        <f>ROUND(I84*H84,2)</f>
        <v>0</v>
      </c>
      <c r="BL84" s="21" t="s">
        <v>148</v>
      </c>
      <c r="BM84" s="21" t="s">
        <v>657</v>
      </c>
    </row>
    <row r="85" spans="2:51" s="11" customFormat="1" ht="12">
      <c r="B85" s="201"/>
      <c r="C85" s="202"/>
      <c r="D85" s="203" t="s">
        <v>150</v>
      </c>
      <c r="E85" s="204" t="s">
        <v>22</v>
      </c>
      <c r="F85" s="205" t="s">
        <v>658</v>
      </c>
      <c r="G85" s="202"/>
      <c r="H85" s="206">
        <v>3.78</v>
      </c>
      <c r="I85" s="207"/>
      <c r="J85" s="202"/>
      <c r="K85" s="202"/>
      <c r="L85" s="208"/>
      <c r="M85" s="209"/>
      <c r="N85" s="210"/>
      <c r="O85" s="210"/>
      <c r="P85" s="210"/>
      <c r="Q85" s="210"/>
      <c r="R85" s="210"/>
      <c r="S85" s="210"/>
      <c r="T85" s="211"/>
      <c r="AT85" s="212" t="s">
        <v>150</v>
      </c>
      <c r="AU85" s="212" t="s">
        <v>86</v>
      </c>
      <c r="AV85" s="11" t="s">
        <v>86</v>
      </c>
      <c r="AW85" s="11" t="s">
        <v>39</v>
      </c>
      <c r="AX85" s="11" t="s">
        <v>24</v>
      </c>
      <c r="AY85" s="212" t="s">
        <v>141</v>
      </c>
    </row>
    <row r="86" spans="2:65" s="1" customFormat="1" ht="14.4" customHeight="1">
      <c r="B86" s="38"/>
      <c r="C86" s="189" t="s">
        <v>158</v>
      </c>
      <c r="D86" s="189" t="s">
        <v>143</v>
      </c>
      <c r="E86" s="190" t="s">
        <v>659</v>
      </c>
      <c r="F86" s="191" t="s">
        <v>660</v>
      </c>
      <c r="G86" s="192" t="s">
        <v>477</v>
      </c>
      <c r="H86" s="193">
        <v>13</v>
      </c>
      <c r="I86" s="194"/>
      <c r="J86" s="195">
        <f>ROUND(I86*H86,2)</f>
        <v>0</v>
      </c>
      <c r="K86" s="191" t="s">
        <v>22</v>
      </c>
      <c r="L86" s="58"/>
      <c r="M86" s="196" t="s">
        <v>22</v>
      </c>
      <c r="N86" s="197" t="s">
        <v>47</v>
      </c>
      <c r="O86" s="39"/>
      <c r="P86" s="198">
        <f>O86*H86</f>
        <v>0</v>
      </c>
      <c r="Q86" s="198">
        <v>0.003</v>
      </c>
      <c r="R86" s="198">
        <f>Q86*H86</f>
        <v>0.039</v>
      </c>
      <c r="S86" s="198">
        <v>0</v>
      </c>
      <c r="T86" s="199">
        <f>S86*H86</f>
        <v>0</v>
      </c>
      <c r="AR86" s="21" t="s">
        <v>148</v>
      </c>
      <c r="AT86" s="21" t="s">
        <v>143</v>
      </c>
      <c r="AU86" s="21" t="s">
        <v>86</v>
      </c>
      <c r="AY86" s="21" t="s">
        <v>141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24</v>
      </c>
      <c r="BK86" s="200">
        <f>ROUND(I86*H86,2)</f>
        <v>0</v>
      </c>
      <c r="BL86" s="21" t="s">
        <v>148</v>
      </c>
      <c r="BM86" s="21" t="s">
        <v>661</v>
      </c>
    </row>
    <row r="87" spans="2:51" s="11" customFormat="1" ht="12">
      <c r="B87" s="201"/>
      <c r="C87" s="202"/>
      <c r="D87" s="203" t="s">
        <v>150</v>
      </c>
      <c r="E87" s="204" t="s">
        <v>22</v>
      </c>
      <c r="F87" s="205" t="s">
        <v>662</v>
      </c>
      <c r="G87" s="202"/>
      <c r="H87" s="206">
        <v>13</v>
      </c>
      <c r="I87" s="207"/>
      <c r="J87" s="202"/>
      <c r="K87" s="202"/>
      <c r="L87" s="208"/>
      <c r="M87" s="209"/>
      <c r="N87" s="210"/>
      <c r="O87" s="210"/>
      <c r="P87" s="210"/>
      <c r="Q87" s="210"/>
      <c r="R87" s="210"/>
      <c r="S87" s="210"/>
      <c r="T87" s="211"/>
      <c r="AT87" s="212" t="s">
        <v>150</v>
      </c>
      <c r="AU87" s="212" t="s">
        <v>86</v>
      </c>
      <c r="AV87" s="11" t="s">
        <v>86</v>
      </c>
      <c r="AW87" s="11" t="s">
        <v>39</v>
      </c>
      <c r="AX87" s="11" t="s">
        <v>24</v>
      </c>
      <c r="AY87" s="212" t="s">
        <v>141</v>
      </c>
    </row>
    <row r="88" spans="2:65" s="1" customFormat="1" ht="14.4" customHeight="1">
      <c r="B88" s="38"/>
      <c r="C88" s="189" t="s">
        <v>148</v>
      </c>
      <c r="D88" s="189" t="s">
        <v>143</v>
      </c>
      <c r="E88" s="190" t="s">
        <v>663</v>
      </c>
      <c r="F88" s="191" t="s">
        <v>664</v>
      </c>
      <c r="G88" s="192" t="s">
        <v>477</v>
      </c>
      <c r="H88" s="193">
        <v>6</v>
      </c>
      <c r="I88" s="194"/>
      <c r="J88" s="195">
        <f>ROUND(I88*H88,2)</f>
        <v>0</v>
      </c>
      <c r="K88" s="191" t="s">
        <v>22</v>
      </c>
      <c r="L88" s="58"/>
      <c r="M88" s="196" t="s">
        <v>22</v>
      </c>
      <c r="N88" s="197" t="s">
        <v>47</v>
      </c>
      <c r="O88" s="39"/>
      <c r="P88" s="198">
        <f>O88*H88</f>
        <v>0</v>
      </c>
      <c r="Q88" s="198">
        <v>0.01</v>
      </c>
      <c r="R88" s="198">
        <f>Q88*H88</f>
        <v>0.06</v>
      </c>
      <c r="S88" s="198">
        <v>0</v>
      </c>
      <c r="T88" s="199">
        <f>S88*H88</f>
        <v>0</v>
      </c>
      <c r="AR88" s="21" t="s">
        <v>148</v>
      </c>
      <c r="AT88" s="21" t="s">
        <v>143</v>
      </c>
      <c r="AU88" s="21" t="s">
        <v>86</v>
      </c>
      <c r="AY88" s="21" t="s">
        <v>141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24</v>
      </c>
      <c r="BK88" s="200">
        <f>ROUND(I88*H88,2)</f>
        <v>0</v>
      </c>
      <c r="BL88" s="21" t="s">
        <v>148</v>
      </c>
      <c r="BM88" s="21" t="s">
        <v>665</v>
      </c>
    </row>
    <row r="89" spans="2:51" s="11" customFormat="1" ht="12">
      <c r="B89" s="201"/>
      <c r="C89" s="202"/>
      <c r="D89" s="203" t="s">
        <v>150</v>
      </c>
      <c r="E89" s="204" t="s">
        <v>22</v>
      </c>
      <c r="F89" s="205" t="s">
        <v>666</v>
      </c>
      <c r="G89" s="202"/>
      <c r="H89" s="206">
        <v>6</v>
      </c>
      <c r="I89" s="207"/>
      <c r="J89" s="202"/>
      <c r="K89" s="202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150</v>
      </c>
      <c r="AU89" s="212" t="s">
        <v>86</v>
      </c>
      <c r="AV89" s="11" t="s">
        <v>86</v>
      </c>
      <c r="AW89" s="11" t="s">
        <v>39</v>
      </c>
      <c r="AX89" s="11" t="s">
        <v>24</v>
      </c>
      <c r="AY89" s="212" t="s">
        <v>141</v>
      </c>
    </row>
    <row r="90" spans="2:65" s="1" customFormat="1" ht="14.4" customHeight="1">
      <c r="B90" s="38"/>
      <c r="C90" s="189" t="s">
        <v>168</v>
      </c>
      <c r="D90" s="189" t="s">
        <v>143</v>
      </c>
      <c r="E90" s="190" t="s">
        <v>667</v>
      </c>
      <c r="F90" s="191" t="s">
        <v>668</v>
      </c>
      <c r="G90" s="192" t="s">
        <v>161</v>
      </c>
      <c r="H90" s="193">
        <v>59</v>
      </c>
      <c r="I90" s="194"/>
      <c r="J90" s="195">
        <f>ROUND(I90*H90,2)</f>
        <v>0</v>
      </c>
      <c r="K90" s="191" t="s">
        <v>147</v>
      </c>
      <c r="L90" s="58"/>
      <c r="M90" s="196" t="s">
        <v>22</v>
      </c>
      <c r="N90" s="197" t="s">
        <v>47</v>
      </c>
      <c r="O90" s="39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1" t="s">
        <v>148</v>
      </c>
      <c r="AT90" s="21" t="s">
        <v>143</v>
      </c>
      <c r="AU90" s="21" t="s">
        <v>86</v>
      </c>
      <c r="AY90" s="21" t="s">
        <v>141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1" t="s">
        <v>24</v>
      </c>
      <c r="BK90" s="200">
        <f>ROUND(I90*H90,2)</f>
        <v>0</v>
      </c>
      <c r="BL90" s="21" t="s">
        <v>148</v>
      </c>
      <c r="BM90" s="21" t="s">
        <v>669</v>
      </c>
    </row>
    <row r="91" spans="2:51" s="11" customFormat="1" ht="12">
      <c r="B91" s="201"/>
      <c r="C91" s="202"/>
      <c r="D91" s="203" t="s">
        <v>150</v>
      </c>
      <c r="E91" s="204" t="s">
        <v>22</v>
      </c>
      <c r="F91" s="205" t="s">
        <v>577</v>
      </c>
      <c r="G91" s="202"/>
      <c r="H91" s="206">
        <v>59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150</v>
      </c>
      <c r="AU91" s="212" t="s">
        <v>86</v>
      </c>
      <c r="AV91" s="11" t="s">
        <v>86</v>
      </c>
      <c r="AW91" s="11" t="s">
        <v>39</v>
      </c>
      <c r="AX91" s="11" t="s">
        <v>24</v>
      </c>
      <c r="AY91" s="212" t="s">
        <v>141</v>
      </c>
    </row>
    <row r="92" spans="2:65" s="1" customFormat="1" ht="14.4" customHeight="1">
      <c r="B92" s="38"/>
      <c r="C92" s="189" t="s">
        <v>173</v>
      </c>
      <c r="D92" s="189" t="s">
        <v>143</v>
      </c>
      <c r="E92" s="190" t="s">
        <v>670</v>
      </c>
      <c r="F92" s="191" t="s">
        <v>671</v>
      </c>
      <c r="G92" s="192" t="s">
        <v>161</v>
      </c>
      <c r="H92" s="193">
        <v>38</v>
      </c>
      <c r="I92" s="194"/>
      <c r="J92" s="195">
        <f>ROUND(I92*H92,2)</f>
        <v>0</v>
      </c>
      <c r="K92" s="191" t="s">
        <v>147</v>
      </c>
      <c r="L92" s="58"/>
      <c r="M92" s="196" t="s">
        <v>22</v>
      </c>
      <c r="N92" s="197" t="s">
        <v>47</v>
      </c>
      <c r="O92" s="39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21" t="s">
        <v>148</v>
      </c>
      <c r="AT92" s="21" t="s">
        <v>143</v>
      </c>
      <c r="AU92" s="21" t="s">
        <v>86</v>
      </c>
      <c r="AY92" s="21" t="s">
        <v>141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1" t="s">
        <v>24</v>
      </c>
      <c r="BK92" s="200">
        <f>ROUND(I92*H92,2)</f>
        <v>0</v>
      </c>
      <c r="BL92" s="21" t="s">
        <v>148</v>
      </c>
      <c r="BM92" s="21" t="s">
        <v>672</v>
      </c>
    </row>
    <row r="93" spans="2:65" s="1" customFormat="1" ht="14.4" customHeight="1">
      <c r="B93" s="38"/>
      <c r="C93" s="189" t="s">
        <v>181</v>
      </c>
      <c r="D93" s="189" t="s">
        <v>143</v>
      </c>
      <c r="E93" s="190" t="s">
        <v>673</v>
      </c>
      <c r="F93" s="191" t="s">
        <v>674</v>
      </c>
      <c r="G93" s="192" t="s">
        <v>161</v>
      </c>
      <c r="H93" s="193">
        <v>95</v>
      </c>
      <c r="I93" s="194"/>
      <c r="J93" s="195">
        <f>ROUND(I93*H93,2)</f>
        <v>0</v>
      </c>
      <c r="K93" s="191" t="s">
        <v>147</v>
      </c>
      <c r="L93" s="58"/>
      <c r="M93" s="196" t="s">
        <v>22</v>
      </c>
      <c r="N93" s="197" t="s">
        <v>47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148</v>
      </c>
      <c r="AT93" s="21" t="s">
        <v>143</v>
      </c>
      <c r="AU93" s="21" t="s">
        <v>86</v>
      </c>
      <c r="AY93" s="21" t="s">
        <v>141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24</v>
      </c>
      <c r="BK93" s="200">
        <f>ROUND(I93*H93,2)</f>
        <v>0</v>
      </c>
      <c r="BL93" s="21" t="s">
        <v>148</v>
      </c>
      <c r="BM93" s="21" t="s">
        <v>675</v>
      </c>
    </row>
    <row r="94" spans="2:65" s="1" customFormat="1" ht="14.4" customHeight="1">
      <c r="B94" s="38"/>
      <c r="C94" s="189" t="s">
        <v>189</v>
      </c>
      <c r="D94" s="189" t="s">
        <v>143</v>
      </c>
      <c r="E94" s="190" t="s">
        <v>618</v>
      </c>
      <c r="F94" s="191" t="s">
        <v>619</v>
      </c>
      <c r="G94" s="192" t="s">
        <v>161</v>
      </c>
      <c r="H94" s="193">
        <v>133</v>
      </c>
      <c r="I94" s="194"/>
      <c r="J94" s="195">
        <f>ROUND(I94*H94,2)</f>
        <v>0</v>
      </c>
      <c r="K94" s="191" t="s">
        <v>147</v>
      </c>
      <c r="L94" s="58"/>
      <c r="M94" s="196" t="s">
        <v>22</v>
      </c>
      <c r="N94" s="197" t="s">
        <v>47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148</v>
      </c>
      <c r="AT94" s="21" t="s">
        <v>143</v>
      </c>
      <c r="AU94" s="21" t="s">
        <v>86</v>
      </c>
      <c r="AY94" s="21" t="s">
        <v>141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24</v>
      </c>
      <c r="BK94" s="200">
        <f>ROUND(I94*H94,2)</f>
        <v>0</v>
      </c>
      <c r="BL94" s="21" t="s">
        <v>148</v>
      </c>
      <c r="BM94" s="21" t="s">
        <v>676</v>
      </c>
    </row>
    <row r="95" spans="2:51" s="11" customFormat="1" ht="12">
      <c r="B95" s="201"/>
      <c r="C95" s="202"/>
      <c r="D95" s="203" t="s">
        <v>150</v>
      </c>
      <c r="E95" s="204" t="s">
        <v>22</v>
      </c>
      <c r="F95" s="205" t="s">
        <v>584</v>
      </c>
      <c r="G95" s="202"/>
      <c r="H95" s="206">
        <v>133</v>
      </c>
      <c r="I95" s="207"/>
      <c r="J95" s="202"/>
      <c r="K95" s="202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150</v>
      </c>
      <c r="AU95" s="212" t="s">
        <v>86</v>
      </c>
      <c r="AV95" s="11" t="s">
        <v>86</v>
      </c>
      <c r="AW95" s="11" t="s">
        <v>39</v>
      </c>
      <c r="AX95" s="11" t="s">
        <v>24</v>
      </c>
      <c r="AY95" s="212" t="s">
        <v>141</v>
      </c>
    </row>
    <row r="96" spans="2:65" s="1" customFormat="1" ht="14.4" customHeight="1">
      <c r="B96" s="38"/>
      <c r="C96" s="215" t="s">
        <v>193</v>
      </c>
      <c r="D96" s="215" t="s">
        <v>273</v>
      </c>
      <c r="E96" s="216" t="s">
        <v>621</v>
      </c>
      <c r="F96" s="217" t="s">
        <v>622</v>
      </c>
      <c r="G96" s="218" t="s">
        <v>290</v>
      </c>
      <c r="H96" s="219">
        <v>6.65</v>
      </c>
      <c r="I96" s="220"/>
      <c r="J96" s="221">
        <f>ROUND(I96*H96,2)</f>
        <v>0</v>
      </c>
      <c r="K96" s="217" t="s">
        <v>22</v>
      </c>
      <c r="L96" s="222"/>
      <c r="M96" s="223" t="s">
        <v>22</v>
      </c>
      <c r="N96" s="224" t="s">
        <v>47</v>
      </c>
      <c r="O96" s="39"/>
      <c r="P96" s="198">
        <f>O96*H96</f>
        <v>0</v>
      </c>
      <c r="Q96" s="198">
        <v>0.001</v>
      </c>
      <c r="R96" s="198">
        <f>Q96*H96</f>
        <v>0.0066500000000000005</v>
      </c>
      <c r="S96" s="198">
        <v>0</v>
      </c>
      <c r="T96" s="199">
        <f>S96*H96</f>
        <v>0</v>
      </c>
      <c r="AR96" s="21" t="s">
        <v>189</v>
      </c>
      <c r="AT96" s="21" t="s">
        <v>273</v>
      </c>
      <c r="AU96" s="21" t="s">
        <v>86</v>
      </c>
      <c r="AY96" s="21" t="s">
        <v>141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1" t="s">
        <v>24</v>
      </c>
      <c r="BK96" s="200">
        <f>ROUND(I96*H96,2)</f>
        <v>0</v>
      </c>
      <c r="BL96" s="21" t="s">
        <v>148</v>
      </c>
      <c r="BM96" s="21" t="s">
        <v>677</v>
      </c>
    </row>
    <row r="97" spans="2:51" s="11" customFormat="1" ht="12">
      <c r="B97" s="201"/>
      <c r="C97" s="202"/>
      <c r="D97" s="203" t="s">
        <v>150</v>
      </c>
      <c r="E97" s="204" t="s">
        <v>22</v>
      </c>
      <c r="F97" s="205" t="s">
        <v>624</v>
      </c>
      <c r="G97" s="202"/>
      <c r="H97" s="206">
        <v>6.65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150</v>
      </c>
      <c r="AU97" s="212" t="s">
        <v>86</v>
      </c>
      <c r="AV97" s="11" t="s">
        <v>86</v>
      </c>
      <c r="AW97" s="11" t="s">
        <v>39</v>
      </c>
      <c r="AX97" s="11" t="s">
        <v>24</v>
      </c>
      <c r="AY97" s="212" t="s">
        <v>141</v>
      </c>
    </row>
    <row r="98" spans="2:65" s="1" customFormat="1" ht="22.8" customHeight="1">
      <c r="B98" s="38"/>
      <c r="C98" s="189" t="s">
        <v>29</v>
      </c>
      <c r="D98" s="189" t="s">
        <v>143</v>
      </c>
      <c r="E98" s="190" t="s">
        <v>637</v>
      </c>
      <c r="F98" s="191" t="s">
        <v>638</v>
      </c>
      <c r="G98" s="192" t="s">
        <v>146</v>
      </c>
      <c r="H98" s="193">
        <v>437</v>
      </c>
      <c r="I98" s="194"/>
      <c r="J98" s="195">
        <f>ROUND(I98*H98,2)</f>
        <v>0</v>
      </c>
      <c r="K98" s="191" t="s">
        <v>147</v>
      </c>
      <c r="L98" s="58"/>
      <c r="M98" s="196" t="s">
        <v>22</v>
      </c>
      <c r="N98" s="197" t="s">
        <v>47</v>
      </c>
      <c r="O98" s="39"/>
      <c r="P98" s="198">
        <f>O98*H98</f>
        <v>0</v>
      </c>
      <c r="Q98" s="198">
        <v>0</v>
      </c>
      <c r="R98" s="198">
        <f>Q98*H98</f>
        <v>0</v>
      </c>
      <c r="S98" s="198">
        <v>0</v>
      </c>
      <c r="T98" s="199">
        <f>S98*H98</f>
        <v>0</v>
      </c>
      <c r="AR98" s="21" t="s">
        <v>148</v>
      </c>
      <c r="AT98" s="21" t="s">
        <v>143</v>
      </c>
      <c r="AU98" s="21" t="s">
        <v>86</v>
      </c>
      <c r="AY98" s="21" t="s">
        <v>141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1" t="s">
        <v>24</v>
      </c>
      <c r="BK98" s="200">
        <f>ROUND(I98*H98,2)</f>
        <v>0</v>
      </c>
      <c r="BL98" s="21" t="s">
        <v>148</v>
      </c>
      <c r="BM98" s="21" t="s">
        <v>678</v>
      </c>
    </row>
    <row r="99" spans="2:51" s="11" customFormat="1" ht="12">
      <c r="B99" s="201"/>
      <c r="C99" s="202"/>
      <c r="D99" s="203" t="s">
        <v>150</v>
      </c>
      <c r="E99" s="204" t="s">
        <v>22</v>
      </c>
      <c r="F99" s="205" t="s">
        <v>640</v>
      </c>
      <c r="G99" s="202"/>
      <c r="H99" s="206">
        <v>378</v>
      </c>
      <c r="I99" s="207"/>
      <c r="J99" s="202"/>
      <c r="K99" s="202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150</v>
      </c>
      <c r="AU99" s="212" t="s">
        <v>86</v>
      </c>
      <c r="AV99" s="11" t="s">
        <v>86</v>
      </c>
      <c r="AW99" s="11" t="s">
        <v>39</v>
      </c>
      <c r="AX99" s="11" t="s">
        <v>76</v>
      </c>
      <c r="AY99" s="212" t="s">
        <v>141</v>
      </c>
    </row>
    <row r="100" spans="2:51" s="11" customFormat="1" ht="12">
      <c r="B100" s="201"/>
      <c r="C100" s="202"/>
      <c r="D100" s="203" t="s">
        <v>150</v>
      </c>
      <c r="E100" s="204" t="s">
        <v>22</v>
      </c>
      <c r="F100" s="205" t="s">
        <v>641</v>
      </c>
      <c r="G100" s="202"/>
      <c r="H100" s="206">
        <v>59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150</v>
      </c>
      <c r="AU100" s="212" t="s">
        <v>86</v>
      </c>
      <c r="AV100" s="11" t="s">
        <v>86</v>
      </c>
      <c r="AW100" s="11" t="s">
        <v>39</v>
      </c>
      <c r="AX100" s="11" t="s">
        <v>76</v>
      </c>
      <c r="AY100" s="212" t="s">
        <v>141</v>
      </c>
    </row>
    <row r="101" spans="2:65" s="1" customFormat="1" ht="14.4" customHeight="1">
      <c r="B101" s="38"/>
      <c r="C101" s="215" t="s">
        <v>203</v>
      </c>
      <c r="D101" s="215" t="s">
        <v>273</v>
      </c>
      <c r="E101" s="216" t="s">
        <v>642</v>
      </c>
      <c r="F101" s="217" t="s">
        <v>643</v>
      </c>
      <c r="G101" s="218" t="s">
        <v>154</v>
      </c>
      <c r="H101" s="219">
        <v>21.85</v>
      </c>
      <c r="I101" s="220"/>
      <c r="J101" s="221">
        <f>ROUND(I101*H101,2)</f>
        <v>0</v>
      </c>
      <c r="K101" s="217" t="s">
        <v>147</v>
      </c>
      <c r="L101" s="222"/>
      <c r="M101" s="223" t="s">
        <v>22</v>
      </c>
      <c r="N101" s="224" t="s">
        <v>47</v>
      </c>
      <c r="O101" s="39"/>
      <c r="P101" s="198">
        <f>O101*H101</f>
        <v>0</v>
      </c>
      <c r="Q101" s="198">
        <v>0.2</v>
      </c>
      <c r="R101" s="198">
        <f>Q101*H101</f>
        <v>4.37</v>
      </c>
      <c r="S101" s="198">
        <v>0</v>
      </c>
      <c r="T101" s="199">
        <f>S101*H101</f>
        <v>0</v>
      </c>
      <c r="AR101" s="21" t="s">
        <v>189</v>
      </c>
      <c r="AT101" s="21" t="s">
        <v>273</v>
      </c>
      <c r="AU101" s="21" t="s">
        <v>86</v>
      </c>
      <c r="AY101" s="21" t="s">
        <v>141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24</v>
      </c>
      <c r="BK101" s="200">
        <f>ROUND(I101*H101,2)</f>
        <v>0</v>
      </c>
      <c r="BL101" s="21" t="s">
        <v>148</v>
      </c>
      <c r="BM101" s="21" t="s">
        <v>679</v>
      </c>
    </row>
    <row r="102" spans="2:51" s="11" customFormat="1" ht="12">
      <c r="B102" s="201"/>
      <c r="C102" s="202"/>
      <c r="D102" s="203" t="s">
        <v>150</v>
      </c>
      <c r="E102" s="204" t="s">
        <v>22</v>
      </c>
      <c r="F102" s="205" t="s">
        <v>680</v>
      </c>
      <c r="G102" s="202"/>
      <c r="H102" s="206">
        <v>21.85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150</v>
      </c>
      <c r="AU102" s="212" t="s">
        <v>86</v>
      </c>
      <c r="AV102" s="11" t="s">
        <v>86</v>
      </c>
      <c r="AW102" s="11" t="s">
        <v>39</v>
      </c>
      <c r="AX102" s="11" t="s">
        <v>24</v>
      </c>
      <c r="AY102" s="212" t="s">
        <v>141</v>
      </c>
    </row>
    <row r="103" spans="2:65" s="1" customFormat="1" ht="14.4" customHeight="1">
      <c r="B103" s="38"/>
      <c r="C103" s="189" t="s">
        <v>209</v>
      </c>
      <c r="D103" s="189" t="s">
        <v>143</v>
      </c>
      <c r="E103" s="190" t="s">
        <v>681</v>
      </c>
      <c r="F103" s="191" t="s">
        <v>682</v>
      </c>
      <c r="G103" s="192" t="s">
        <v>154</v>
      </c>
      <c r="H103" s="193">
        <v>25.68</v>
      </c>
      <c r="I103" s="194"/>
      <c r="J103" s="195">
        <f>ROUND(I103*H103,2)</f>
        <v>0</v>
      </c>
      <c r="K103" s="191" t="s">
        <v>147</v>
      </c>
      <c r="L103" s="58"/>
      <c r="M103" s="196" t="s">
        <v>22</v>
      </c>
      <c r="N103" s="197" t="s">
        <v>47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148</v>
      </c>
      <c r="AT103" s="21" t="s">
        <v>143</v>
      </c>
      <c r="AU103" s="21" t="s">
        <v>86</v>
      </c>
      <c r="AY103" s="21" t="s">
        <v>141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24</v>
      </c>
      <c r="BK103" s="200">
        <f>ROUND(I103*H103,2)</f>
        <v>0</v>
      </c>
      <c r="BL103" s="21" t="s">
        <v>148</v>
      </c>
      <c r="BM103" s="21" t="s">
        <v>683</v>
      </c>
    </row>
    <row r="104" spans="2:51" s="11" customFormat="1" ht="12">
      <c r="B104" s="201"/>
      <c r="C104" s="202"/>
      <c r="D104" s="203" t="s">
        <v>150</v>
      </c>
      <c r="E104" s="204" t="s">
        <v>22</v>
      </c>
      <c r="F104" s="205" t="s">
        <v>684</v>
      </c>
      <c r="G104" s="202"/>
      <c r="H104" s="206">
        <v>7.98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150</v>
      </c>
      <c r="AU104" s="212" t="s">
        <v>86</v>
      </c>
      <c r="AV104" s="11" t="s">
        <v>86</v>
      </c>
      <c r="AW104" s="11" t="s">
        <v>39</v>
      </c>
      <c r="AX104" s="11" t="s">
        <v>76</v>
      </c>
      <c r="AY104" s="212" t="s">
        <v>141</v>
      </c>
    </row>
    <row r="105" spans="2:51" s="11" customFormat="1" ht="12">
      <c r="B105" s="201"/>
      <c r="C105" s="202"/>
      <c r="D105" s="203" t="s">
        <v>150</v>
      </c>
      <c r="E105" s="204" t="s">
        <v>22</v>
      </c>
      <c r="F105" s="205" t="s">
        <v>685</v>
      </c>
      <c r="G105" s="202"/>
      <c r="H105" s="206">
        <v>17.7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150</v>
      </c>
      <c r="AU105" s="212" t="s">
        <v>86</v>
      </c>
      <c r="AV105" s="11" t="s">
        <v>86</v>
      </c>
      <c r="AW105" s="11" t="s">
        <v>39</v>
      </c>
      <c r="AX105" s="11" t="s">
        <v>76</v>
      </c>
      <c r="AY105" s="212" t="s">
        <v>141</v>
      </c>
    </row>
    <row r="106" spans="2:65" s="1" customFormat="1" ht="14.4" customHeight="1">
      <c r="B106" s="38"/>
      <c r="C106" s="189" t="s">
        <v>214</v>
      </c>
      <c r="D106" s="189" t="s">
        <v>143</v>
      </c>
      <c r="E106" s="190" t="s">
        <v>686</v>
      </c>
      <c r="F106" s="191" t="s">
        <v>687</v>
      </c>
      <c r="G106" s="192" t="s">
        <v>154</v>
      </c>
      <c r="H106" s="193">
        <v>25.68</v>
      </c>
      <c r="I106" s="194"/>
      <c r="J106" s="195">
        <f>ROUND(I106*H106,2)</f>
        <v>0</v>
      </c>
      <c r="K106" s="191" t="s">
        <v>147</v>
      </c>
      <c r="L106" s="58"/>
      <c r="M106" s="196" t="s">
        <v>22</v>
      </c>
      <c r="N106" s="197" t="s">
        <v>47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148</v>
      </c>
      <c r="AT106" s="21" t="s">
        <v>143</v>
      </c>
      <c r="AU106" s="21" t="s">
        <v>86</v>
      </c>
      <c r="AY106" s="21" t="s">
        <v>141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24</v>
      </c>
      <c r="BK106" s="200">
        <f>ROUND(I106*H106,2)</f>
        <v>0</v>
      </c>
      <c r="BL106" s="21" t="s">
        <v>148</v>
      </c>
      <c r="BM106" s="21" t="s">
        <v>688</v>
      </c>
    </row>
    <row r="107" spans="2:65" s="1" customFormat="1" ht="22.8" customHeight="1">
      <c r="B107" s="38"/>
      <c r="C107" s="189" t="s">
        <v>219</v>
      </c>
      <c r="D107" s="189" t="s">
        <v>143</v>
      </c>
      <c r="E107" s="190" t="s">
        <v>689</v>
      </c>
      <c r="F107" s="191" t="s">
        <v>690</v>
      </c>
      <c r="G107" s="192" t="s">
        <v>154</v>
      </c>
      <c r="H107" s="193">
        <v>77.04</v>
      </c>
      <c r="I107" s="194"/>
      <c r="J107" s="195">
        <f>ROUND(I107*H107,2)</f>
        <v>0</v>
      </c>
      <c r="K107" s="191" t="s">
        <v>147</v>
      </c>
      <c r="L107" s="58"/>
      <c r="M107" s="196" t="s">
        <v>22</v>
      </c>
      <c r="N107" s="197" t="s">
        <v>47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148</v>
      </c>
      <c r="AT107" s="21" t="s">
        <v>143</v>
      </c>
      <c r="AU107" s="21" t="s">
        <v>86</v>
      </c>
      <c r="AY107" s="21" t="s">
        <v>141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24</v>
      </c>
      <c r="BK107" s="200">
        <f>ROUND(I107*H107,2)</f>
        <v>0</v>
      </c>
      <c r="BL107" s="21" t="s">
        <v>148</v>
      </c>
      <c r="BM107" s="21" t="s">
        <v>691</v>
      </c>
    </row>
    <row r="108" spans="2:51" s="11" customFormat="1" ht="12">
      <c r="B108" s="201"/>
      <c r="C108" s="202"/>
      <c r="D108" s="203" t="s">
        <v>150</v>
      </c>
      <c r="E108" s="204" t="s">
        <v>22</v>
      </c>
      <c r="F108" s="205" t="s">
        <v>692</v>
      </c>
      <c r="G108" s="202"/>
      <c r="H108" s="206">
        <v>77.04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150</v>
      </c>
      <c r="AU108" s="212" t="s">
        <v>86</v>
      </c>
      <c r="AV108" s="11" t="s">
        <v>86</v>
      </c>
      <c r="AW108" s="11" t="s">
        <v>39</v>
      </c>
      <c r="AX108" s="11" t="s">
        <v>24</v>
      </c>
      <c r="AY108" s="212" t="s">
        <v>141</v>
      </c>
    </row>
    <row r="109" spans="2:65" s="1" customFormat="1" ht="14.4" customHeight="1">
      <c r="B109" s="38"/>
      <c r="C109" s="215" t="s">
        <v>10</v>
      </c>
      <c r="D109" s="215" t="s">
        <v>273</v>
      </c>
      <c r="E109" s="216" t="s">
        <v>693</v>
      </c>
      <c r="F109" s="217" t="s">
        <v>694</v>
      </c>
      <c r="G109" s="218" t="s">
        <v>154</v>
      </c>
      <c r="H109" s="219">
        <v>25.68</v>
      </c>
      <c r="I109" s="220"/>
      <c r="J109" s="221">
        <f>ROUND(I109*H109,2)</f>
        <v>0</v>
      </c>
      <c r="K109" s="217" t="s">
        <v>147</v>
      </c>
      <c r="L109" s="222"/>
      <c r="M109" s="223" t="s">
        <v>22</v>
      </c>
      <c r="N109" s="224" t="s">
        <v>47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189</v>
      </c>
      <c r="AT109" s="21" t="s">
        <v>273</v>
      </c>
      <c r="AU109" s="21" t="s">
        <v>86</v>
      </c>
      <c r="AY109" s="21" t="s">
        <v>141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24</v>
      </c>
      <c r="BK109" s="200">
        <f>ROUND(I109*H109,2)</f>
        <v>0</v>
      </c>
      <c r="BL109" s="21" t="s">
        <v>148</v>
      </c>
      <c r="BM109" s="21" t="s">
        <v>695</v>
      </c>
    </row>
    <row r="110" spans="2:63" s="10" customFormat="1" ht="29.85" customHeight="1">
      <c r="B110" s="173"/>
      <c r="C110" s="174"/>
      <c r="D110" s="175" t="s">
        <v>75</v>
      </c>
      <c r="E110" s="187" t="s">
        <v>552</v>
      </c>
      <c r="F110" s="187" t="s">
        <v>553</v>
      </c>
      <c r="G110" s="174"/>
      <c r="H110" s="174"/>
      <c r="I110" s="177"/>
      <c r="J110" s="188">
        <f>BK110</f>
        <v>0</v>
      </c>
      <c r="K110" s="174"/>
      <c r="L110" s="179"/>
      <c r="M110" s="180"/>
      <c r="N110" s="181"/>
      <c r="O110" s="181"/>
      <c r="P110" s="182">
        <f>P111</f>
        <v>0</v>
      </c>
      <c r="Q110" s="181"/>
      <c r="R110" s="182">
        <f>R111</f>
        <v>0</v>
      </c>
      <c r="S110" s="181"/>
      <c r="T110" s="183">
        <f>T111</f>
        <v>0</v>
      </c>
      <c r="AR110" s="184" t="s">
        <v>24</v>
      </c>
      <c r="AT110" s="185" t="s">
        <v>75</v>
      </c>
      <c r="AU110" s="185" t="s">
        <v>24</v>
      </c>
      <c r="AY110" s="184" t="s">
        <v>141</v>
      </c>
      <c r="BK110" s="186">
        <f>BK111</f>
        <v>0</v>
      </c>
    </row>
    <row r="111" spans="2:65" s="1" customFormat="1" ht="22.8" customHeight="1">
      <c r="B111" s="38"/>
      <c r="C111" s="189" t="s">
        <v>229</v>
      </c>
      <c r="D111" s="189" t="s">
        <v>143</v>
      </c>
      <c r="E111" s="190" t="s">
        <v>646</v>
      </c>
      <c r="F111" s="191" t="s">
        <v>647</v>
      </c>
      <c r="G111" s="192" t="s">
        <v>247</v>
      </c>
      <c r="H111" s="193">
        <v>4.476</v>
      </c>
      <c r="I111" s="194"/>
      <c r="J111" s="195">
        <f>ROUND(I111*H111,2)</f>
        <v>0</v>
      </c>
      <c r="K111" s="191" t="s">
        <v>147</v>
      </c>
      <c r="L111" s="58"/>
      <c r="M111" s="196" t="s">
        <v>22</v>
      </c>
      <c r="N111" s="225" t="s">
        <v>47</v>
      </c>
      <c r="O111" s="226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148</v>
      </c>
      <c r="AT111" s="21" t="s">
        <v>143</v>
      </c>
      <c r="AU111" s="21" t="s">
        <v>86</v>
      </c>
      <c r="AY111" s="21" t="s">
        <v>141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24</v>
      </c>
      <c r="BK111" s="200">
        <f>ROUND(I111*H111,2)</f>
        <v>0</v>
      </c>
      <c r="BL111" s="21" t="s">
        <v>148</v>
      </c>
      <c r="BM111" s="21" t="s">
        <v>696</v>
      </c>
    </row>
    <row r="112" spans="2:12" s="1" customFormat="1" ht="6.9" customHeight="1">
      <c r="B112" s="53"/>
      <c r="C112" s="54"/>
      <c r="D112" s="54"/>
      <c r="E112" s="54"/>
      <c r="F112" s="54"/>
      <c r="G112" s="54"/>
      <c r="H112" s="54"/>
      <c r="I112" s="136"/>
      <c r="J112" s="54"/>
      <c r="K112" s="54"/>
      <c r="L112" s="58"/>
    </row>
  </sheetData>
  <sheetProtection algorithmName="SHA-512" hashValue="fJd/5MYYILF/gQowm0jZdzWIwpzw2pxwhXQLmvuyePo2OrWDGh/4vsd5ZjZ7p/5bpBWdi9jbA4+hSlCvCqaHPg==" saltValue="2nphuxT9l8ttV3T2Qjuf2S9rPeYdxZV0UguoUcrgE1IztmCSgIVcEIIQmmbsp0TyK2U4XybPjcgsOgkcQ6xzOQ==" spinCount="100000" sheet="1" objects="1" scenarios="1" formatColumns="0" formatRows="0" autoFilter="0"/>
  <autoFilter ref="C78:K111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workbookViewId="0" topLeftCell="A1">
      <pane ySplit="1" topLeftCell="A50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103</v>
      </c>
      <c r="G1" s="355" t="s">
        <v>104</v>
      </c>
      <c r="H1" s="355"/>
      <c r="I1" s="112"/>
      <c r="J1" s="111" t="s">
        <v>105</v>
      </c>
      <c r="K1" s="110" t="s">
        <v>106</v>
      </c>
      <c r="L1" s="111" t="s">
        <v>107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1" t="s">
        <v>102</v>
      </c>
    </row>
    <row r="3" spans="2:46" ht="6.9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86</v>
      </c>
    </row>
    <row r="4" spans="2:46" ht="36.9" customHeight="1">
      <c r="B4" s="25"/>
      <c r="C4" s="26"/>
      <c r="D4" s="27" t="s">
        <v>108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4.4" customHeight="1">
      <c r="B7" s="25"/>
      <c r="C7" s="26"/>
      <c r="D7" s="26"/>
      <c r="E7" s="347" t="str">
        <f>'Rekapitulace stavby'!K6</f>
        <v>Polní cesta C2, k.ú. Chotouň</v>
      </c>
      <c r="F7" s="348"/>
      <c r="G7" s="348"/>
      <c r="H7" s="348"/>
      <c r="I7" s="114"/>
      <c r="J7" s="26"/>
      <c r="K7" s="28"/>
    </row>
    <row r="8" spans="2:11" s="1" customFormat="1" ht="13.2">
      <c r="B8" s="38"/>
      <c r="C8" s="39"/>
      <c r="D8" s="34" t="s">
        <v>109</v>
      </c>
      <c r="E8" s="39"/>
      <c r="F8" s="39"/>
      <c r="G8" s="39"/>
      <c r="H8" s="39"/>
      <c r="I8" s="115"/>
      <c r="J8" s="39"/>
      <c r="K8" s="42"/>
    </row>
    <row r="9" spans="2:11" s="1" customFormat="1" ht="36.9" customHeight="1">
      <c r="B9" s="38"/>
      <c r="C9" s="39"/>
      <c r="D9" s="39"/>
      <c r="E9" s="349" t="s">
        <v>699</v>
      </c>
      <c r="F9" s="350"/>
      <c r="G9" s="350"/>
      <c r="H9" s="350"/>
      <c r="I9" s="115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6" t="s">
        <v>23</v>
      </c>
      <c r="J11" s="32" t="s">
        <v>22</v>
      </c>
      <c r="K11" s="42"/>
    </row>
    <row r="12" spans="2:11" s="1" customFormat="1" ht="14.4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6" t="s">
        <v>27</v>
      </c>
      <c r="J12" s="117" t="str">
        <f>'Rekapitulace stavby'!AN8</f>
        <v>25. 11. 2015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" customHeight="1">
      <c r="B14" s="38"/>
      <c r="C14" s="39"/>
      <c r="D14" s="34" t="s">
        <v>31</v>
      </c>
      <c r="E14" s="39"/>
      <c r="F14" s="39"/>
      <c r="G14" s="39"/>
      <c r="H14" s="39"/>
      <c r="I14" s="116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700</v>
      </c>
      <c r="F15" s="39"/>
      <c r="G15" s="39"/>
      <c r="H15" s="39"/>
      <c r="I15" s="116" t="s">
        <v>34</v>
      </c>
      <c r="J15" s="32" t="s">
        <v>22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" customHeight="1">
      <c r="B17" s="38"/>
      <c r="C17" s="39"/>
      <c r="D17" s="34" t="s">
        <v>35</v>
      </c>
      <c r="E17" s="39"/>
      <c r="F17" s="39"/>
      <c r="G17" s="39"/>
      <c r="H17" s="39"/>
      <c r="I17" s="116" t="s">
        <v>32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34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" customHeight="1">
      <c r="B20" s="38"/>
      <c r="C20" s="39"/>
      <c r="D20" s="34" t="s">
        <v>37</v>
      </c>
      <c r="E20" s="39"/>
      <c r="F20" s="39"/>
      <c r="G20" s="39"/>
      <c r="H20" s="39"/>
      <c r="I20" s="116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6" t="s">
        <v>34</v>
      </c>
      <c r="J21" s="32" t="s">
        <v>22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" customHeight="1">
      <c r="B23" s="38"/>
      <c r="C23" s="39"/>
      <c r="D23" s="34" t="s">
        <v>40</v>
      </c>
      <c r="E23" s="39"/>
      <c r="F23" s="39"/>
      <c r="G23" s="39"/>
      <c r="H23" s="39"/>
      <c r="I23" s="115"/>
      <c r="J23" s="39"/>
      <c r="K23" s="42"/>
    </row>
    <row r="24" spans="2:11" s="6" customFormat="1" ht="14.4" customHeight="1">
      <c r="B24" s="118"/>
      <c r="C24" s="119"/>
      <c r="D24" s="119"/>
      <c r="E24" s="316" t="s">
        <v>22</v>
      </c>
      <c r="F24" s="316"/>
      <c r="G24" s="316"/>
      <c r="H24" s="316"/>
      <c r="I24" s="120"/>
      <c r="J24" s="119"/>
      <c r="K24" s="121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42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" customHeight="1">
      <c r="B29" s="38"/>
      <c r="C29" s="39"/>
      <c r="D29" s="39"/>
      <c r="E29" s="39"/>
      <c r="F29" s="43" t="s">
        <v>44</v>
      </c>
      <c r="G29" s="39"/>
      <c r="H29" s="39"/>
      <c r="I29" s="126" t="s">
        <v>43</v>
      </c>
      <c r="J29" s="43" t="s">
        <v>45</v>
      </c>
      <c r="K29" s="42"/>
    </row>
    <row r="30" spans="2:11" s="1" customFormat="1" ht="14.4" customHeight="1">
      <c r="B30" s="38"/>
      <c r="C30" s="39"/>
      <c r="D30" s="46" t="s">
        <v>46</v>
      </c>
      <c r="E30" s="46" t="s">
        <v>47</v>
      </c>
      <c r="F30" s="127">
        <f>ROUND(SUM(BE79:BE98),2)</f>
        <v>0</v>
      </c>
      <c r="G30" s="39"/>
      <c r="H30" s="39"/>
      <c r="I30" s="128">
        <v>0.21</v>
      </c>
      <c r="J30" s="127">
        <f>ROUND(ROUND((SUM(BE79:BE98)),2)*I30,2)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48</v>
      </c>
      <c r="F31" s="127">
        <f>ROUND(SUM(BF79:BF98),2)</f>
        <v>0</v>
      </c>
      <c r="G31" s="39"/>
      <c r="H31" s="39"/>
      <c r="I31" s="128">
        <v>0.15</v>
      </c>
      <c r="J31" s="127">
        <f>ROUND(ROUND((SUM(BF79:BF98)),2)*I31,2)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49</v>
      </c>
      <c r="F32" s="127">
        <f>ROUND(SUM(BG79:BG98),2)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" customHeight="1" hidden="1">
      <c r="B33" s="38"/>
      <c r="C33" s="39"/>
      <c r="D33" s="39"/>
      <c r="E33" s="46" t="s">
        <v>50</v>
      </c>
      <c r="F33" s="127">
        <f>ROUND(SUM(BH79:BH98),2)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51</v>
      </c>
      <c r="F34" s="127">
        <f>ROUND(SUM(BI79:BI98),2)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52</v>
      </c>
      <c r="E36" s="76"/>
      <c r="F36" s="76"/>
      <c r="G36" s="131" t="s">
        <v>53</v>
      </c>
      <c r="H36" s="132" t="s">
        <v>54</v>
      </c>
      <c r="I36" s="133"/>
      <c r="J36" s="134">
        <f>SUM(J27:J34)</f>
        <v>0</v>
      </c>
      <c r="K36" s="135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" customHeight="1">
      <c r="B42" s="38"/>
      <c r="C42" s="27" t="s">
        <v>111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4.4" customHeight="1">
      <c r="B45" s="38"/>
      <c r="C45" s="39"/>
      <c r="D45" s="39"/>
      <c r="E45" s="347" t="str">
        <f>E7</f>
        <v>Polní cesta C2, k.ú. Chotouň</v>
      </c>
      <c r="F45" s="348"/>
      <c r="G45" s="348"/>
      <c r="H45" s="348"/>
      <c r="I45" s="115"/>
      <c r="J45" s="39"/>
      <c r="K45" s="42"/>
    </row>
    <row r="46" spans="2:11" s="1" customFormat="1" ht="14.4" customHeight="1">
      <c r="B46" s="38"/>
      <c r="C46" s="34" t="s">
        <v>109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6.2" customHeight="1">
      <c r="B47" s="38"/>
      <c r="C47" s="39"/>
      <c r="D47" s="39"/>
      <c r="E47" s="349" t="str">
        <f>E9</f>
        <v>VON - Vedlejší a ostatní náklady</v>
      </c>
      <c r="F47" s="350"/>
      <c r="G47" s="350"/>
      <c r="H47" s="350"/>
      <c r="I47" s="115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 xml:space="preserve"> </v>
      </c>
      <c r="G49" s="39"/>
      <c r="H49" s="39"/>
      <c r="I49" s="116" t="s">
        <v>27</v>
      </c>
      <c r="J49" s="117" t="str">
        <f>IF(J12="","",J12)</f>
        <v>25. 11. 2015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2">
      <c r="B51" s="38"/>
      <c r="C51" s="34" t="s">
        <v>31</v>
      </c>
      <c r="D51" s="39"/>
      <c r="E51" s="39"/>
      <c r="F51" s="32" t="str">
        <f>E15</f>
        <v>SPÚ, pobočka Kolín</v>
      </c>
      <c r="G51" s="39"/>
      <c r="H51" s="39"/>
      <c r="I51" s="116" t="s">
        <v>37</v>
      </c>
      <c r="J51" s="316" t="str">
        <f>E21</f>
        <v>Ing. Jarmila Večeřová</v>
      </c>
      <c r="K51" s="42"/>
    </row>
    <row r="52" spans="2:11" s="1" customFormat="1" ht="14.4" customHeight="1">
      <c r="B52" s="38"/>
      <c r="C52" s="34" t="s">
        <v>35</v>
      </c>
      <c r="D52" s="39"/>
      <c r="E52" s="39"/>
      <c r="F52" s="32" t="str">
        <f>IF(E18="","",E18)</f>
        <v/>
      </c>
      <c r="G52" s="39"/>
      <c r="H52" s="39"/>
      <c r="I52" s="115"/>
      <c r="J52" s="35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112</v>
      </c>
      <c r="D54" s="129"/>
      <c r="E54" s="129"/>
      <c r="F54" s="129"/>
      <c r="G54" s="129"/>
      <c r="H54" s="129"/>
      <c r="I54" s="142"/>
      <c r="J54" s="143" t="s">
        <v>113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114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115</v>
      </c>
    </row>
    <row r="57" spans="2:11" s="7" customFormat="1" ht="24.9" customHeight="1">
      <c r="B57" s="146"/>
      <c r="C57" s="147"/>
      <c r="D57" s="148" t="s">
        <v>701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8" customFormat="1" ht="19.95" customHeight="1">
      <c r="B58" s="153"/>
      <c r="C58" s="154"/>
      <c r="D58" s="155" t="s">
        <v>702</v>
      </c>
      <c r="E58" s="156"/>
      <c r="F58" s="156"/>
      <c r="G58" s="156"/>
      <c r="H58" s="156"/>
      <c r="I58" s="157"/>
      <c r="J58" s="158">
        <f>J81</f>
        <v>0</v>
      </c>
      <c r="K58" s="159"/>
    </row>
    <row r="59" spans="2:11" s="8" customFormat="1" ht="19.95" customHeight="1">
      <c r="B59" s="153"/>
      <c r="C59" s="154"/>
      <c r="D59" s="155" t="s">
        <v>703</v>
      </c>
      <c r="E59" s="156"/>
      <c r="F59" s="156"/>
      <c r="G59" s="156"/>
      <c r="H59" s="156"/>
      <c r="I59" s="157"/>
      <c r="J59" s="158">
        <f>J88</f>
        <v>0</v>
      </c>
      <c r="K59" s="159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" customHeight="1">
      <c r="B66" s="38"/>
      <c r="C66" s="59" t="s">
        <v>125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14.4" customHeight="1">
      <c r="B69" s="38"/>
      <c r="C69" s="60"/>
      <c r="D69" s="60"/>
      <c r="E69" s="352" t="str">
        <f>E7</f>
        <v>Polní cesta C2, k.ú. Chotouň</v>
      </c>
      <c r="F69" s="353"/>
      <c r="G69" s="353"/>
      <c r="H69" s="353"/>
      <c r="I69" s="160"/>
      <c r="J69" s="60"/>
      <c r="K69" s="60"/>
      <c r="L69" s="58"/>
    </row>
    <row r="70" spans="2:12" s="1" customFormat="1" ht="14.4" customHeight="1">
      <c r="B70" s="38"/>
      <c r="C70" s="62" t="s">
        <v>109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6.2" customHeight="1">
      <c r="B71" s="38"/>
      <c r="C71" s="60"/>
      <c r="D71" s="60"/>
      <c r="E71" s="327" t="str">
        <f>E9</f>
        <v>VON - Vedlejší a ostatní náklady</v>
      </c>
      <c r="F71" s="354"/>
      <c r="G71" s="354"/>
      <c r="H71" s="354"/>
      <c r="I71" s="160"/>
      <c r="J71" s="60"/>
      <c r="K71" s="60"/>
      <c r="L71" s="58"/>
    </row>
    <row r="72" spans="2:12" s="1" customFormat="1" ht="6.9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25</v>
      </c>
      <c r="D73" s="60"/>
      <c r="E73" s="60"/>
      <c r="F73" s="161" t="str">
        <f>F12</f>
        <v xml:space="preserve"> </v>
      </c>
      <c r="G73" s="60"/>
      <c r="H73" s="60"/>
      <c r="I73" s="162" t="s">
        <v>27</v>
      </c>
      <c r="J73" s="70" t="str">
        <f>IF(J12="","",J12)</f>
        <v>25. 11. 2015</v>
      </c>
      <c r="K73" s="60"/>
      <c r="L73" s="58"/>
    </row>
    <row r="74" spans="2:12" s="1" customFormat="1" ht="6.9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3.2">
      <c r="B75" s="38"/>
      <c r="C75" s="62" t="s">
        <v>31</v>
      </c>
      <c r="D75" s="60"/>
      <c r="E75" s="60"/>
      <c r="F75" s="161" t="str">
        <f>E15</f>
        <v>SPÚ, pobočka Kolín</v>
      </c>
      <c r="G75" s="60"/>
      <c r="H75" s="60"/>
      <c r="I75" s="162" t="s">
        <v>37</v>
      </c>
      <c r="J75" s="161" t="str">
        <f>E21</f>
        <v>Ing. Jarmila Večeřová</v>
      </c>
      <c r="K75" s="60"/>
      <c r="L75" s="58"/>
    </row>
    <row r="76" spans="2:12" s="1" customFormat="1" ht="14.4" customHeight="1">
      <c r="B76" s="38"/>
      <c r="C76" s="62" t="s">
        <v>35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126</v>
      </c>
      <c r="D78" s="165" t="s">
        <v>61</v>
      </c>
      <c r="E78" s="165" t="s">
        <v>57</v>
      </c>
      <c r="F78" s="165" t="s">
        <v>127</v>
      </c>
      <c r="G78" s="165" t="s">
        <v>128</v>
      </c>
      <c r="H78" s="165" t="s">
        <v>129</v>
      </c>
      <c r="I78" s="166" t="s">
        <v>130</v>
      </c>
      <c r="J78" s="165" t="s">
        <v>113</v>
      </c>
      <c r="K78" s="167" t="s">
        <v>131</v>
      </c>
      <c r="L78" s="168"/>
      <c r="M78" s="78" t="s">
        <v>132</v>
      </c>
      <c r="N78" s="79" t="s">
        <v>46</v>
      </c>
      <c r="O78" s="79" t="s">
        <v>133</v>
      </c>
      <c r="P78" s="79" t="s">
        <v>134</v>
      </c>
      <c r="Q78" s="79" t="s">
        <v>135</v>
      </c>
      <c r="R78" s="79" t="s">
        <v>136</v>
      </c>
      <c r="S78" s="79" t="s">
        <v>137</v>
      </c>
      <c r="T78" s="80" t="s">
        <v>138</v>
      </c>
    </row>
    <row r="79" spans="2:63" s="1" customFormat="1" ht="29.25" customHeight="1">
      <c r="B79" s="38"/>
      <c r="C79" s="84" t="s">
        <v>114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</f>
        <v>0</v>
      </c>
      <c r="Q79" s="82"/>
      <c r="R79" s="170">
        <f>R80</f>
        <v>0</v>
      </c>
      <c r="S79" s="82"/>
      <c r="T79" s="171">
        <f>T80</f>
        <v>0</v>
      </c>
      <c r="AT79" s="21" t="s">
        <v>75</v>
      </c>
      <c r="AU79" s="21" t="s">
        <v>115</v>
      </c>
      <c r="BK79" s="172">
        <f>BK80</f>
        <v>0</v>
      </c>
    </row>
    <row r="80" spans="2:63" s="10" customFormat="1" ht="37.35" customHeight="1">
      <c r="B80" s="173"/>
      <c r="C80" s="174"/>
      <c r="D80" s="175" t="s">
        <v>75</v>
      </c>
      <c r="E80" s="176" t="s">
        <v>704</v>
      </c>
      <c r="F80" s="176" t="s">
        <v>705</v>
      </c>
      <c r="G80" s="174"/>
      <c r="H80" s="174"/>
      <c r="I80" s="177"/>
      <c r="J80" s="178">
        <f>BK80</f>
        <v>0</v>
      </c>
      <c r="K80" s="174"/>
      <c r="L80" s="179"/>
      <c r="M80" s="180"/>
      <c r="N80" s="181"/>
      <c r="O80" s="181"/>
      <c r="P80" s="182">
        <f>P81+P88</f>
        <v>0</v>
      </c>
      <c r="Q80" s="181"/>
      <c r="R80" s="182">
        <f>R81+R88</f>
        <v>0</v>
      </c>
      <c r="S80" s="181"/>
      <c r="T80" s="183">
        <f>T81+T88</f>
        <v>0</v>
      </c>
      <c r="AR80" s="184" t="s">
        <v>168</v>
      </c>
      <c r="AT80" s="185" t="s">
        <v>75</v>
      </c>
      <c r="AU80" s="185" t="s">
        <v>76</v>
      </c>
      <c r="AY80" s="184" t="s">
        <v>141</v>
      </c>
      <c r="BK80" s="186">
        <f>BK81+BK88</f>
        <v>0</v>
      </c>
    </row>
    <row r="81" spans="2:63" s="10" customFormat="1" ht="19.95" customHeight="1">
      <c r="B81" s="173"/>
      <c r="C81" s="174"/>
      <c r="D81" s="175" t="s">
        <v>75</v>
      </c>
      <c r="E81" s="187" t="s">
        <v>706</v>
      </c>
      <c r="F81" s="187" t="s">
        <v>707</v>
      </c>
      <c r="G81" s="174"/>
      <c r="H81" s="174"/>
      <c r="I81" s="177"/>
      <c r="J81" s="188">
        <f>BK81</f>
        <v>0</v>
      </c>
      <c r="K81" s="174"/>
      <c r="L81" s="179"/>
      <c r="M81" s="180"/>
      <c r="N81" s="181"/>
      <c r="O81" s="181"/>
      <c r="P81" s="182">
        <f>SUM(P82:P87)</f>
        <v>0</v>
      </c>
      <c r="Q81" s="181"/>
      <c r="R81" s="182">
        <f>SUM(R82:R87)</f>
        <v>0</v>
      </c>
      <c r="S81" s="181"/>
      <c r="T81" s="183">
        <f>SUM(T82:T87)</f>
        <v>0</v>
      </c>
      <c r="AR81" s="184" t="s">
        <v>168</v>
      </c>
      <c r="AT81" s="185" t="s">
        <v>75</v>
      </c>
      <c r="AU81" s="185" t="s">
        <v>24</v>
      </c>
      <c r="AY81" s="184" t="s">
        <v>141</v>
      </c>
      <c r="BK81" s="186">
        <f>SUM(BK82:BK87)</f>
        <v>0</v>
      </c>
    </row>
    <row r="82" spans="2:65" s="1" customFormat="1" ht="14.4" customHeight="1">
      <c r="B82" s="38"/>
      <c r="C82" s="189" t="s">
        <v>24</v>
      </c>
      <c r="D82" s="189" t="s">
        <v>143</v>
      </c>
      <c r="E82" s="190" t="s">
        <v>708</v>
      </c>
      <c r="F82" s="191" t="s">
        <v>709</v>
      </c>
      <c r="G82" s="192" t="s">
        <v>466</v>
      </c>
      <c r="H82" s="193">
        <v>1</v>
      </c>
      <c r="I82" s="194"/>
      <c r="J82" s="195">
        <f>ROUND(I82*H82,2)</f>
        <v>0</v>
      </c>
      <c r="K82" s="191" t="s">
        <v>22</v>
      </c>
      <c r="L82" s="58"/>
      <c r="M82" s="196" t="s">
        <v>22</v>
      </c>
      <c r="N82" s="197" t="s">
        <v>47</v>
      </c>
      <c r="O82" s="39"/>
      <c r="P82" s="198">
        <f>O82*H82</f>
        <v>0</v>
      </c>
      <c r="Q82" s="198">
        <v>0</v>
      </c>
      <c r="R82" s="198">
        <f>Q82*H82</f>
        <v>0</v>
      </c>
      <c r="S82" s="198">
        <v>0</v>
      </c>
      <c r="T82" s="199">
        <f>S82*H82</f>
        <v>0</v>
      </c>
      <c r="AR82" s="21" t="s">
        <v>710</v>
      </c>
      <c r="AT82" s="21" t="s">
        <v>143</v>
      </c>
      <c r="AU82" s="21" t="s">
        <v>86</v>
      </c>
      <c r="AY82" s="21" t="s">
        <v>141</v>
      </c>
      <c r="BE82" s="200">
        <f>IF(N82="základní",J82,0)</f>
        <v>0</v>
      </c>
      <c r="BF82" s="200">
        <f>IF(N82="snížená",J82,0)</f>
        <v>0</v>
      </c>
      <c r="BG82" s="200">
        <f>IF(N82="zákl. přenesená",J82,0)</f>
        <v>0</v>
      </c>
      <c r="BH82" s="200">
        <f>IF(N82="sníž. přenesená",J82,0)</f>
        <v>0</v>
      </c>
      <c r="BI82" s="200">
        <f>IF(N82="nulová",J82,0)</f>
        <v>0</v>
      </c>
      <c r="BJ82" s="21" t="s">
        <v>24</v>
      </c>
      <c r="BK82" s="200">
        <f>ROUND(I82*H82,2)</f>
        <v>0</v>
      </c>
      <c r="BL82" s="21" t="s">
        <v>710</v>
      </c>
      <c r="BM82" s="21" t="s">
        <v>711</v>
      </c>
    </row>
    <row r="83" spans="2:47" s="1" customFormat="1" ht="108">
      <c r="B83" s="38"/>
      <c r="C83" s="60"/>
      <c r="D83" s="203" t="s">
        <v>223</v>
      </c>
      <c r="E83" s="60"/>
      <c r="F83" s="213" t="s">
        <v>712</v>
      </c>
      <c r="G83" s="60"/>
      <c r="H83" s="60"/>
      <c r="I83" s="160"/>
      <c r="J83" s="60"/>
      <c r="K83" s="60"/>
      <c r="L83" s="58"/>
      <c r="M83" s="214"/>
      <c r="N83" s="39"/>
      <c r="O83" s="39"/>
      <c r="P83" s="39"/>
      <c r="Q83" s="39"/>
      <c r="R83" s="39"/>
      <c r="S83" s="39"/>
      <c r="T83" s="75"/>
      <c r="AT83" s="21" t="s">
        <v>223</v>
      </c>
      <c r="AU83" s="21" t="s">
        <v>86</v>
      </c>
    </row>
    <row r="84" spans="2:65" s="1" customFormat="1" ht="14.4" customHeight="1">
      <c r="B84" s="38"/>
      <c r="C84" s="189" t="s">
        <v>86</v>
      </c>
      <c r="D84" s="189" t="s">
        <v>143</v>
      </c>
      <c r="E84" s="190" t="s">
        <v>713</v>
      </c>
      <c r="F84" s="191" t="s">
        <v>714</v>
      </c>
      <c r="G84" s="192" t="s">
        <v>466</v>
      </c>
      <c r="H84" s="193">
        <v>1</v>
      </c>
      <c r="I84" s="194"/>
      <c r="J84" s="195">
        <f>ROUND(I84*H84,2)</f>
        <v>0</v>
      </c>
      <c r="K84" s="191" t="s">
        <v>22</v>
      </c>
      <c r="L84" s="58"/>
      <c r="M84" s="196" t="s">
        <v>22</v>
      </c>
      <c r="N84" s="197" t="s">
        <v>47</v>
      </c>
      <c r="O84" s="39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AR84" s="21" t="s">
        <v>710</v>
      </c>
      <c r="AT84" s="21" t="s">
        <v>143</v>
      </c>
      <c r="AU84" s="21" t="s">
        <v>86</v>
      </c>
      <c r="AY84" s="21" t="s">
        <v>141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21" t="s">
        <v>24</v>
      </c>
      <c r="BK84" s="200">
        <f>ROUND(I84*H84,2)</f>
        <v>0</v>
      </c>
      <c r="BL84" s="21" t="s">
        <v>710</v>
      </c>
      <c r="BM84" s="21" t="s">
        <v>715</v>
      </c>
    </row>
    <row r="85" spans="2:47" s="1" customFormat="1" ht="144">
      <c r="B85" s="38"/>
      <c r="C85" s="60"/>
      <c r="D85" s="203" t="s">
        <v>223</v>
      </c>
      <c r="E85" s="60"/>
      <c r="F85" s="213" t="s">
        <v>716</v>
      </c>
      <c r="G85" s="60"/>
      <c r="H85" s="60"/>
      <c r="I85" s="160"/>
      <c r="J85" s="60"/>
      <c r="K85" s="60"/>
      <c r="L85" s="58"/>
      <c r="M85" s="214"/>
      <c r="N85" s="39"/>
      <c r="O85" s="39"/>
      <c r="P85" s="39"/>
      <c r="Q85" s="39"/>
      <c r="R85" s="39"/>
      <c r="S85" s="39"/>
      <c r="T85" s="75"/>
      <c r="AT85" s="21" t="s">
        <v>223</v>
      </c>
      <c r="AU85" s="21" t="s">
        <v>86</v>
      </c>
    </row>
    <row r="86" spans="2:65" s="1" customFormat="1" ht="14.4" customHeight="1">
      <c r="B86" s="38"/>
      <c r="C86" s="189" t="s">
        <v>158</v>
      </c>
      <c r="D86" s="189" t="s">
        <v>143</v>
      </c>
      <c r="E86" s="190" t="s">
        <v>717</v>
      </c>
      <c r="F86" s="191" t="s">
        <v>718</v>
      </c>
      <c r="G86" s="192" t="s">
        <v>466</v>
      </c>
      <c r="H86" s="193">
        <v>1</v>
      </c>
      <c r="I86" s="194"/>
      <c r="J86" s="195">
        <f>ROUND(I86*H86,2)</f>
        <v>0</v>
      </c>
      <c r="K86" s="191" t="s">
        <v>22</v>
      </c>
      <c r="L86" s="58"/>
      <c r="M86" s="196" t="s">
        <v>22</v>
      </c>
      <c r="N86" s="197" t="s">
        <v>47</v>
      </c>
      <c r="O86" s="39"/>
      <c r="P86" s="198">
        <f>O86*H86</f>
        <v>0</v>
      </c>
      <c r="Q86" s="198">
        <v>0</v>
      </c>
      <c r="R86" s="198">
        <f>Q86*H86</f>
        <v>0</v>
      </c>
      <c r="S86" s="198">
        <v>0</v>
      </c>
      <c r="T86" s="199">
        <f>S86*H86</f>
        <v>0</v>
      </c>
      <c r="AR86" s="21" t="s">
        <v>710</v>
      </c>
      <c r="AT86" s="21" t="s">
        <v>143</v>
      </c>
      <c r="AU86" s="21" t="s">
        <v>86</v>
      </c>
      <c r="AY86" s="21" t="s">
        <v>141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21" t="s">
        <v>24</v>
      </c>
      <c r="BK86" s="200">
        <f>ROUND(I86*H86,2)</f>
        <v>0</v>
      </c>
      <c r="BL86" s="21" t="s">
        <v>710</v>
      </c>
      <c r="BM86" s="21" t="s">
        <v>719</v>
      </c>
    </row>
    <row r="87" spans="2:47" s="1" customFormat="1" ht="24">
      <c r="B87" s="38"/>
      <c r="C87" s="60"/>
      <c r="D87" s="203" t="s">
        <v>223</v>
      </c>
      <c r="E87" s="60"/>
      <c r="F87" s="213" t="s">
        <v>720</v>
      </c>
      <c r="G87" s="60"/>
      <c r="H87" s="60"/>
      <c r="I87" s="160"/>
      <c r="J87" s="60"/>
      <c r="K87" s="60"/>
      <c r="L87" s="58"/>
      <c r="M87" s="214"/>
      <c r="N87" s="39"/>
      <c r="O87" s="39"/>
      <c r="P87" s="39"/>
      <c r="Q87" s="39"/>
      <c r="R87" s="39"/>
      <c r="S87" s="39"/>
      <c r="T87" s="75"/>
      <c r="AT87" s="21" t="s">
        <v>223</v>
      </c>
      <c r="AU87" s="21" t="s">
        <v>86</v>
      </c>
    </row>
    <row r="88" spans="2:63" s="10" customFormat="1" ht="29.85" customHeight="1">
      <c r="B88" s="173"/>
      <c r="C88" s="174"/>
      <c r="D88" s="175" t="s">
        <v>75</v>
      </c>
      <c r="E88" s="187" t="s">
        <v>721</v>
      </c>
      <c r="F88" s="187" t="s">
        <v>722</v>
      </c>
      <c r="G88" s="174"/>
      <c r="H88" s="174"/>
      <c r="I88" s="177"/>
      <c r="J88" s="188">
        <f>BK88</f>
        <v>0</v>
      </c>
      <c r="K88" s="174"/>
      <c r="L88" s="179"/>
      <c r="M88" s="180"/>
      <c r="N88" s="181"/>
      <c r="O88" s="181"/>
      <c r="P88" s="182">
        <f>SUM(P89:P98)</f>
        <v>0</v>
      </c>
      <c r="Q88" s="181"/>
      <c r="R88" s="182">
        <f>SUM(R89:R98)</f>
        <v>0</v>
      </c>
      <c r="S88" s="181"/>
      <c r="T88" s="183">
        <f>SUM(T89:T98)</f>
        <v>0</v>
      </c>
      <c r="AR88" s="184" t="s">
        <v>148</v>
      </c>
      <c r="AT88" s="185" t="s">
        <v>75</v>
      </c>
      <c r="AU88" s="185" t="s">
        <v>24</v>
      </c>
      <c r="AY88" s="184" t="s">
        <v>141</v>
      </c>
      <c r="BK88" s="186">
        <f>SUM(BK89:BK98)</f>
        <v>0</v>
      </c>
    </row>
    <row r="89" spans="2:65" s="1" customFormat="1" ht="14.4" customHeight="1">
      <c r="B89" s="38"/>
      <c r="C89" s="189" t="s">
        <v>148</v>
      </c>
      <c r="D89" s="189" t="s">
        <v>143</v>
      </c>
      <c r="E89" s="190" t="s">
        <v>723</v>
      </c>
      <c r="F89" s="191" t="s">
        <v>724</v>
      </c>
      <c r="G89" s="192" t="s">
        <v>466</v>
      </c>
      <c r="H89" s="193">
        <v>1</v>
      </c>
      <c r="I89" s="194"/>
      <c r="J89" s="195">
        <f>ROUND(I89*H89,2)</f>
        <v>0</v>
      </c>
      <c r="K89" s="191" t="s">
        <v>22</v>
      </c>
      <c r="L89" s="58"/>
      <c r="M89" s="196" t="s">
        <v>22</v>
      </c>
      <c r="N89" s="197" t="s">
        <v>47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1" t="s">
        <v>710</v>
      </c>
      <c r="AT89" s="21" t="s">
        <v>143</v>
      </c>
      <c r="AU89" s="21" t="s">
        <v>86</v>
      </c>
      <c r="AY89" s="21" t="s">
        <v>141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24</v>
      </c>
      <c r="BK89" s="200">
        <f>ROUND(I89*H89,2)</f>
        <v>0</v>
      </c>
      <c r="BL89" s="21" t="s">
        <v>710</v>
      </c>
      <c r="BM89" s="21" t="s">
        <v>725</v>
      </c>
    </row>
    <row r="90" spans="2:47" s="1" customFormat="1" ht="48">
      <c r="B90" s="38"/>
      <c r="C90" s="60"/>
      <c r="D90" s="203" t="s">
        <v>223</v>
      </c>
      <c r="E90" s="60"/>
      <c r="F90" s="213" t="s">
        <v>726</v>
      </c>
      <c r="G90" s="60"/>
      <c r="H90" s="60"/>
      <c r="I90" s="160"/>
      <c r="J90" s="60"/>
      <c r="K90" s="60"/>
      <c r="L90" s="58"/>
      <c r="M90" s="214"/>
      <c r="N90" s="39"/>
      <c r="O90" s="39"/>
      <c r="P90" s="39"/>
      <c r="Q90" s="39"/>
      <c r="R90" s="39"/>
      <c r="S90" s="39"/>
      <c r="T90" s="75"/>
      <c r="AT90" s="21" t="s">
        <v>223</v>
      </c>
      <c r="AU90" s="21" t="s">
        <v>86</v>
      </c>
    </row>
    <row r="91" spans="2:65" s="1" customFormat="1" ht="14.4" customHeight="1">
      <c r="B91" s="38"/>
      <c r="C91" s="189" t="s">
        <v>168</v>
      </c>
      <c r="D91" s="189" t="s">
        <v>143</v>
      </c>
      <c r="E91" s="190" t="s">
        <v>727</v>
      </c>
      <c r="F91" s="191" t="s">
        <v>728</v>
      </c>
      <c r="G91" s="192" t="s">
        <v>466</v>
      </c>
      <c r="H91" s="193">
        <v>1</v>
      </c>
      <c r="I91" s="194"/>
      <c r="J91" s="195">
        <f>ROUND(I91*H91,2)</f>
        <v>0</v>
      </c>
      <c r="K91" s="191" t="s">
        <v>22</v>
      </c>
      <c r="L91" s="58"/>
      <c r="M91" s="196" t="s">
        <v>22</v>
      </c>
      <c r="N91" s="197" t="s">
        <v>47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710</v>
      </c>
      <c r="AT91" s="21" t="s">
        <v>143</v>
      </c>
      <c r="AU91" s="21" t="s">
        <v>86</v>
      </c>
      <c r="AY91" s="21" t="s">
        <v>141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24</v>
      </c>
      <c r="BK91" s="200">
        <f>ROUND(I91*H91,2)</f>
        <v>0</v>
      </c>
      <c r="BL91" s="21" t="s">
        <v>710</v>
      </c>
      <c r="BM91" s="21" t="s">
        <v>729</v>
      </c>
    </row>
    <row r="92" spans="2:47" s="1" customFormat="1" ht="84">
      <c r="B92" s="38"/>
      <c r="C92" s="60"/>
      <c r="D92" s="203" t="s">
        <v>223</v>
      </c>
      <c r="E92" s="60"/>
      <c r="F92" s="213" t="s">
        <v>730</v>
      </c>
      <c r="G92" s="60"/>
      <c r="H92" s="60"/>
      <c r="I92" s="160"/>
      <c r="J92" s="60"/>
      <c r="K92" s="60"/>
      <c r="L92" s="58"/>
      <c r="M92" s="214"/>
      <c r="N92" s="39"/>
      <c r="O92" s="39"/>
      <c r="P92" s="39"/>
      <c r="Q92" s="39"/>
      <c r="R92" s="39"/>
      <c r="S92" s="39"/>
      <c r="T92" s="75"/>
      <c r="AT92" s="21" t="s">
        <v>223</v>
      </c>
      <c r="AU92" s="21" t="s">
        <v>86</v>
      </c>
    </row>
    <row r="93" spans="2:65" s="1" customFormat="1" ht="14.4" customHeight="1">
      <c r="B93" s="38"/>
      <c r="C93" s="189" t="s">
        <v>173</v>
      </c>
      <c r="D93" s="189" t="s">
        <v>143</v>
      </c>
      <c r="E93" s="190" t="s">
        <v>731</v>
      </c>
      <c r="F93" s="191" t="s">
        <v>732</v>
      </c>
      <c r="G93" s="192" t="s">
        <v>477</v>
      </c>
      <c r="H93" s="193">
        <v>1</v>
      </c>
      <c r="I93" s="194"/>
      <c r="J93" s="195">
        <f>ROUND(I93*H93,2)</f>
        <v>0</v>
      </c>
      <c r="K93" s="191" t="s">
        <v>22</v>
      </c>
      <c r="L93" s="58"/>
      <c r="M93" s="196" t="s">
        <v>22</v>
      </c>
      <c r="N93" s="197" t="s">
        <v>47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710</v>
      </c>
      <c r="AT93" s="21" t="s">
        <v>143</v>
      </c>
      <c r="AU93" s="21" t="s">
        <v>86</v>
      </c>
      <c r="AY93" s="21" t="s">
        <v>141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24</v>
      </c>
      <c r="BK93" s="200">
        <f>ROUND(I93*H93,2)</f>
        <v>0</v>
      </c>
      <c r="BL93" s="21" t="s">
        <v>710</v>
      </c>
      <c r="BM93" s="21" t="s">
        <v>733</v>
      </c>
    </row>
    <row r="94" spans="2:47" s="1" customFormat="1" ht="96">
      <c r="B94" s="38"/>
      <c r="C94" s="60"/>
      <c r="D94" s="203" t="s">
        <v>223</v>
      </c>
      <c r="E94" s="60"/>
      <c r="F94" s="213" t="s">
        <v>734</v>
      </c>
      <c r="G94" s="60"/>
      <c r="H94" s="60"/>
      <c r="I94" s="160"/>
      <c r="J94" s="60"/>
      <c r="K94" s="60"/>
      <c r="L94" s="58"/>
      <c r="M94" s="214"/>
      <c r="N94" s="39"/>
      <c r="O94" s="39"/>
      <c r="P94" s="39"/>
      <c r="Q94" s="39"/>
      <c r="R94" s="39"/>
      <c r="S94" s="39"/>
      <c r="T94" s="75"/>
      <c r="AT94" s="21" t="s">
        <v>223</v>
      </c>
      <c r="AU94" s="21" t="s">
        <v>86</v>
      </c>
    </row>
    <row r="95" spans="2:65" s="1" customFormat="1" ht="34.2" customHeight="1">
      <c r="B95" s="38"/>
      <c r="C95" s="189" t="s">
        <v>181</v>
      </c>
      <c r="D95" s="189" t="s">
        <v>143</v>
      </c>
      <c r="E95" s="190" t="s">
        <v>735</v>
      </c>
      <c r="F95" s="191" t="s">
        <v>736</v>
      </c>
      <c r="G95" s="192" t="s">
        <v>477</v>
      </c>
      <c r="H95" s="193">
        <v>1</v>
      </c>
      <c r="I95" s="194"/>
      <c r="J95" s="195">
        <f>ROUND(I95*H95,2)</f>
        <v>0</v>
      </c>
      <c r="K95" s="191" t="s">
        <v>22</v>
      </c>
      <c r="L95" s="58"/>
      <c r="M95" s="196" t="s">
        <v>22</v>
      </c>
      <c r="N95" s="197" t="s">
        <v>47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710</v>
      </c>
      <c r="AT95" s="21" t="s">
        <v>143</v>
      </c>
      <c r="AU95" s="21" t="s">
        <v>86</v>
      </c>
      <c r="AY95" s="21" t="s">
        <v>141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24</v>
      </c>
      <c r="BK95" s="200">
        <f>ROUND(I95*H95,2)</f>
        <v>0</v>
      </c>
      <c r="BL95" s="21" t="s">
        <v>710</v>
      </c>
      <c r="BM95" s="21" t="s">
        <v>737</v>
      </c>
    </row>
    <row r="96" spans="2:47" s="1" customFormat="1" ht="60">
      <c r="B96" s="38"/>
      <c r="C96" s="60"/>
      <c r="D96" s="203" t="s">
        <v>223</v>
      </c>
      <c r="E96" s="60"/>
      <c r="F96" s="213" t="s">
        <v>738</v>
      </c>
      <c r="G96" s="60"/>
      <c r="H96" s="60"/>
      <c r="I96" s="160"/>
      <c r="J96" s="60"/>
      <c r="K96" s="60"/>
      <c r="L96" s="58"/>
      <c r="M96" s="214"/>
      <c r="N96" s="39"/>
      <c r="O96" s="39"/>
      <c r="P96" s="39"/>
      <c r="Q96" s="39"/>
      <c r="R96" s="39"/>
      <c r="S96" s="39"/>
      <c r="T96" s="75"/>
      <c r="AT96" s="21" t="s">
        <v>223</v>
      </c>
      <c r="AU96" s="21" t="s">
        <v>86</v>
      </c>
    </row>
    <row r="97" spans="2:65" s="1" customFormat="1" ht="22.8" customHeight="1">
      <c r="B97" s="38"/>
      <c r="C97" s="189" t="s">
        <v>189</v>
      </c>
      <c r="D97" s="189" t="s">
        <v>143</v>
      </c>
      <c r="E97" s="190" t="s">
        <v>739</v>
      </c>
      <c r="F97" s="191" t="s">
        <v>740</v>
      </c>
      <c r="G97" s="192" t="s">
        <v>466</v>
      </c>
      <c r="H97" s="193">
        <v>1</v>
      </c>
      <c r="I97" s="194"/>
      <c r="J97" s="195">
        <f>ROUND(I97*H97,2)</f>
        <v>0</v>
      </c>
      <c r="K97" s="191" t="s">
        <v>22</v>
      </c>
      <c r="L97" s="58"/>
      <c r="M97" s="196" t="s">
        <v>22</v>
      </c>
      <c r="N97" s="197" t="s">
        <v>47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710</v>
      </c>
      <c r="AT97" s="21" t="s">
        <v>143</v>
      </c>
      <c r="AU97" s="21" t="s">
        <v>86</v>
      </c>
      <c r="AY97" s="21" t="s">
        <v>141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24</v>
      </c>
      <c r="BK97" s="200">
        <f>ROUND(I97*H97,2)</f>
        <v>0</v>
      </c>
      <c r="BL97" s="21" t="s">
        <v>710</v>
      </c>
      <c r="BM97" s="21" t="s">
        <v>741</v>
      </c>
    </row>
    <row r="98" spans="2:47" s="1" customFormat="1" ht="60">
      <c r="B98" s="38"/>
      <c r="C98" s="60"/>
      <c r="D98" s="203" t="s">
        <v>223</v>
      </c>
      <c r="E98" s="60"/>
      <c r="F98" s="213" t="s">
        <v>742</v>
      </c>
      <c r="G98" s="60"/>
      <c r="H98" s="60"/>
      <c r="I98" s="160"/>
      <c r="J98" s="60"/>
      <c r="K98" s="60"/>
      <c r="L98" s="58"/>
      <c r="M98" s="229"/>
      <c r="N98" s="226"/>
      <c r="O98" s="226"/>
      <c r="P98" s="226"/>
      <c r="Q98" s="226"/>
      <c r="R98" s="226"/>
      <c r="S98" s="226"/>
      <c r="T98" s="230"/>
      <c r="AT98" s="21" t="s">
        <v>223</v>
      </c>
      <c r="AU98" s="21" t="s">
        <v>86</v>
      </c>
    </row>
    <row r="99" spans="2:12" s="1" customFormat="1" ht="6.9" customHeight="1">
      <c r="B99" s="53"/>
      <c r="C99" s="54"/>
      <c r="D99" s="54"/>
      <c r="E99" s="54"/>
      <c r="F99" s="54"/>
      <c r="G99" s="54"/>
      <c r="H99" s="54"/>
      <c r="I99" s="136"/>
      <c r="J99" s="54"/>
      <c r="K99" s="54"/>
      <c r="L99" s="58"/>
    </row>
  </sheetData>
  <sheetProtection algorithmName="SHA-512" hashValue="hesBSSWoRJXxQbsvgF34QSqSY5J4tpAnrTrVEbzAFCsOR3L8PN9Fg7h6aa+RYWiWGVNHxTfX/QbltBSVKH9apQ==" saltValue="mRPm+76PldwVerOvLFL+HlWaxYG43VOFaVKwn83DsO2PD6StFVgc06j2oxv9dhfUdrl0eImaYgGx93oaUs+czg==" spinCount="100000" sheet="1" objects="1" scenarios="1" formatColumns="0" formatRows="0" autoFilter="0"/>
  <autoFilter ref="C78:K98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1" customWidth="1"/>
    <col min="2" max="2" width="1.66796875" style="231" customWidth="1"/>
    <col min="3" max="4" width="5" style="231" customWidth="1"/>
    <col min="5" max="5" width="11.66015625" style="231" customWidth="1"/>
    <col min="6" max="6" width="9.16015625" style="231" customWidth="1"/>
    <col min="7" max="7" width="5" style="231" customWidth="1"/>
    <col min="8" max="8" width="77.83203125" style="231" customWidth="1"/>
    <col min="9" max="10" width="20" style="231" customWidth="1"/>
    <col min="11" max="11" width="1.66796875" style="231" customWidth="1"/>
  </cols>
  <sheetData>
    <row r="1" ht="37.5" customHeight="1"/>
    <row r="2" spans="2:1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2" customFormat="1" ht="45" customHeight="1">
      <c r="B3" s="235"/>
      <c r="C3" s="359" t="s">
        <v>743</v>
      </c>
      <c r="D3" s="359"/>
      <c r="E3" s="359"/>
      <c r="F3" s="359"/>
      <c r="G3" s="359"/>
      <c r="H3" s="359"/>
      <c r="I3" s="359"/>
      <c r="J3" s="359"/>
      <c r="K3" s="236"/>
    </row>
    <row r="4" spans="2:11" ht="25.5" customHeight="1">
      <c r="B4" s="237"/>
      <c r="C4" s="363" t="s">
        <v>744</v>
      </c>
      <c r="D4" s="363"/>
      <c r="E4" s="363"/>
      <c r="F4" s="363"/>
      <c r="G4" s="363"/>
      <c r="H4" s="363"/>
      <c r="I4" s="363"/>
      <c r="J4" s="363"/>
      <c r="K4" s="238"/>
    </row>
    <row r="5" spans="2:1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7"/>
      <c r="C6" s="362" t="s">
        <v>745</v>
      </c>
      <c r="D6" s="362"/>
      <c r="E6" s="362"/>
      <c r="F6" s="362"/>
      <c r="G6" s="362"/>
      <c r="H6" s="362"/>
      <c r="I6" s="362"/>
      <c r="J6" s="362"/>
      <c r="K6" s="238"/>
    </row>
    <row r="7" spans="2:11" ht="15" customHeight="1">
      <c r="B7" s="241"/>
      <c r="C7" s="362" t="s">
        <v>746</v>
      </c>
      <c r="D7" s="362"/>
      <c r="E7" s="362"/>
      <c r="F7" s="362"/>
      <c r="G7" s="362"/>
      <c r="H7" s="362"/>
      <c r="I7" s="362"/>
      <c r="J7" s="362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362" t="s">
        <v>747</v>
      </c>
      <c r="D9" s="362"/>
      <c r="E9" s="362"/>
      <c r="F9" s="362"/>
      <c r="G9" s="362"/>
      <c r="H9" s="362"/>
      <c r="I9" s="362"/>
      <c r="J9" s="362"/>
      <c r="K9" s="238"/>
    </row>
    <row r="10" spans="2:11" ht="15" customHeight="1">
      <c r="B10" s="241"/>
      <c r="C10" s="240"/>
      <c r="D10" s="362" t="s">
        <v>748</v>
      </c>
      <c r="E10" s="362"/>
      <c r="F10" s="362"/>
      <c r="G10" s="362"/>
      <c r="H10" s="362"/>
      <c r="I10" s="362"/>
      <c r="J10" s="362"/>
      <c r="K10" s="238"/>
    </row>
    <row r="11" spans="2:11" ht="15" customHeight="1">
      <c r="B11" s="241"/>
      <c r="C11" s="242"/>
      <c r="D11" s="362" t="s">
        <v>749</v>
      </c>
      <c r="E11" s="362"/>
      <c r="F11" s="362"/>
      <c r="G11" s="362"/>
      <c r="H11" s="362"/>
      <c r="I11" s="362"/>
      <c r="J11" s="362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362" t="s">
        <v>750</v>
      </c>
      <c r="E13" s="362"/>
      <c r="F13" s="362"/>
      <c r="G13" s="362"/>
      <c r="H13" s="362"/>
      <c r="I13" s="362"/>
      <c r="J13" s="362"/>
      <c r="K13" s="238"/>
    </row>
    <row r="14" spans="2:11" ht="15" customHeight="1">
      <c r="B14" s="241"/>
      <c r="C14" s="242"/>
      <c r="D14" s="362" t="s">
        <v>751</v>
      </c>
      <c r="E14" s="362"/>
      <c r="F14" s="362"/>
      <c r="G14" s="362"/>
      <c r="H14" s="362"/>
      <c r="I14" s="362"/>
      <c r="J14" s="362"/>
      <c r="K14" s="238"/>
    </row>
    <row r="15" spans="2:11" ht="15" customHeight="1">
      <c r="B15" s="241"/>
      <c r="C15" s="242"/>
      <c r="D15" s="362" t="s">
        <v>752</v>
      </c>
      <c r="E15" s="362"/>
      <c r="F15" s="362"/>
      <c r="G15" s="362"/>
      <c r="H15" s="362"/>
      <c r="I15" s="362"/>
      <c r="J15" s="362"/>
      <c r="K15" s="238"/>
    </row>
    <row r="16" spans="2:11" ht="15" customHeight="1">
      <c r="B16" s="241"/>
      <c r="C16" s="242"/>
      <c r="D16" s="242"/>
      <c r="E16" s="243" t="s">
        <v>83</v>
      </c>
      <c r="F16" s="362" t="s">
        <v>753</v>
      </c>
      <c r="G16" s="362"/>
      <c r="H16" s="362"/>
      <c r="I16" s="362"/>
      <c r="J16" s="362"/>
      <c r="K16" s="238"/>
    </row>
    <row r="17" spans="2:11" ht="15" customHeight="1">
      <c r="B17" s="241"/>
      <c r="C17" s="242"/>
      <c r="D17" s="242"/>
      <c r="E17" s="243" t="s">
        <v>754</v>
      </c>
      <c r="F17" s="362" t="s">
        <v>755</v>
      </c>
      <c r="G17" s="362"/>
      <c r="H17" s="362"/>
      <c r="I17" s="362"/>
      <c r="J17" s="362"/>
      <c r="K17" s="238"/>
    </row>
    <row r="18" spans="2:11" ht="15" customHeight="1">
      <c r="B18" s="241"/>
      <c r="C18" s="242"/>
      <c r="D18" s="242"/>
      <c r="E18" s="243" t="s">
        <v>756</v>
      </c>
      <c r="F18" s="362" t="s">
        <v>757</v>
      </c>
      <c r="G18" s="362"/>
      <c r="H18" s="362"/>
      <c r="I18" s="362"/>
      <c r="J18" s="362"/>
      <c r="K18" s="238"/>
    </row>
    <row r="19" spans="2:11" ht="15" customHeight="1">
      <c r="B19" s="241"/>
      <c r="C19" s="242"/>
      <c r="D19" s="242"/>
      <c r="E19" s="243" t="s">
        <v>100</v>
      </c>
      <c r="F19" s="362" t="s">
        <v>101</v>
      </c>
      <c r="G19" s="362"/>
      <c r="H19" s="362"/>
      <c r="I19" s="362"/>
      <c r="J19" s="362"/>
      <c r="K19" s="238"/>
    </row>
    <row r="20" spans="2:11" ht="15" customHeight="1">
      <c r="B20" s="241"/>
      <c r="C20" s="242"/>
      <c r="D20" s="242"/>
      <c r="E20" s="243" t="s">
        <v>758</v>
      </c>
      <c r="F20" s="362" t="s">
        <v>759</v>
      </c>
      <c r="G20" s="362"/>
      <c r="H20" s="362"/>
      <c r="I20" s="362"/>
      <c r="J20" s="362"/>
      <c r="K20" s="238"/>
    </row>
    <row r="21" spans="2:11" ht="15" customHeight="1">
      <c r="B21" s="241"/>
      <c r="C21" s="242"/>
      <c r="D21" s="242"/>
      <c r="E21" s="243" t="s">
        <v>760</v>
      </c>
      <c r="F21" s="362" t="s">
        <v>761</v>
      </c>
      <c r="G21" s="362"/>
      <c r="H21" s="362"/>
      <c r="I21" s="362"/>
      <c r="J21" s="362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362" t="s">
        <v>762</v>
      </c>
      <c r="D23" s="362"/>
      <c r="E23" s="362"/>
      <c r="F23" s="362"/>
      <c r="G23" s="362"/>
      <c r="H23" s="362"/>
      <c r="I23" s="362"/>
      <c r="J23" s="362"/>
      <c r="K23" s="238"/>
    </row>
    <row r="24" spans="2:11" ht="15" customHeight="1">
      <c r="B24" s="241"/>
      <c r="C24" s="362" t="s">
        <v>763</v>
      </c>
      <c r="D24" s="362"/>
      <c r="E24" s="362"/>
      <c r="F24" s="362"/>
      <c r="G24" s="362"/>
      <c r="H24" s="362"/>
      <c r="I24" s="362"/>
      <c r="J24" s="362"/>
      <c r="K24" s="238"/>
    </row>
    <row r="25" spans="2:11" ht="15" customHeight="1">
      <c r="B25" s="241"/>
      <c r="C25" s="240"/>
      <c r="D25" s="362" t="s">
        <v>764</v>
      </c>
      <c r="E25" s="362"/>
      <c r="F25" s="362"/>
      <c r="G25" s="362"/>
      <c r="H25" s="362"/>
      <c r="I25" s="362"/>
      <c r="J25" s="362"/>
      <c r="K25" s="238"/>
    </row>
    <row r="26" spans="2:11" ht="15" customHeight="1">
      <c r="B26" s="241"/>
      <c r="C26" s="242"/>
      <c r="D26" s="362" t="s">
        <v>765</v>
      </c>
      <c r="E26" s="362"/>
      <c r="F26" s="362"/>
      <c r="G26" s="362"/>
      <c r="H26" s="362"/>
      <c r="I26" s="362"/>
      <c r="J26" s="362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362" t="s">
        <v>766</v>
      </c>
      <c r="E28" s="362"/>
      <c r="F28" s="362"/>
      <c r="G28" s="362"/>
      <c r="H28" s="362"/>
      <c r="I28" s="362"/>
      <c r="J28" s="362"/>
      <c r="K28" s="238"/>
    </row>
    <row r="29" spans="2:11" ht="15" customHeight="1">
      <c r="B29" s="241"/>
      <c r="C29" s="242"/>
      <c r="D29" s="362" t="s">
        <v>767</v>
      </c>
      <c r="E29" s="362"/>
      <c r="F29" s="362"/>
      <c r="G29" s="362"/>
      <c r="H29" s="362"/>
      <c r="I29" s="362"/>
      <c r="J29" s="362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362" t="s">
        <v>768</v>
      </c>
      <c r="E31" s="362"/>
      <c r="F31" s="362"/>
      <c r="G31" s="362"/>
      <c r="H31" s="362"/>
      <c r="I31" s="362"/>
      <c r="J31" s="362"/>
      <c r="K31" s="238"/>
    </row>
    <row r="32" spans="2:11" ht="15" customHeight="1">
      <c r="B32" s="241"/>
      <c r="C32" s="242"/>
      <c r="D32" s="362" t="s">
        <v>769</v>
      </c>
      <c r="E32" s="362"/>
      <c r="F32" s="362"/>
      <c r="G32" s="362"/>
      <c r="H32" s="362"/>
      <c r="I32" s="362"/>
      <c r="J32" s="362"/>
      <c r="K32" s="238"/>
    </row>
    <row r="33" spans="2:11" ht="15" customHeight="1">
      <c r="B33" s="241"/>
      <c r="C33" s="242"/>
      <c r="D33" s="362" t="s">
        <v>770</v>
      </c>
      <c r="E33" s="362"/>
      <c r="F33" s="362"/>
      <c r="G33" s="362"/>
      <c r="H33" s="362"/>
      <c r="I33" s="362"/>
      <c r="J33" s="362"/>
      <c r="K33" s="238"/>
    </row>
    <row r="34" spans="2:11" ht="15" customHeight="1">
      <c r="B34" s="241"/>
      <c r="C34" s="242"/>
      <c r="D34" s="240"/>
      <c r="E34" s="244" t="s">
        <v>126</v>
      </c>
      <c r="F34" s="240"/>
      <c r="G34" s="362" t="s">
        <v>771</v>
      </c>
      <c r="H34" s="362"/>
      <c r="I34" s="362"/>
      <c r="J34" s="362"/>
      <c r="K34" s="238"/>
    </row>
    <row r="35" spans="2:11" ht="30.75" customHeight="1">
      <c r="B35" s="241"/>
      <c r="C35" s="242"/>
      <c r="D35" s="240"/>
      <c r="E35" s="244" t="s">
        <v>772</v>
      </c>
      <c r="F35" s="240"/>
      <c r="G35" s="362" t="s">
        <v>773</v>
      </c>
      <c r="H35" s="362"/>
      <c r="I35" s="362"/>
      <c r="J35" s="362"/>
      <c r="K35" s="238"/>
    </row>
    <row r="36" spans="2:11" ht="15" customHeight="1">
      <c r="B36" s="241"/>
      <c r="C36" s="242"/>
      <c r="D36" s="240"/>
      <c r="E36" s="244" t="s">
        <v>57</v>
      </c>
      <c r="F36" s="240"/>
      <c r="G36" s="362" t="s">
        <v>774</v>
      </c>
      <c r="H36" s="362"/>
      <c r="I36" s="362"/>
      <c r="J36" s="362"/>
      <c r="K36" s="238"/>
    </row>
    <row r="37" spans="2:11" ht="15" customHeight="1">
      <c r="B37" s="241"/>
      <c r="C37" s="242"/>
      <c r="D37" s="240"/>
      <c r="E37" s="244" t="s">
        <v>127</v>
      </c>
      <c r="F37" s="240"/>
      <c r="G37" s="362" t="s">
        <v>775</v>
      </c>
      <c r="H37" s="362"/>
      <c r="I37" s="362"/>
      <c r="J37" s="362"/>
      <c r="K37" s="238"/>
    </row>
    <row r="38" spans="2:11" ht="15" customHeight="1">
      <c r="B38" s="241"/>
      <c r="C38" s="242"/>
      <c r="D38" s="240"/>
      <c r="E38" s="244" t="s">
        <v>128</v>
      </c>
      <c r="F38" s="240"/>
      <c r="G38" s="362" t="s">
        <v>776</v>
      </c>
      <c r="H38" s="362"/>
      <c r="I38" s="362"/>
      <c r="J38" s="362"/>
      <c r="K38" s="238"/>
    </row>
    <row r="39" spans="2:11" ht="15" customHeight="1">
      <c r="B39" s="241"/>
      <c r="C39" s="242"/>
      <c r="D39" s="240"/>
      <c r="E39" s="244" t="s">
        <v>129</v>
      </c>
      <c r="F39" s="240"/>
      <c r="G39" s="362" t="s">
        <v>777</v>
      </c>
      <c r="H39" s="362"/>
      <c r="I39" s="362"/>
      <c r="J39" s="362"/>
      <c r="K39" s="238"/>
    </row>
    <row r="40" spans="2:11" ht="15" customHeight="1">
      <c r="B40" s="241"/>
      <c r="C40" s="242"/>
      <c r="D40" s="240"/>
      <c r="E40" s="244" t="s">
        <v>778</v>
      </c>
      <c r="F40" s="240"/>
      <c r="G40" s="362" t="s">
        <v>779</v>
      </c>
      <c r="H40" s="362"/>
      <c r="I40" s="362"/>
      <c r="J40" s="362"/>
      <c r="K40" s="238"/>
    </row>
    <row r="41" spans="2:11" ht="15" customHeight="1">
      <c r="B41" s="241"/>
      <c r="C41" s="242"/>
      <c r="D41" s="240"/>
      <c r="E41" s="244"/>
      <c r="F41" s="240"/>
      <c r="G41" s="362" t="s">
        <v>780</v>
      </c>
      <c r="H41" s="362"/>
      <c r="I41" s="362"/>
      <c r="J41" s="362"/>
      <c r="K41" s="238"/>
    </row>
    <row r="42" spans="2:11" ht="15" customHeight="1">
      <c r="B42" s="241"/>
      <c r="C42" s="242"/>
      <c r="D42" s="240"/>
      <c r="E42" s="244" t="s">
        <v>781</v>
      </c>
      <c r="F42" s="240"/>
      <c r="G42" s="362" t="s">
        <v>782</v>
      </c>
      <c r="H42" s="362"/>
      <c r="I42" s="362"/>
      <c r="J42" s="362"/>
      <c r="K42" s="238"/>
    </row>
    <row r="43" spans="2:11" ht="15" customHeight="1">
      <c r="B43" s="241"/>
      <c r="C43" s="242"/>
      <c r="D43" s="240"/>
      <c r="E43" s="244" t="s">
        <v>131</v>
      </c>
      <c r="F43" s="240"/>
      <c r="G43" s="362" t="s">
        <v>783</v>
      </c>
      <c r="H43" s="362"/>
      <c r="I43" s="362"/>
      <c r="J43" s="362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362" t="s">
        <v>784</v>
      </c>
      <c r="E45" s="362"/>
      <c r="F45" s="362"/>
      <c r="G45" s="362"/>
      <c r="H45" s="362"/>
      <c r="I45" s="362"/>
      <c r="J45" s="362"/>
      <c r="K45" s="238"/>
    </row>
    <row r="46" spans="2:11" ht="15" customHeight="1">
      <c r="B46" s="241"/>
      <c r="C46" s="242"/>
      <c r="D46" s="242"/>
      <c r="E46" s="362" t="s">
        <v>785</v>
      </c>
      <c r="F46" s="362"/>
      <c r="G46" s="362"/>
      <c r="H46" s="362"/>
      <c r="I46" s="362"/>
      <c r="J46" s="362"/>
      <c r="K46" s="238"/>
    </row>
    <row r="47" spans="2:11" ht="15" customHeight="1">
      <c r="B47" s="241"/>
      <c r="C47" s="242"/>
      <c r="D47" s="242"/>
      <c r="E47" s="362" t="s">
        <v>786</v>
      </c>
      <c r="F47" s="362"/>
      <c r="G47" s="362"/>
      <c r="H47" s="362"/>
      <c r="I47" s="362"/>
      <c r="J47" s="362"/>
      <c r="K47" s="238"/>
    </row>
    <row r="48" spans="2:11" ht="15" customHeight="1">
      <c r="B48" s="241"/>
      <c r="C48" s="242"/>
      <c r="D48" s="242"/>
      <c r="E48" s="362" t="s">
        <v>787</v>
      </c>
      <c r="F48" s="362"/>
      <c r="G48" s="362"/>
      <c r="H48" s="362"/>
      <c r="I48" s="362"/>
      <c r="J48" s="362"/>
      <c r="K48" s="238"/>
    </row>
    <row r="49" spans="2:11" ht="15" customHeight="1">
      <c r="B49" s="241"/>
      <c r="C49" s="242"/>
      <c r="D49" s="362" t="s">
        <v>788</v>
      </c>
      <c r="E49" s="362"/>
      <c r="F49" s="362"/>
      <c r="G49" s="362"/>
      <c r="H49" s="362"/>
      <c r="I49" s="362"/>
      <c r="J49" s="362"/>
      <c r="K49" s="238"/>
    </row>
    <row r="50" spans="2:11" ht="25.5" customHeight="1">
      <c r="B50" s="237"/>
      <c r="C50" s="363" t="s">
        <v>789</v>
      </c>
      <c r="D50" s="363"/>
      <c r="E50" s="363"/>
      <c r="F50" s="363"/>
      <c r="G50" s="363"/>
      <c r="H50" s="363"/>
      <c r="I50" s="363"/>
      <c r="J50" s="363"/>
      <c r="K50" s="238"/>
    </row>
    <row r="51" spans="2:11" ht="5.25" customHeight="1">
      <c r="B51" s="237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7"/>
      <c r="C52" s="362" t="s">
        <v>790</v>
      </c>
      <c r="D52" s="362"/>
      <c r="E52" s="362"/>
      <c r="F52" s="362"/>
      <c r="G52" s="362"/>
      <c r="H52" s="362"/>
      <c r="I52" s="362"/>
      <c r="J52" s="362"/>
      <c r="K52" s="238"/>
    </row>
    <row r="53" spans="2:11" ht="15" customHeight="1">
      <c r="B53" s="237"/>
      <c r="C53" s="362" t="s">
        <v>791</v>
      </c>
      <c r="D53" s="362"/>
      <c r="E53" s="362"/>
      <c r="F53" s="362"/>
      <c r="G53" s="362"/>
      <c r="H53" s="362"/>
      <c r="I53" s="362"/>
      <c r="J53" s="362"/>
      <c r="K53" s="238"/>
    </row>
    <row r="54" spans="2:11" ht="12.75" customHeight="1">
      <c r="B54" s="237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7"/>
      <c r="C55" s="362" t="s">
        <v>792</v>
      </c>
      <c r="D55" s="362"/>
      <c r="E55" s="362"/>
      <c r="F55" s="362"/>
      <c r="G55" s="362"/>
      <c r="H55" s="362"/>
      <c r="I55" s="362"/>
      <c r="J55" s="362"/>
      <c r="K55" s="238"/>
    </row>
    <row r="56" spans="2:11" ht="15" customHeight="1">
      <c r="B56" s="237"/>
      <c r="C56" s="242"/>
      <c r="D56" s="362" t="s">
        <v>793</v>
      </c>
      <c r="E56" s="362"/>
      <c r="F56" s="362"/>
      <c r="G56" s="362"/>
      <c r="H56" s="362"/>
      <c r="I56" s="362"/>
      <c r="J56" s="362"/>
      <c r="K56" s="238"/>
    </row>
    <row r="57" spans="2:11" ht="15" customHeight="1">
      <c r="B57" s="237"/>
      <c r="C57" s="242"/>
      <c r="D57" s="362" t="s">
        <v>794</v>
      </c>
      <c r="E57" s="362"/>
      <c r="F57" s="362"/>
      <c r="G57" s="362"/>
      <c r="H57" s="362"/>
      <c r="I57" s="362"/>
      <c r="J57" s="362"/>
      <c r="K57" s="238"/>
    </row>
    <row r="58" spans="2:11" ht="15" customHeight="1">
      <c r="B58" s="237"/>
      <c r="C58" s="242"/>
      <c r="D58" s="362" t="s">
        <v>795</v>
      </c>
      <c r="E58" s="362"/>
      <c r="F58" s="362"/>
      <c r="G58" s="362"/>
      <c r="H58" s="362"/>
      <c r="I58" s="362"/>
      <c r="J58" s="362"/>
      <c r="K58" s="238"/>
    </row>
    <row r="59" spans="2:11" ht="15" customHeight="1">
      <c r="B59" s="237"/>
      <c r="C59" s="242"/>
      <c r="D59" s="362" t="s">
        <v>796</v>
      </c>
      <c r="E59" s="362"/>
      <c r="F59" s="362"/>
      <c r="G59" s="362"/>
      <c r="H59" s="362"/>
      <c r="I59" s="362"/>
      <c r="J59" s="362"/>
      <c r="K59" s="238"/>
    </row>
    <row r="60" spans="2:11" ht="15" customHeight="1">
      <c r="B60" s="237"/>
      <c r="C60" s="242"/>
      <c r="D60" s="361" t="s">
        <v>797</v>
      </c>
      <c r="E60" s="361"/>
      <c r="F60" s="361"/>
      <c r="G60" s="361"/>
      <c r="H60" s="361"/>
      <c r="I60" s="361"/>
      <c r="J60" s="361"/>
      <c r="K60" s="238"/>
    </row>
    <row r="61" spans="2:11" ht="15" customHeight="1">
      <c r="B61" s="237"/>
      <c r="C61" s="242"/>
      <c r="D61" s="362" t="s">
        <v>798</v>
      </c>
      <c r="E61" s="362"/>
      <c r="F61" s="362"/>
      <c r="G61" s="362"/>
      <c r="H61" s="362"/>
      <c r="I61" s="362"/>
      <c r="J61" s="362"/>
      <c r="K61" s="238"/>
    </row>
    <row r="62" spans="2:11" ht="12.75" customHeight="1">
      <c r="B62" s="237"/>
      <c r="C62" s="242"/>
      <c r="D62" s="242"/>
      <c r="E62" s="245"/>
      <c r="F62" s="242"/>
      <c r="G62" s="242"/>
      <c r="H62" s="242"/>
      <c r="I62" s="242"/>
      <c r="J62" s="242"/>
      <c r="K62" s="238"/>
    </row>
    <row r="63" spans="2:11" ht="15" customHeight="1">
      <c r="B63" s="237"/>
      <c r="C63" s="242"/>
      <c r="D63" s="362" t="s">
        <v>799</v>
      </c>
      <c r="E63" s="362"/>
      <c r="F63" s="362"/>
      <c r="G63" s="362"/>
      <c r="H63" s="362"/>
      <c r="I63" s="362"/>
      <c r="J63" s="362"/>
      <c r="K63" s="238"/>
    </row>
    <row r="64" spans="2:11" ht="15" customHeight="1">
      <c r="B64" s="237"/>
      <c r="C64" s="242"/>
      <c r="D64" s="361" t="s">
        <v>800</v>
      </c>
      <c r="E64" s="361"/>
      <c r="F64" s="361"/>
      <c r="G64" s="361"/>
      <c r="H64" s="361"/>
      <c r="I64" s="361"/>
      <c r="J64" s="361"/>
      <c r="K64" s="238"/>
    </row>
    <row r="65" spans="2:11" ht="15" customHeight="1">
      <c r="B65" s="237"/>
      <c r="C65" s="242"/>
      <c r="D65" s="362" t="s">
        <v>801</v>
      </c>
      <c r="E65" s="362"/>
      <c r="F65" s="362"/>
      <c r="G65" s="362"/>
      <c r="H65" s="362"/>
      <c r="I65" s="362"/>
      <c r="J65" s="362"/>
      <c r="K65" s="238"/>
    </row>
    <row r="66" spans="2:11" ht="15" customHeight="1">
      <c r="B66" s="237"/>
      <c r="C66" s="242"/>
      <c r="D66" s="362" t="s">
        <v>802</v>
      </c>
      <c r="E66" s="362"/>
      <c r="F66" s="362"/>
      <c r="G66" s="362"/>
      <c r="H66" s="362"/>
      <c r="I66" s="362"/>
      <c r="J66" s="362"/>
      <c r="K66" s="238"/>
    </row>
    <row r="67" spans="2:11" ht="15" customHeight="1">
      <c r="B67" s="237"/>
      <c r="C67" s="242"/>
      <c r="D67" s="362" t="s">
        <v>803</v>
      </c>
      <c r="E67" s="362"/>
      <c r="F67" s="362"/>
      <c r="G67" s="362"/>
      <c r="H67" s="362"/>
      <c r="I67" s="362"/>
      <c r="J67" s="362"/>
      <c r="K67" s="238"/>
    </row>
    <row r="68" spans="2:11" ht="15" customHeight="1">
      <c r="B68" s="237"/>
      <c r="C68" s="242"/>
      <c r="D68" s="362" t="s">
        <v>804</v>
      </c>
      <c r="E68" s="362"/>
      <c r="F68" s="362"/>
      <c r="G68" s="362"/>
      <c r="H68" s="362"/>
      <c r="I68" s="362"/>
      <c r="J68" s="362"/>
      <c r="K68" s="238"/>
    </row>
    <row r="69" spans="2:11" ht="12.75" customHeight="1">
      <c r="B69" s="246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2:11" ht="18.75" customHeight="1">
      <c r="B70" s="249"/>
      <c r="C70" s="249"/>
      <c r="D70" s="249"/>
      <c r="E70" s="249"/>
      <c r="F70" s="249"/>
      <c r="G70" s="249"/>
      <c r="H70" s="249"/>
      <c r="I70" s="249"/>
      <c r="J70" s="249"/>
      <c r="K70" s="250"/>
    </row>
    <row r="71" spans="2:11" ht="18.7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2:11" ht="7.5" customHeight="1">
      <c r="B72" s="251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ht="45" customHeight="1">
      <c r="B73" s="254"/>
      <c r="C73" s="360" t="s">
        <v>107</v>
      </c>
      <c r="D73" s="360"/>
      <c r="E73" s="360"/>
      <c r="F73" s="360"/>
      <c r="G73" s="360"/>
      <c r="H73" s="360"/>
      <c r="I73" s="360"/>
      <c r="J73" s="360"/>
      <c r="K73" s="255"/>
    </row>
    <row r="74" spans="2:11" ht="17.25" customHeight="1">
      <c r="B74" s="254"/>
      <c r="C74" s="256" t="s">
        <v>805</v>
      </c>
      <c r="D74" s="256"/>
      <c r="E74" s="256"/>
      <c r="F74" s="256" t="s">
        <v>806</v>
      </c>
      <c r="G74" s="257"/>
      <c r="H74" s="256" t="s">
        <v>127</v>
      </c>
      <c r="I74" s="256" t="s">
        <v>61</v>
      </c>
      <c r="J74" s="256" t="s">
        <v>807</v>
      </c>
      <c r="K74" s="255"/>
    </row>
    <row r="75" spans="2:11" ht="17.25" customHeight="1">
      <c r="B75" s="254"/>
      <c r="C75" s="258" t="s">
        <v>808</v>
      </c>
      <c r="D75" s="258"/>
      <c r="E75" s="258"/>
      <c r="F75" s="259" t="s">
        <v>809</v>
      </c>
      <c r="G75" s="260"/>
      <c r="H75" s="258"/>
      <c r="I75" s="258"/>
      <c r="J75" s="258" t="s">
        <v>810</v>
      </c>
      <c r="K75" s="255"/>
    </row>
    <row r="76" spans="2:11" ht="5.25" customHeight="1">
      <c r="B76" s="254"/>
      <c r="C76" s="261"/>
      <c r="D76" s="261"/>
      <c r="E76" s="261"/>
      <c r="F76" s="261"/>
      <c r="G76" s="262"/>
      <c r="H76" s="261"/>
      <c r="I76" s="261"/>
      <c r="J76" s="261"/>
      <c r="K76" s="255"/>
    </row>
    <row r="77" spans="2:11" ht="15" customHeight="1">
      <c r="B77" s="254"/>
      <c r="C77" s="244" t="s">
        <v>57</v>
      </c>
      <c r="D77" s="261"/>
      <c r="E77" s="261"/>
      <c r="F77" s="263" t="s">
        <v>811</v>
      </c>
      <c r="G77" s="262"/>
      <c r="H77" s="244" t="s">
        <v>812</v>
      </c>
      <c r="I77" s="244" t="s">
        <v>813</v>
      </c>
      <c r="J77" s="244">
        <v>20</v>
      </c>
      <c r="K77" s="255"/>
    </row>
    <row r="78" spans="2:11" ht="15" customHeight="1">
      <c r="B78" s="254"/>
      <c r="C78" s="244" t="s">
        <v>814</v>
      </c>
      <c r="D78" s="244"/>
      <c r="E78" s="244"/>
      <c r="F78" s="263" t="s">
        <v>811</v>
      </c>
      <c r="G78" s="262"/>
      <c r="H78" s="244" t="s">
        <v>815</v>
      </c>
      <c r="I78" s="244" t="s">
        <v>813</v>
      </c>
      <c r="J78" s="244">
        <v>120</v>
      </c>
      <c r="K78" s="255"/>
    </row>
    <row r="79" spans="2:11" ht="15" customHeight="1">
      <c r="B79" s="264"/>
      <c r="C79" s="244" t="s">
        <v>816</v>
      </c>
      <c r="D79" s="244"/>
      <c r="E79" s="244"/>
      <c r="F79" s="263" t="s">
        <v>817</v>
      </c>
      <c r="G79" s="262"/>
      <c r="H79" s="244" t="s">
        <v>818</v>
      </c>
      <c r="I79" s="244" t="s">
        <v>813</v>
      </c>
      <c r="J79" s="244">
        <v>50</v>
      </c>
      <c r="K79" s="255"/>
    </row>
    <row r="80" spans="2:11" ht="15" customHeight="1">
      <c r="B80" s="264"/>
      <c r="C80" s="244" t="s">
        <v>819</v>
      </c>
      <c r="D80" s="244"/>
      <c r="E80" s="244"/>
      <c r="F80" s="263" t="s">
        <v>811</v>
      </c>
      <c r="G80" s="262"/>
      <c r="H80" s="244" t="s">
        <v>820</v>
      </c>
      <c r="I80" s="244" t="s">
        <v>821</v>
      </c>
      <c r="J80" s="244"/>
      <c r="K80" s="255"/>
    </row>
    <row r="81" spans="2:11" ht="15" customHeight="1">
      <c r="B81" s="264"/>
      <c r="C81" s="265" t="s">
        <v>822</v>
      </c>
      <c r="D81" s="265"/>
      <c r="E81" s="265"/>
      <c r="F81" s="266" t="s">
        <v>817</v>
      </c>
      <c r="G81" s="265"/>
      <c r="H81" s="265" t="s">
        <v>823</v>
      </c>
      <c r="I81" s="265" t="s">
        <v>813</v>
      </c>
      <c r="J81" s="265">
        <v>15</v>
      </c>
      <c r="K81" s="255"/>
    </row>
    <row r="82" spans="2:11" ht="15" customHeight="1">
      <c r="B82" s="264"/>
      <c r="C82" s="265" t="s">
        <v>824</v>
      </c>
      <c r="D82" s="265"/>
      <c r="E82" s="265"/>
      <c r="F82" s="266" t="s">
        <v>817</v>
      </c>
      <c r="G82" s="265"/>
      <c r="H82" s="265" t="s">
        <v>825</v>
      </c>
      <c r="I82" s="265" t="s">
        <v>813</v>
      </c>
      <c r="J82" s="265">
        <v>15</v>
      </c>
      <c r="K82" s="255"/>
    </row>
    <row r="83" spans="2:11" ht="15" customHeight="1">
      <c r="B83" s="264"/>
      <c r="C83" s="265" t="s">
        <v>826</v>
      </c>
      <c r="D83" s="265"/>
      <c r="E83" s="265"/>
      <c r="F83" s="266" t="s">
        <v>817</v>
      </c>
      <c r="G83" s="265"/>
      <c r="H83" s="265" t="s">
        <v>827</v>
      </c>
      <c r="I83" s="265" t="s">
        <v>813</v>
      </c>
      <c r="J83" s="265">
        <v>20</v>
      </c>
      <c r="K83" s="255"/>
    </row>
    <row r="84" spans="2:11" ht="15" customHeight="1">
      <c r="B84" s="264"/>
      <c r="C84" s="265" t="s">
        <v>828</v>
      </c>
      <c r="D84" s="265"/>
      <c r="E84" s="265"/>
      <c r="F84" s="266" t="s">
        <v>817</v>
      </c>
      <c r="G84" s="265"/>
      <c r="H84" s="265" t="s">
        <v>829</v>
      </c>
      <c r="I84" s="265" t="s">
        <v>813</v>
      </c>
      <c r="J84" s="265">
        <v>20</v>
      </c>
      <c r="K84" s="255"/>
    </row>
    <row r="85" spans="2:11" ht="15" customHeight="1">
      <c r="B85" s="264"/>
      <c r="C85" s="244" t="s">
        <v>830</v>
      </c>
      <c r="D85" s="244"/>
      <c r="E85" s="244"/>
      <c r="F85" s="263" t="s">
        <v>817</v>
      </c>
      <c r="G85" s="262"/>
      <c r="H85" s="244" t="s">
        <v>831</v>
      </c>
      <c r="I85" s="244" t="s">
        <v>813</v>
      </c>
      <c r="J85" s="244">
        <v>50</v>
      </c>
      <c r="K85" s="255"/>
    </row>
    <row r="86" spans="2:11" ht="15" customHeight="1">
      <c r="B86" s="264"/>
      <c r="C86" s="244" t="s">
        <v>832</v>
      </c>
      <c r="D86" s="244"/>
      <c r="E86" s="244"/>
      <c r="F86" s="263" t="s">
        <v>817</v>
      </c>
      <c r="G86" s="262"/>
      <c r="H86" s="244" t="s">
        <v>833</v>
      </c>
      <c r="I86" s="244" t="s">
        <v>813</v>
      </c>
      <c r="J86" s="244">
        <v>20</v>
      </c>
      <c r="K86" s="255"/>
    </row>
    <row r="87" spans="2:11" ht="15" customHeight="1">
      <c r="B87" s="264"/>
      <c r="C87" s="244" t="s">
        <v>834</v>
      </c>
      <c r="D87" s="244"/>
      <c r="E87" s="244"/>
      <c r="F87" s="263" t="s">
        <v>817</v>
      </c>
      <c r="G87" s="262"/>
      <c r="H87" s="244" t="s">
        <v>835</v>
      </c>
      <c r="I87" s="244" t="s">
        <v>813</v>
      </c>
      <c r="J87" s="244">
        <v>20</v>
      </c>
      <c r="K87" s="255"/>
    </row>
    <row r="88" spans="2:11" ht="15" customHeight="1">
      <c r="B88" s="264"/>
      <c r="C88" s="244" t="s">
        <v>836</v>
      </c>
      <c r="D88" s="244"/>
      <c r="E88" s="244"/>
      <c r="F88" s="263" t="s">
        <v>817</v>
      </c>
      <c r="G88" s="262"/>
      <c r="H88" s="244" t="s">
        <v>837</v>
      </c>
      <c r="I88" s="244" t="s">
        <v>813</v>
      </c>
      <c r="J88" s="244">
        <v>50</v>
      </c>
      <c r="K88" s="255"/>
    </row>
    <row r="89" spans="2:11" ht="15" customHeight="1">
      <c r="B89" s="264"/>
      <c r="C89" s="244" t="s">
        <v>838</v>
      </c>
      <c r="D89" s="244"/>
      <c r="E89" s="244"/>
      <c r="F89" s="263" t="s">
        <v>817</v>
      </c>
      <c r="G89" s="262"/>
      <c r="H89" s="244" t="s">
        <v>838</v>
      </c>
      <c r="I89" s="244" t="s">
        <v>813</v>
      </c>
      <c r="J89" s="244">
        <v>50</v>
      </c>
      <c r="K89" s="255"/>
    </row>
    <row r="90" spans="2:11" ht="15" customHeight="1">
      <c r="B90" s="264"/>
      <c r="C90" s="244" t="s">
        <v>132</v>
      </c>
      <c r="D90" s="244"/>
      <c r="E90" s="244"/>
      <c r="F90" s="263" t="s">
        <v>817</v>
      </c>
      <c r="G90" s="262"/>
      <c r="H90" s="244" t="s">
        <v>839</v>
      </c>
      <c r="I90" s="244" t="s">
        <v>813</v>
      </c>
      <c r="J90" s="244">
        <v>255</v>
      </c>
      <c r="K90" s="255"/>
    </row>
    <row r="91" spans="2:11" ht="15" customHeight="1">
      <c r="B91" s="264"/>
      <c r="C91" s="244" t="s">
        <v>840</v>
      </c>
      <c r="D91" s="244"/>
      <c r="E91" s="244"/>
      <c r="F91" s="263" t="s">
        <v>811</v>
      </c>
      <c r="G91" s="262"/>
      <c r="H91" s="244" t="s">
        <v>841</v>
      </c>
      <c r="I91" s="244" t="s">
        <v>842</v>
      </c>
      <c r="J91" s="244"/>
      <c r="K91" s="255"/>
    </row>
    <row r="92" spans="2:11" ht="15" customHeight="1">
      <c r="B92" s="264"/>
      <c r="C92" s="244" t="s">
        <v>843</v>
      </c>
      <c r="D92" s="244"/>
      <c r="E92" s="244"/>
      <c r="F92" s="263" t="s">
        <v>811</v>
      </c>
      <c r="G92" s="262"/>
      <c r="H92" s="244" t="s">
        <v>844</v>
      </c>
      <c r="I92" s="244" t="s">
        <v>845</v>
      </c>
      <c r="J92" s="244"/>
      <c r="K92" s="255"/>
    </row>
    <row r="93" spans="2:11" ht="15" customHeight="1">
      <c r="B93" s="264"/>
      <c r="C93" s="244" t="s">
        <v>846</v>
      </c>
      <c r="D93" s="244"/>
      <c r="E93" s="244"/>
      <c r="F93" s="263" t="s">
        <v>811</v>
      </c>
      <c r="G93" s="262"/>
      <c r="H93" s="244" t="s">
        <v>846</v>
      </c>
      <c r="I93" s="244" t="s">
        <v>845</v>
      </c>
      <c r="J93" s="244"/>
      <c r="K93" s="255"/>
    </row>
    <row r="94" spans="2:11" ht="15" customHeight="1">
      <c r="B94" s="264"/>
      <c r="C94" s="244" t="s">
        <v>42</v>
      </c>
      <c r="D94" s="244"/>
      <c r="E94" s="244"/>
      <c r="F94" s="263" t="s">
        <v>811</v>
      </c>
      <c r="G94" s="262"/>
      <c r="H94" s="244" t="s">
        <v>847</v>
      </c>
      <c r="I94" s="244" t="s">
        <v>845</v>
      </c>
      <c r="J94" s="244"/>
      <c r="K94" s="255"/>
    </row>
    <row r="95" spans="2:11" ht="15" customHeight="1">
      <c r="B95" s="264"/>
      <c r="C95" s="244" t="s">
        <v>52</v>
      </c>
      <c r="D95" s="244"/>
      <c r="E95" s="244"/>
      <c r="F95" s="263" t="s">
        <v>811</v>
      </c>
      <c r="G95" s="262"/>
      <c r="H95" s="244" t="s">
        <v>848</v>
      </c>
      <c r="I95" s="244" t="s">
        <v>845</v>
      </c>
      <c r="J95" s="244"/>
      <c r="K95" s="255"/>
    </row>
    <row r="96" spans="2:11" ht="15" customHeight="1">
      <c r="B96" s="267"/>
      <c r="C96" s="268"/>
      <c r="D96" s="268"/>
      <c r="E96" s="268"/>
      <c r="F96" s="268"/>
      <c r="G96" s="268"/>
      <c r="H96" s="268"/>
      <c r="I96" s="268"/>
      <c r="J96" s="268"/>
      <c r="K96" s="269"/>
    </row>
    <row r="97" spans="2:11" ht="18.75" customHeight="1">
      <c r="B97" s="270"/>
      <c r="C97" s="271"/>
      <c r="D97" s="271"/>
      <c r="E97" s="271"/>
      <c r="F97" s="271"/>
      <c r="G97" s="271"/>
      <c r="H97" s="271"/>
      <c r="I97" s="271"/>
      <c r="J97" s="271"/>
      <c r="K97" s="270"/>
    </row>
    <row r="98" spans="2:11" ht="18.75" customHeight="1">
      <c r="B98" s="250"/>
      <c r="C98" s="250"/>
      <c r="D98" s="250"/>
      <c r="E98" s="250"/>
      <c r="F98" s="250"/>
      <c r="G98" s="250"/>
      <c r="H98" s="250"/>
      <c r="I98" s="250"/>
      <c r="J98" s="250"/>
      <c r="K98" s="250"/>
    </row>
    <row r="99" spans="2:11" ht="7.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3"/>
    </row>
    <row r="100" spans="2:11" ht="45" customHeight="1">
      <c r="B100" s="254"/>
      <c r="C100" s="360" t="s">
        <v>849</v>
      </c>
      <c r="D100" s="360"/>
      <c r="E100" s="360"/>
      <c r="F100" s="360"/>
      <c r="G100" s="360"/>
      <c r="H100" s="360"/>
      <c r="I100" s="360"/>
      <c r="J100" s="360"/>
      <c r="K100" s="255"/>
    </row>
    <row r="101" spans="2:11" ht="17.25" customHeight="1">
      <c r="B101" s="254"/>
      <c r="C101" s="256" t="s">
        <v>805</v>
      </c>
      <c r="D101" s="256"/>
      <c r="E101" s="256"/>
      <c r="F101" s="256" t="s">
        <v>806</v>
      </c>
      <c r="G101" s="257"/>
      <c r="H101" s="256" t="s">
        <v>127</v>
      </c>
      <c r="I101" s="256" t="s">
        <v>61</v>
      </c>
      <c r="J101" s="256" t="s">
        <v>807</v>
      </c>
      <c r="K101" s="255"/>
    </row>
    <row r="102" spans="2:11" ht="17.25" customHeight="1">
      <c r="B102" s="254"/>
      <c r="C102" s="258" t="s">
        <v>808</v>
      </c>
      <c r="D102" s="258"/>
      <c r="E102" s="258"/>
      <c r="F102" s="259" t="s">
        <v>809</v>
      </c>
      <c r="G102" s="260"/>
      <c r="H102" s="258"/>
      <c r="I102" s="258"/>
      <c r="J102" s="258" t="s">
        <v>810</v>
      </c>
      <c r="K102" s="255"/>
    </row>
    <row r="103" spans="2:11" ht="5.25" customHeight="1">
      <c r="B103" s="254"/>
      <c r="C103" s="256"/>
      <c r="D103" s="256"/>
      <c r="E103" s="256"/>
      <c r="F103" s="256"/>
      <c r="G103" s="272"/>
      <c r="H103" s="256"/>
      <c r="I103" s="256"/>
      <c r="J103" s="256"/>
      <c r="K103" s="255"/>
    </row>
    <row r="104" spans="2:11" ht="15" customHeight="1">
      <c r="B104" s="254"/>
      <c r="C104" s="244" t="s">
        <v>57</v>
      </c>
      <c r="D104" s="261"/>
      <c r="E104" s="261"/>
      <c r="F104" s="263" t="s">
        <v>811</v>
      </c>
      <c r="G104" s="272"/>
      <c r="H104" s="244" t="s">
        <v>850</v>
      </c>
      <c r="I104" s="244" t="s">
        <v>813</v>
      </c>
      <c r="J104" s="244">
        <v>20</v>
      </c>
      <c r="K104" s="255"/>
    </row>
    <row r="105" spans="2:11" ht="15" customHeight="1">
      <c r="B105" s="254"/>
      <c r="C105" s="244" t="s">
        <v>814</v>
      </c>
      <c r="D105" s="244"/>
      <c r="E105" s="244"/>
      <c r="F105" s="263" t="s">
        <v>811</v>
      </c>
      <c r="G105" s="244"/>
      <c r="H105" s="244" t="s">
        <v>850</v>
      </c>
      <c r="I105" s="244" t="s">
        <v>813</v>
      </c>
      <c r="J105" s="244">
        <v>120</v>
      </c>
      <c r="K105" s="255"/>
    </row>
    <row r="106" spans="2:11" ht="15" customHeight="1">
      <c r="B106" s="264"/>
      <c r="C106" s="244" t="s">
        <v>816</v>
      </c>
      <c r="D106" s="244"/>
      <c r="E106" s="244"/>
      <c r="F106" s="263" t="s">
        <v>817</v>
      </c>
      <c r="G106" s="244"/>
      <c r="H106" s="244" t="s">
        <v>850</v>
      </c>
      <c r="I106" s="244" t="s">
        <v>813</v>
      </c>
      <c r="J106" s="244">
        <v>50</v>
      </c>
      <c r="K106" s="255"/>
    </row>
    <row r="107" spans="2:11" ht="15" customHeight="1">
      <c r="B107" s="264"/>
      <c r="C107" s="244" t="s">
        <v>819</v>
      </c>
      <c r="D107" s="244"/>
      <c r="E107" s="244"/>
      <c r="F107" s="263" t="s">
        <v>811</v>
      </c>
      <c r="G107" s="244"/>
      <c r="H107" s="244" t="s">
        <v>850</v>
      </c>
      <c r="I107" s="244" t="s">
        <v>821</v>
      </c>
      <c r="J107" s="244"/>
      <c r="K107" s="255"/>
    </row>
    <row r="108" spans="2:11" ht="15" customHeight="1">
      <c r="B108" s="264"/>
      <c r="C108" s="244" t="s">
        <v>830</v>
      </c>
      <c r="D108" s="244"/>
      <c r="E108" s="244"/>
      <c r="F108" s="263" t="s">
        <v>817</v>
      </c>
      <c r="G108" s="244"/>
      <c r="H108" s="244" t="s">
        <v>850</v>
      </c>
      <c r="I108" s="244" t="s">
        <v>813</v>
      </c>
      <c r="J108" s="244">
        <v>50</v>
      </c>
      <c r="K108" s="255"/>
    </row>
    <row r="109" spans="2:11" ht="15" customHeight="1">
      <c r="B109" s="264"/>
      <c r="C109" s="244" t="s">
        <v>838</v>
      </c>
      <c r="D109" s="244"/>
      <c r="E109" s="244"/>
      <c r="F109" s="263" t="s">
        <v>817</v>
      </c>
      <c r="G109" s="244"/>
      <c r="H109" s="244" t="s">
        <v>850</v>
      </c>
      <c r="I109" s="244" t="s">
        <v>813</v>
      </c>
      <c r="J109" s="244">
        <v>50</v>
      </c>
      <c r="K109" s="255"/>
    </row>
    <row r="110" spans="2:11" ht="15" customHeight="1">
      <c r="B110" s="264"/>
      <c r="C110" s="244" t="s">
        <v>836</v>
      </c>
      <c r="D110" s="244"/>
      <c r="E110" s="244"/>
      <c r="F110" s="263" t="s">
        <v>817</v>
      </c>
      <c r="G110" s="244"/>
      <c r="H110" s="244" t="s">
        <v>850</v>
      </c>
      <c r="I110" s="244" t="s">
        <v>813</v>
      </c>
      <c r="J110" s="244">
        <v>50</v>
      </c>
      <c r="K110" s="255"/>
    </row>
    <row r="111" spans="2:11" ht="15" customHeight="1">
      <c r="B111" s="264"/>
      <c r="C111" s="244" t="s">
        <v>57</v>
      </c>
      <c r="D111" s="244"/>
      <c r="E111" s="244"/>
      <c r="F111" s="263" t="s">
        <v>811</v>
      </c>
      <c r="G111" s="244"/>
      <c r="H111" s="244" t="s">
        <v>851</v>
      </c>
      <c r="I111" s="244" t="s">
        <v>813</v>
      </c>
      <c r="J111" s="244">
        <v>20</v>
      </c>
      <c r="K111" s="255"/>
    </row>
    <row r="112" spans="2:11" ht="15" customHeight="1">
      <c r="B112" s="264"/>
      <c r="C112" s="244" t="s">
        <v>852</v>
      </c>
      <c r="D112" s="244"/>
      <c r="E112" s="244"/>
      <c r="F112" s="263" t="s">
        <v>811</v>
      </c>
      <c r="G112" s="244"/>
      <c r="H112" s="244" t="s">
        <v>853</v>
      </c>
      <c r="I112" s="244" t="s">
        <v>813</v>
      </c>
      <c r="J112" s="244">
        <v>120</v>
      </c>
      <c r="K112" s="255"/>
    </row>
    <row r="113" spans="2:11" ht="15" customHeight="1">
      <c r="B113" s="264"/>
      <c r="C113" s="244" t="s">
        <v>42</v>
      </c>
      <c r="D113" s="244"/>
      <c r="E113" s="244"/>
      <c r="F113" s="263" t="s">
        <v>811</v>
      </c>
      <c r="G113" s="244"/>
      <c r="H113" s="244" t="s">
        <v>854</v>
      </c>
      <c r="I113" s="244" t="s">
        <v>845</v>
      </c>
      <c r="J113" s="244"/>
      <c r="K113" s="255"/>
    </row>
    <row r="114" spans="2:11" ht="15" customHeight="1">
      <c r="B114" s="264"/>
      <c r="C114" s="244" t="s">
        <v>52</v>
      </c>
      <c r="D114" s="244"/>
      <c r="E114" s="244"/>
      <c r="F114" s="263" t="s">
        <v>811</v>
      </c>
      <c r="G114" s="244"/>
      <c r="H114" s="244" t="s">
        <v>855</v>
      </c>
      <c r="I114" s="244" t="s">
        <v>845</v>
      </c>
      <c r="J114" s="244"/>
      <c r="K114" s="255"/>
    </row>
    <row r="115" spans="2:11" ht="15" customHeight="1">
      <c r="B115" s="264"/>
      <c r="C115" s="244" t="s">
        <v>61</v>
      </c>
      <c r="D115" s="244"/>
      <c r="E115" s="244"/>
      <c r="F115" s="263" t="s">
        <v>811</v>
      </c>
      <c r="G115" s="244"/>
      <c r="H115" s="244" t="s">
        <v>856</v>
      </c>
      <c r="I115" s="244" t="s">
        <v>857</v>
      </c>
      <c r="J115" s="244"/>
      <c r="K115" s="255"/>
    </row>
    <row r="116" spans="2:11" ht="15" customHeight="1">
      <c r="B116" s="267"/>
      <c r="C116" s="273"/>
      <c r="D116" s="273"/>
      <c r="E116" s="273"/>
      <c r="F116" s="273"/>
      <c r="G116" s="273"/>
      <c r="H116" s="273"/>
      <c r="I116" s="273"/>
      <c r="J116" s="273"/>
      <c r="K116" s="269"/>
    </row>
    <row r="117" spans="2:11" ht="18.75" customHeight="1">
      <c r="B117" s="274"/>
      <c r="C117" s="240"/>
      <c r="D117" s="240"/>
      <c r="E117" s="240"/>
      <c r="F117" s="275"/>
      <c r="G117" s="240"/>
      <c r="H117" s="240"/>
      <c r="I117" s="240"/>
      <c r="J117" s="240"/>
      <c r="K117" s="274"/>
    </row>
    <row r="118" spans="2:11" ht="18.75" customHeight="1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2:11" ht="7.5" customHeight="1">
      <c r="B119" s="276"/>
      <c r="C119" s="277"/>
      <c r="D119" s="277"/>
      <c r="E119" s="277"/>
      <c r="F119" s="277"/>
      <c r="G119" s="277"/>
      <c r="H119" s="277"/>
      <c r="I119" s="277"/>
      <c r="J119" s="277"/>
      <c r="K119" s="278"/>
    </row>
    <row r="120" spans="2:11" ht="45" customHeight="1">
      <c r="B120" s="279"/>
      <c r="C120" s="359" t="s">
        <v>858</v>
      </c>
      <c r="D120" s="359"/>
      <c r="E120" s="359"/>
      <c r="F120" s="359"/>
      <c r="G120" s="359"/>
      <c r="H120" s="359"/>
      <c r="I120" s="359"/>
      <c r="J120" s="359"/>
      <c r="K120" s="280"/>
    </row>
    <row r="121" spans="2:11" ht="17.25" customHeight="1">
      <c r="B121" s="281"/>
      <c r="C121" s="256" t="s">
        <v>805</v>
      </c>
      <c r="D121" s="256"/>
      <c r="E121" s="256"/>
      <c r="F121" s="256" t="s">
        <v>806</v>
      </c>
      <c r="G121" s="257"/>
      <c r="H121" s="256" t="s">
        <v>127</v>
      </c>
      <c r="I121" s="256" t="s">
        <v>61</v>
      </c>
      <c r="J121" s="256" t="s">
        <v>807</v>
      </c>
      <c r="K121" s="282"/>
    </row>
    <row r="122" spans="2:11" ht="17.25" customHeight="1">
      <c r="B122" s="281"/>
      <c r="C122" s="258" t="s">
        <v>808</v>
      </c>
      <c r="D122" s="258"/>
      <c r="E122" s="258"/>
      <c r="F122" s="259" t="s">
        <v>809</v>
      </c>
      <c r="G122" s="260"/>
      <c r="H122" s="258"/>
      <c r="I122" s="258"/>
      <c r="J122" s="258" t="s">
        <v>810</v>
      </c>
      <c r="K122" s="282"/>
    </row>
    <row r="123" spans="2:11" ht="5.25" customHeight="1">
      <c r="B123" s="283"/>
      <c r="C123" s="261"/>
      <c r="D123" s="261"/>
      <c r="E123" s="261"/>
      <c r="F123" s="261"/>
      <c r="G123" s="244"/>
      <c r="H123" s="261"/>
      <c r="I123" s="261"/>
      <c r="J123" s="261"/>
      <c r="K123" s="284"/>
    </row>
    <row r="124" spans="2:11" ht="15" customHeight="1">
      <c r="B124" s="283"/>
      <c r="C124" s="244" t="s">
        <v>814</v>
      </c>
      <c r="D124" s="261"/>
      <c r="E124" s="261"/>
      <c r="F124" s="263" t="s">
        <v>811</v>
      </c>
      <c r="G124" s="244"/>
      <c r="H124" s="244" t="s">
        <v>850</v>
      </c>
      <c r="I124" s="244" t="s">
        <v>813</v>
      </c>
      <c r="J124" s="244">
        <v>120</v>
      </c>
      <c r="K124" s="285"/>
    </row>
    <row r="125" spans="2:11" ht="15" customHeight="1">
      <c r="B125" s="283"/>
      <c r="C125" s="244" t="s">
        <v>859</v>
      </c>
      <c r="D125" s="244"/>
      <c r="E125" s="244"/>
      <c r="F125" s="263" t="s">
        <v>811</v>
      </c>
      <c r="G125" s="244"/>
      <c r="H125" s="244" t="s">
        <v>860</v>
      </c>
      <c r="I125" s="244" t="s">
        <v>813</v>
      </c>
      <c r="J125" s="244" t="s">
        <v>861</v>
      </c>
      <c r="K125" s="285"/>
    </row>
    <row r="126" spans="2:11" ht="15" customHeight="1">
      <c r="B126" s="283"/>
      <c r="C126" s="244" t="s">
        <v>760</v>
      </c>
      <c r="D126" s="244"/>
      <c r="E126" s="244"/>
      <c r="F126" s="263" t="s">
        <v>811</v>
      </c>
      <c r="G126" s="244"/>
      <c r="H126" s="244" t="s">
        <v>862</v>
      </c>
      <c r="I126" s="244" t="s">
        <v>813</v>
      </c>
      <c r="J126" s="244" t="s">
        <v>861</v>
      </c>
      <c r="K126" s="285"/>
    </row>
    <row r="127" spans="2:11" ht="15" customHeight="1">
      <c r="B127" s="283"/>
      <c r="C127" s="244" t="s">
        <v>822</v>
      </c>
      <c r="D127" s="244"/>
      <c r="E127" s="244"/>
      <c r="F127" s="263" t="s">
        <v>817</v>
      </c>
      <c r="G127" s="244"/>
      <c r="H127" s="244" t="s">
        <v>823</v>
      </c>
      <c r="I127" s="244" t="s">
        <v>813</v>
      </c>
      <c r="J127" s="244">
        <v>15</v>
      </c>
      <c r="K127" s="285"/>
    </row>
    <row r="128" spans="2:11" ht="15" customHeight="1">
      <c r="B128" s="283"/>
      <c r="C128" s="265" t="s">
        <v>824</v>
      </c>
      <c r="D128" s="265"/>
      <c r="E128" s="265"/>
      <c r="F128" s="266" t="s">
        <v>817</v>
      </c>
      <c r="G128" s="265"/>
      <c r="H128" s="265" t="s">
        <v>825</v>
      </c>
      <c r="I128" s="265" t="s">
        <v>813</v>
      </c>
      <c r="J128" s="265">
        <v>15</v>
      </c>
      <c r="K128" s="285"/>
    </row>
    <row r="129" spans="2:11" ht="15" customHeight="1">
      <c r="B129" s="283"/>
      <c r="C129" s="265" t="s">
        <v>826</v>
      </c>
      <c r="D129" s="265"/>
      <c r="E129" s="265"/>
      <c r="F129" s="266" t="s">
        <v>817</v>
      </c>
      <c r="G129" s="265"/>
      <c r="H129" s="265" t="s">
        <v>827</v>
      </c>
      <c r="I129" s="265" t="s">
        <v>813</v>
      </c>
      <c r="J129" s="265">
        <v>20</v>
      </c>
      <c r="K129" s="285"/>
    </row>
    <row r="130" spans="2:11" ht="15" customHeight="1">
      <c r="B130" s="283"/>
      <c r="C130" s="265" t="s">
        <v>828</v>
      </c>
      <c r="D130" s="265"/>
      <c r="E130" s="265"/>
      <c r="F130" s="266" t="s">
        <v>817</v>
      </c>
      <c r="G130" s="265"/>
      <c r="H130" s="265" t="s">
        <v>829</v>
      </c>
      <c r="I130" s="265" t="s">
        <v>813</v>
      </c>
      <c r="J130" s="265">
        <v>20</v>
      </c>
      <c r="K130" s="285"/>
    </row>
    <row r="131" spans="2:11" ht="15" customHeight="1">
      <c r="B131" s="283"/>
      <c r="C131" s="244" t="s">
        <v>816</v>
      </c>
      <c r="D131" s="244"/>
      <c r="E131" s="244"/>
      <c r="F131" s="263" t="s">
        <v>817</v>
      </c>
      <c r="G131" s="244"/>
      <c r="H131" s="244" t="s">
        <v>850</v>
      </c>
      <c r="I131" s="244" t="s">
        <v>813</v>
      </c>
      <c r="J131" s="244">
        <v>50</v>
      </c>
      <c r="K131" s="285"/>
    </row>
    <row r="132" spans="2:11" ht="15" customHeight="1">
      <c r="B132" s="283"/>
      <c r="C132" s="244" t="s">
        <v>830</v>
      </c>
      <c r="D132" s="244"/>
      <c r="E132" s="244"/>
      <c r="F132" s="263" t="s">
        <v>817</v>
      </c>
      <c r="G132" s="244"/>
      <c r="H132" s="244" t="s">
        <v>850</v>
      </c>
      <c r="I132" s="244" t="s">
        <v>813</v>
      </c>
      <c r="J132" s="244">
        <v>50</v>
      </c>
      <c r="K132" s="285"/>
    </row>
    <row r="133" spans="2:11" ht="15" customHeight="1">
      <c r="B133" s="283"/>
      <c r="C133" s="244" t="s">
        <v>836</v>
      </c>
      <c r="D133" s="244"/>
      <c r="E133" s="244"/>
      <c r="F133" s="263" t="s">
        <v>817</v>
      </c>
      <c r="G133" s="244"/>
      <c r="H133" s="244" t="s">
        <v>850</v>
      </c>
      <c r="I133" s="244" t="s">
        <v>813</v>
      </c>
      <c r="J133" s="244">
        <v>50</v>
      </c>
      <c r="K133" s="285"/>
    </row>
    <row r="134" spans="2:11" ht="15" customHeight="1">
      <c r="B134" s="283"/>
      <c r="C134" s="244" t="s">
        <v>838</v>
      </c>
      <c r="D134" s="244"/>
      <c r="E134" s="244"/>
      <c r="F134" s="263" t="s">
        <v>817</v>
      </c>
      <c r="G134" s="244"/>
      <c r="H134" s="244" t="s">
        <v>850</v>
      </c>
      <c r="I134" s="244" t="s">
        <v>813</v>
      </c>
      <c r="J134" s="244">
        <v>50</v>
      </c>
      <c r="K134" s="285"/>
    </row>
    <row r="135" spans="2:11" ht="15" customHeight="1">
      <c r="B135" s="283"/>
      <c r="C135" s="244" t="s">
        <v>132</v>
      </c>
      <c r="D135" s="244"/>
      <c r="E135" s="244"/>
      <c r="F135" s="263" t="s">
        <v>817</v>
      </c>
      <c r="G135" s="244"/>
      <c r="H135" s="244" t="s">
        <v>863</v>
      </c>
      <c r="I135" s="244" t="s">
        <v>813</v>
      </c>
      <c r="J135" s="244">
        <v>255</v>
      </c>
      <c r="K135" s="285"/>
    </row>
    <row r="136" spans="2:11" ht="15" customHeight="1">
      <c r="B136" s="283"/>
      <c r="C136" s="244" t="s">
        <v>840</v>
      </c>
      <c r="D136" s="244"/>
      <c r="E136" s="244"/>
      <c r="F136" s="263" t="s">
        <v>811</v>
      </c>
      <c r="G136" s="244"/>
      <c r="H136" s="244" t="s">
        <v>864</v>
      </c>
      <c r="I136" s="244" t="s">
        <v>842</v>
      </c>
      <c r="J136" s="244"/>
      <c r="K136" s="285"/>
    </row>
    <row r="137" spans="2:11" ht="15" customHeight="1">
      <c r="B137" s="283"/>
      <c r="C137" s="244" t="s">
        <v>843</v>
      </c>
      <c r="D137" s="244"/>
      <c r="E137" s="244"/>
      <c r="F137" s="263" t="s">
        <v>811</v>
      </c>
      <c r="G137" s="244"/>
      <c r="H137" s="244" t="s">
        <v>865</v>
      </c>
      <c r="I137" s="244" t="s">
        <v>845</v>
      </c>
      <c r="J137" s="244"/>
      <c r="K137" s="285"/>
    </row>
    <row r="138" spans="2:11" ht="15" customHeight="1">
      <c r="B138" s="283"/>
      <c r="C138" s="244" t="s">
        <v>846</v>
      </c>
      <c r="D138" s="244"/>
      <c r="E138" s="244"/>
      <c r="F138" s="263" t="s">
        <v>811</v>
      </c>
      <c r="G138" s="244"/>
      <c r="H138" s="244" t="s">
        <v>846</v>
      </c>
      <c r="I138" s="244" t="s">
        <v>845</v>
      </c>
      <c r="J138" s="244"/>
      <c r="K138" s="285"/>
    </row>
    <row r="139" spans="2:11" ht="15" customHeight="1">
      <c r="B139" s="283"/>
      <c r="C139" s="244" t="s">
        <v>42</v>
      </c>
      <c r="D139" s="244"/>
      <c r="E139" s="244"/>
      <c r="F139" s="263" t="s">
        <v>811</v>
      </c>
      <c r="G139" s="244"/>
      <c r="H139" s="244" t="s">
        <v>866</v>
      </c>
      <c r="I139" s="244" t="s">
        <v>845</v>
      </c>
      <c r="J139" s="244"/>
      <c r="K139" s="285"/>
    </row>
    <row r="140" spans="2:11" ht="15" customHeight="1">
      <c r="B140" s="283"/>
      <c r="C140" s="244" t="s">
        <v>867</v>
      </c>
      <c r="D140" s="244"/>
      <c r="E140" s="244"/>
      <c r="F140" s="263" t="s">
        <v>811</v>
      </c>
      <c r="G140" s="244"/>
      <c r="H140" s="244" t="s">
        <v>868</v>
      </c>
      <c r="I140" s="244" t="s">
        <v>845</v>
      </c>
      <c r="J140" s="244"/>
      <c r="K140" s="285"/>
    </row>
    <row r="141" spans="2:11" ht="15" customHeight="1">
      <c r="B141" s="286"/>
      <c r="C141" s="287"/>
      <c r="D141" s="287"/>
      <c r="E141" s="287"/>
      <c r="F141" s="287"/>
      <c r="G141" s="287"/>
      <c r="H141" s="287"/>
      <c r="I141" s="287"/>
      <c r="J141" s="287"/>
      <c r="K141" s="288"/>
    </row>
    <row r="142" spans="2:11" ht="18.75" customHeight="1">
      <c r="B142" s="240"/>
      <c r="C142" s="240"/>
      <c r="D142" s="240"/>
      <c r="E142" s="240"/>
      <c r="F142" s="275"/>
      <c r="G142" s="240"/>
      <c r="H142" s="240"/>
      <c r="I142" s="240"/>
      <c r="J142" s="240"/>
      <c r="K142" s="240"/>
    </row>
    <row r="143" spans="2:11" ht="18.75" customHeight="1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</row>
    <row r="144" spans="2:11" ht="7.5" customHeight="1">
      <c r="B144" s="251"/>
      <c r="C144" s="252"/>
      <c r="D144" s="252"/>
      <c r="E144" s="252"/>
      <c r="F144" s="252"/>
      <c r="G144" s="252"/>
      <c r="H144" s="252"/>
      <c r="I144" s="252"/>
      <c r="J144" s="252"/>
      <c r="K144" s="253"/>
    </row>
    <row r="145" spans="2:11" ht="45" customHeight="1">
      <c r="B145" s="254"/>
      <c r="C145" s="360" t="s">
        <v>869</v>
      </c>
      <c r="D145" s="360"/>
      <c r="E145" s="360"/>
      <c r="F145" s="360"/>
      <c r="G145" s="360"/>
      <c r="H145" s="360"/>
      <c r="I145" s="360"/>
      <c r="J145" s="360"/>
      <c r="K145" s="255"/>
    </row>
    <row r="146" spans="2:11" ht="17.25" customHeight="1">
      <c r="B146" s="254"/>
      <c r="C146" s="256" t="s">
        <v>805</v>
      </c>
      <c r="D146" s="256"/>
      <c r="E146" s="256"/>
      <c r="F146" s="256" t="s">
        <v>806</v>
      </c>
      <c r="G146" s="257"/>
      <c r="H146" s="256" t="s">
        <v>127</v>
      </c>
      <c r="I146" s="256" t="s">
        <v>61</v>
      </c>
      <c r="J146" s="256" t="s">
        <v>807</v>
      </c>
      <c r="K146" s="255"/>
    </row>
    <row r="147" spans="2:11" ht="17.25" customHeight="1">
      <c r="B147" s="254"/>
      <c r="C147" s="258" t="s">
        <v>808</v>
      </c>
      <c r="D147" s="258"/>
      <c r="E147" s="258"/>
      <c r="F147" s="259" t="s">
        <v>809</v>
      </c>
      <c r="G147" s="260"/>
      <c r="H147" s="258"/>
      <c r="I147" s="258"/>
      <c r="J147" s="258" t="s">
        <v>810</v>
      </c>
      <c r="K147" s="255"/>
    </row>
    <row r="148" spans="2:11" ht="5.25" customHeight="1">
      <c r="B148" s="264"/>
      <c r="C148" s="261"/>
      <c r="D148" s="261"/>
      <c r="E148" s="261"/>
      <c r="F148" s="261"/>
      <c r="G148" s="262"/>
      <c r="H148" s="261"/>
      <c r="I148" s="261"/>
      <c r="J148" s="261"/>
      <c r="K148" s="285"/>
    </row>
    <row r="149" spans="2:11" ht="15" customHeight="1">
      <c r="B149" s="264"/>
      <c r="C149" s="289" t="s">
        <v>814</v>
      </c>
      <c r="D149" s="244"/>
      <c r="E149" s="244"/>
      <c r="F149" s="290" t="s">
        <v>811</v>
      </c>
      <c r="G149" s="244"/>
      <c r="H149" s="289" t="s">
        <v>850</v>
      </c>
      <c r="I149" s="289" t="s">
        <v>813</v>
      </c>
      <c r="J149" s="289">
        <v>120</v>
      </c>
      <c r="K149" s="285"/>
    </row>
    <row r="150" spans="2:11" ht="15" customHeight="1">
      <c r="B150" s="264"/>
      <c r="C150" s="289" t="s">
        <v>859</v>
      </c>
      <c r="D150" s="244"/>
      <c r="E150" s="244"/>
      <c r="F150" s="290" t="s">
        <v>811</v>
      </c>
      <c r="G150" s="244"/>
      <c r="H150" s="289" t="s">
        <v>870</v>
      </c>
      <c r="I150" s="289" t="s">
        <v>813</v>
      </c>
      <c r="J150" s="289" t="s">
        <v>861</v>
      </c>
      <c r="K150" s="285"/>
    </row>
    <row r="151" spans="2:11" ht="15" customHeight="1">
      <c r="B151" s="264"/>
      <c r="C151" s="289" t="s">
        <v>760</v>
      </c>
      <c r="D151" s="244"/>
      <c r="E151" s="244"/>
      <c r="F151" s="290" t="s">
        <v>811</v>
      </c>
      <c r="G151" s="244"/>
      <c r="H151" s="289" t="s">
        <v>871</v>
      </c>
      <c r="I151" s="289" t="s">
        <v>813</v>
      </c>
      <c r="J151" s="289" t="s">
        <v>861</v>
      </c>
      <c r="K151" s="285"/>
    </row>
    <row r="152" spans="2:11" ht="15" customHeight="1">
      <c r="B152" s="264"/>
      <c r="C152" s="289" t="s">
        <v>816</v>
      </c>
      <c r="D152" s="244"/>
      <c r="E152" s="244"/>
      <c r="F152" s="290" t="s">
        <v>817</v>
      </c>
      <c r="G152" s="244"/>
      <c r="H152" s="289" t="s">
        <v>850</v>
      </c>
      <c r="I152" s="289" t="s">
        <v>813</v>
      </c>
      <c r="J152" s="289">
        <v>50</v>
      </c>
      <c r="K152" s="285"/>
    </row>
    <row r="153" spans="2:11" ht="15" customHeight="1">
      <c r="B153" s="264"/>
      <c r="C153" s="289" t="s">
        <v>819</v>
      </c>
      <c r="D153" s="244"/>
      <c r="E153" s="244"/>
      <c r="F153" s="290" t="s">
        <v>811</v>
      </c>
      <c r="G153" s="244"/>
      <c r="H153" s="289" t="s">
        <v>850</v>
      </c>
      <c r="I153" s="289" t="s">
        <v>821</v>
      </c>
      <c r="J153" s="289"/>
      <c r="K153" s="285"/>
    </row>
    <row r="154" spans="2:11" ht="15" customHeight="1">
      <c r="B154" s="264"/>
      <c r="C154" s="289" t="s">
        <v>830</v>
      </c>
      <c r="D154" s="244"/>
      <c r="E154" s="244"/>
      <c r="F154" s="290" t="s">
        <v>817</v>
      </c>
      <c r="G154" s="244"/>
      <c r="H154" s="289" t="s">
        <v>850</v>
      </c>
      <c r="I154" s="289" t="s">
        <v>813</v>
      </c>
      <c r="J154" s="289">
        <v>50</v>
      </c>
      <c r="K154" s="285"/>
    </row>
    <row r="155" spans="2:11" ht="15" customHeight="1">
      <c r="B155" s="264"/>
      <c r="C155" s="289" t="s">
        <v>838</v>
      </c>
      <c r="D155" s="244"/>
      <c r="E155" s="244"/>
      <c r="F155" s="290" t="s">
        <v>817</v>
      </c>
      <c r="G155" s="244"/>
      <c r="H155" s="289" t="s">
        <v>850</v>
      </c>
      <c r="I155" s="289" t="s">
        <v>813</v>
      </c>
      <c r="J155" s="289">
        <v>50</v>
      </c>
      <c r="K155" s="285"/>
    </row>
    <row r="156" spans="2:11" ht="15" customHeight="1">
      <c r="B156" s="264"/>
      <c r="C156" s="289" t="s">
        <v>836</v>
      </c>
      <c r="D156" s="244"/>
      <c r="E156" s="244"/>
      <c r="F156" s="290" t="s">
        <v>817</v>
      </c>
      <c r="G156" s="244"/>
      <c r="H156" s="289" t="s">
        <v>850</v>
      </c>
      <c r="I156" s="289" t="s">
        <v>813</v>
      </c>
      <c r="J156" s="289">
        <v>50</v>
      </c>
      <c r="K156" s="285"/>
    </row>
    <row r="157" spans="2:11" ht="15" customHeight="1">
      <c r="B157" s="264"/>
      <c r="C157" s="289" t="s">
        <v>112</v>
      </c>
      <c r="D157" s="244"/>
      <c r="E157" s="244"/>
      <c r="F157" s="290" t="s">
        <v>811</v>
      </c>
      <c r="G157" s="244"/>
      <c r="H157" s="289" t="s">
        <v>872</v>
      </c>
      <c r="I157" s="289" t="s">
        <v>813</v>
      </c>
      <c r="J157" s="289" t="s">
        <v>873</v>
      </c>
      <c r="K157" s="285"/>
    </row>
    <row r="158" spans="2:11" ht="15" customHeight="1">
      <c r="B158" s="264"/>
      <c r="C158" s="289" t="s">
        <v>874</v>
      </c>
      <c r="D158" s="244"/>
      <c r="E158" s="244"/>
      <c r="F158" s="290" t="s">
        <v>811</v>
      </c>
      <c r="G158" s="244"/>
      <c r="H158" s="289" t="s">
        <v>875</v>
      </c>
      <c r="I158" s="289" t="s">
        <v>845</v>
      </c>
      <c r="J158" s="289"/>
      <c r="K158" s="285"/>
    </row>
    <row r="159" spans="2:11" ht="15" customHeight="1">
      <c r="B159" s="291"/>
      <c r="C159" s="273"/>
      <c r="D159" s="273"/>
      <c r="E159" s="273"/>
      <c r="F159" s="273"/>
      <c r="G159" s="273"/>
      <c r="H159" s="273"/>
      <c r="I159" s="273"/>
      <c r="J159" s="273"/>
      <c r="K159" s="292"/>
    </row>
    <row r="160" spans="2:11" ht="18.75" customHeight="1">
      <c r="B160" s="240"/>
      <c r="C160" s="244"/>
      <c r="D160" s="244"/>
      <c r="E160" s="244"/>
      <c r="F160" s="263"/>
      <c r="G160" s="244"/>
      <c r="H160" s="244"/>
      <c r="I160" s="244"/>
      <c r="J160" s="244"/>
      <c r="K160" s="240"/>
    </row>
    <row r="161" spans="2:11" ht="18.75" customHeight="1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</row>
    <row r="162" spans="2:11" ht="7.5" customHeight="1">
      <c r="B162" s="232"/>
      <c r="C162" s="233"/>
      <c r="D162" s="233"/>
      <c r="E162" s="233"/>
      <c r="F162" s="233"/>
      <c r="G162" s="233"/>
      <c r="H162" s="233"/>
      <c r="I162" s="233"/>
      <c r="J162" s="233"/>
      <c r="K162" s="234"/>
    </row>
    <row r="163" spans="2:11" ht="45" customHeight="1">
      <c r="B163" s="235"/>
      <c r="C163" s="359" t="s">
        <v>876</v>
      </c>
      <c r="D163" s="359"/>
      <c r="E163" s="359"/>
      <c r="F163" s="359"/>
      <c r="G163" s="359"/>
      <c r="H163" s="359"/>
      <c r="I163" s="359"/>
      <c r="J163" s="359"/>
      <c r="K163" s="236"/>
    </row>
    <row r="164" spans="2:11" ht="17.25" customHeight="1">
      <c r="B164" s="235"/>
      <c r="C164" s="256" t="s">
        <v>805</v>
      </c>
      <c r="D164" s="256"/>
      <c r="E164" s="256"/>
      <c r="F164" s="256" t="s">
        <v>806</v>
      </c>
      <c r="G164" s="293"/>
      <c r="H164" s="294" t="s">
        <v>127</v>
      </c>
      <c r="I164" s="294" t="s">
        <v>61</v>
      </c>
      <c r="J164" s="256" t="s">
        <v>807</v>
      </c>
      <c r="K164" s="236"/>
    </row>
    <row r="165" spans="2:11" ht="17.25" customHeight="1">
      <c r="B165" s="237"/>
      <c r="C165" s="258" t="s">
        <v>808</v>
      </c>
      <c r="D165" s="258"/>
      <c r="E165" s="258"/>
      <c r="F165" s="259" t="s">
        <v>809</v>
      </c>
      <c r="G165" s="295"/>
      <c r="H165" s="296"/>
      <c r="I165" s="296"/>
      <c r="J165" s="258" t="s">
        <v>810</v>
      </c>
      <c r="K165" s="238"/>
    </row>
    <row r="166" spans="2:11" ht="5.25" customHeight="1">
      <c r="B166" s="264"/>
      <c r="C166" s="261"/>
      <c r="D166" s="261"/>
      <c r="E166" s="261"/>
      <c r="F166" s="261"/>
      <c r="G166" s="262"/>
      <c r="H166" s="261"/>
      <c r="I166" s="261"/>
      <c r="J166" s="261"/>
      <c r="K166" s="285"/>
    </row>
    <row r="167" spans="2:11" ht="15" customHeight="1">
      <c r="B167" s="264"/>
      <c r="C167" s="244" t="s">
        <v>814</v>
      </c>
      <c r="D167" s="244"/>
      <c r="E167" s="244"/>
      <c r="F167" s="263" t="s">
        <v>811</v>
      </c>
      <c r="G167" s="244"/>
      <c r="H167" s="244" t="s">
        <v>850</v>
      </c>
      <c r="I167" s="244" t="s">
        <v>813</v>
      </c>
      <c r="J167" s="244">
        <v>120</v>
      </c>
      <c r="K167" s="285"/>
    </row>
    <row r="168" spans="2:11" ht="15" customHeight="1">
      <c r="B168" s="264"/>
      <c r="C168" s="244" t="s">
        <v>859</v>
      </c>
      <c r="D168" s="244"/>
      <c r="E168" s="244"/>
      <c r="F168" s="263" t="s">
        <v>811</v>
      </c>
      <c r="G168" s="244"/>
      <c r="H168" s="244" t="s">
        <v>860</v>
      </c>
      <c r="I168" s="244" t="s">
        <v>813</v>
      </c>
      <c r="J168" s="244" t="s">
        <v>861</v>
      </c>
      <c r="K168" s="285"/>
    </row>
    <row r="169" spans="2:11" ht="15" customHeight="1">
      <c r="B169" s="264"/>
      <c r="C169" s="244" t="s">
        <v>760</v>
      </c>
      <c r="D169" s="244"/>
      <c r="E169" s="244"/>
      <c r="F169" s="263" t="s">
        <v>811</v>
      </c>
      <c r="G169" s="244"/>
      <c r="H169" s="244" t="s">
        <v>877</v>
      </c>
      <c r="I169" s="244" t="s">
        <v>813</v>
      </c>
      <c r="J169" s="244" t="s">
        <v>861</v>
      </c>
      <c r="K169" s="285"/>
    </row>
    <row r="170" spans="2:11" ht="15" customHeight="1">
      <c r="B170" s="264"/>
      <c r="C170" s="244" t="s">
        <v>816</v>
      </c>
      <c r="D170" s="244"/>
      <c r="E170" s="244"/>
      <c r="F170" s="263" t="s">
        <v>817</v>
      </c>
      <c r="G170" s="244"/>
      <c r="H170" s="244" t="s">
        <v>877</v>
      </c>
      <c r="I170" s="244" t="s">
        <v>813</v>
      </c>
      <c r="J170" s="244">
        <v>50</v>
      </c>
      <c r="K170" s="285"/>
    </row>
    <row r="171" spans="2:11" ht="15" customHeight="1">
      <c r="B171" s="264"/>
      <c r="C171" s="244" t="s">
        <v>819</v>
      </c>
      <c r="D171" s="244"/>
      <c r="E171" s="244"/>
      <c r="F171" s="263" t="s">
        <v>811</v>
      </c>
      <c r="G171" s="244"/>
      <c r="H171" s="244" t="s">
        <v>877</v>
      </c>
      <c r="I171" s="244" t="s">
        <v>821</v>
      </c>
      <c r="J171" s="244"/>
      <c r="K171" s="285"/>
    </row>
    <row r="172" spans="2:11" ht="15" customHeight="1">
      <c r="B172" s="264"/>
      <c r="C172" s="244" t="s">
        <v>830</v>
      </c>
      <c r="D172" s="244"/>
      <c r="E172" s="244"/>
      <c r="F172" s="263" t="s">
        <v>817</v>
      </c>
      <c r="G172" s="244"/>
      <c r="H172" s="244" t="s">
        <v>877</v>
      </c>
      <c r="I172" s="244" t="s">
        <v>813</v>
      </c>
      <c r="J172" s="244">
        <v>50</v>
      </c>
      <c r="K172" s="285"/>
    </row>
    <row r="173" spans="2:11" ht="15" customHeight="1">
      <c r="B173" s="264"/>
      <c r="C173" s="244" t="s">
        <v>838</v>
      </c>
      <c r="D173" s="244"/>
      <c r="E173" s="244"/>
      <c r="F173" s="263" t="s">
        <v>817</v>
      </c>
      <c r="G173" s="244"/>
      <c r="H173" s="244" t="s">
        <v>877</v>
      </c>
      <c r="I173" s="244" t="s">
        <v>813</v>
      </c>
      <c r="J173" s="244">
        <v>50</v>
      </c>
      <c r="K173" s="285"/>
    </row>
    <row r="174" spans="2:11" ht="15" customHeight="1">
      <c r="B174" s="264"/>
      <c r="C174" s="244" t="s">
        <v>836</v>
      </c>
      <c r="D174" s="244"/>
      <c r="E174" s="244"/>
      <c r="F174" s="263" t="s">
        <v>817</v>
      </c>
      <c r="G174" s="244"/>
      <c r="H174" s="244" t="s">
        <v>877</v>
      </c>
      <c r="I174" s="244" t="s">
        <v>813</v>
      </c>
      <c r="J174" s="244">
        <v>50</v>
      </c>
      <c r="K174" s="285"/>
    </row>
    <row r="175" spans="2:11" ht="15" customHeight="1">
      <c r="B175" s="264"/>
      <c r="C175" s="244" t="s">
        <v>126</v>
      </c>
      <c r="D175" s="244"/>
      <c r="E175" s="244"/>
      <c r="F175" s="263" t="s">
        <v>811</v>
      </c>
      <c r="G175" s="244"/>
      <c r="H175" s="244" t="s">
        <v>878</v>
      </c>
      <c r="I175" s="244" t="s">
        <v>879</v>
      </c>
      <c r="J175" s="244"/>
      <c r="K175" s="285"/>
    </row>
    <row r="176" spans="2:11" ht="15" customHeight="1">
      <c r="B176" s="264"/>
      <c r="C176" s="244" t="s">
        <v>61</v>
      </c>
      <c r="D176" s="244"/>
      <c r="E176" s="244"/>
      <c r="F176" s="263" t="s">
        <v>811</v>
      </c>
      <c r="G176" s="244"/>
      <c r="H176" s="244" t="s">
        <v>880</v>
      </c>
      <c r="I176" s="244" t="s">
        <v>881</v>
      </c>
      <c r="J176" s="244">
        <v>1</v>
      </c>
      <c r="K176" s="285"/>
    </row>
    <row r="177" spans="2:11" ht="15" customHeight="1">
      <c r="B177" s="264"/>
      <c r="C177" s="244" t="s">
        <v>57</v>
      </c>
      <c r="D177" s="244"/>
      <c r="E177" s="244"/>
      <c r="F177" s="263" t="s">
        <v>811</v>
      </c>
      <c r="G177" s="244"/>
      <c r="H177" s="244" t="s">
        <v>882</v>
      </c>
      <c r="I177" s="244" t="s">
        <v>813</v>
      </c>
      <c r="J177" s="244">
        <v>20</v>
      </c>
      <c r="K177" s="285"/>
    </row>
    <row r="178" spans="2:11" ht="15" customHeight="1">
      <c r="B178" s="264"/>
      <c r="C178" s="244" t="s">
        <v>127</v>
      </c>
      <c r="D178" s="244"/>
      <c r="E178" s="244"/>
      <c r="F178" s="263" t="s">
        <v>811</v>
      </c>
      <c r="G178" s="244"/>
      <c r="H178" s="244" t="s">
        <v>883</v>
      </c>
      <c r="I178" s="244" t="s">
        <v>813</v>
      </c>
      <c r="J178" s="244">
        <v>255</v>
      </c>
      <c r="K178" s="285"/>
    </row>
    <row r="179" spans="2:11" ht="15" customHeight="1">
      <c r="B179" s="264"/>
      <c r="C179" s="244" t="s">
        <v>128</v>
      </c>
      <c r="D179" s="244"/>
      <c r="E179" s="244"/>
      <c r="F179" s="263" t="s">
        <v>811</v>
      </c>
      <c r="G179" s="244"/>
      <c r="H179" s="244" t="s">
        <v>776</v>
      </c>
      <c r="I179" s="244" t="s">
        <v>813</v>
      </c>
      <c r="J179" s="244">
        <v>10</v>
      </c>
      <c r="K179" s="285"/>
    </row>
    <row r="180" spans="2:11" ht="15" customHeight="1">
      <c r="B180" s="264"/>
      <c r="C180" s="244" t="s">
        <v>129</v>
      </c>
      <c r="D180" s="244"/>
      <c r="E180" s="244"/>
      <c r="F180" s="263" t="s">
        <v>811</v>
      </c>
      <c r="G180" s="244"/>
      <c r="H180" s="244" t="s">
        <v>884</v>
      </c>
      <c r="I180" s="244" t="s">
        <v>845</v>
      </c>
      <c r="J180" s="244"/>
      <c r="K180" s="285"/>
    </row>
    <row r="181" spans="2:11" ht="15" customHeight="1">
      <c r="B181" s="264"/>
      <c r="C181" s="244" t="s">
        <v>885</v>
      </c>
      <c r="D181" s="244"/>
      <c r="E181" s="244"/>
      <c r="F181" s="263" t="s">
        <v>811</v>
      </c>
      <c r="G181" s="244"/>
      <c r="H181" s="244" t="s">
        <v>886</v>
      </c>
      <c r="I181" s="244" t="s">
        <v>845</v>
      </c>
      <c r="J181" s="244"/>
      <c r="K181" s="285"/>
    </row>
    <row r="182" spans="2:11" ht="15" customHeight="1">
      <c r="B182" s="264"/>
      <c r="C182" s="244" t="s">
        <v>874</v>
      </c>
      <c r="D182" s="244"/>
      <c r="E182" s="244"/>
      <c r="F182" s="263" t="s">
        <v>811</v>
      </c>
      <c r="G182" s="244"/>
      <c r="H182" s="244" t="s">
        <v>887</v>
      </c>
      <c r="I182" s="244" t="s">
        <v>845</v>
      </c>
      <c r="J182" s="244"/>
      <c r="K182" s="285"/>
    </row>
    <row r="183" spans="2:11" ht="15" customHeight="1">
      <c r="B183" s="264"/>
      <c r="C183" s="244" t="s">
        <v>131</v>
      </c>
      <c r="D183" s="244"/>
      <c r="E183" s="244"/>
      <c r="F183" s="263" t="s">
        <v>817</v>
      </c>
      <c r="G183" s="244"/>
      <c r="H183" s="244" t="s">
        <v>888</v>
      </c>
      <c r="I183" s="244" t="s">
        <v>813</v>
      </c>
      <c r="J183" s="244">
        <v>50</v>
      </c>
      <c r="K183" s="285"/>
    </row>
    <row r="184" spans="2:11" ht="15" customHeight="1">
      <c r="B184" s="264"/>
      <c r="C184" s="244" t="s">
        <v>889</v>
      </c>
      <c r="D184" s="244"/>
      <c r="E184" s="244"/>
      <c r="F184" s="263" t="s">
        <v>817</v>
      </c>
      <c r="G184" s="244"/>
      <c r="H184" s="244" t="s">
        <v>890</v>
      </c>
      <c r="I184" s="244" t="s">
        <v>891</v>
      </c>
      <c r="J184" s="244"/>
      <c r="K184" s="285"/>
    </row>
    <row r="185" spans="2:11" ht="15" customHeight="1">
      <c r="B185" s="264"/>
      <c r="C185" s="244" t="s">
        <v>892</v>
      </c>
      <c r="D185" s="244"/>
      <c r="E185" s="244"/>
      <c r="F185" s="263" t="s">
        <v>817</v>
      </c>
      <c r="G185" s="244"/>
      <c r="H185" s="244" t="s">
        <v>893</v>
      </c>
      <c r="I185" s="244" t="s">
        <v>891</v>
      </c>
      <c r="J185" s="244"/>
      <c r="K185" s="285"/>
    </row>
    <row r="186" spans="2:11" ht="15" customHeight="1">
      <c r="B186" s="264"/>
      <c r="C186" s="244" t="s">
        <v>894</v>
      </c>
      <c r="D186" s="244"/>
      <c r="E186" s="244"/>
      <c r="F186" s="263" t="s">
        <v>817</v>
      </c>
      <c r="G186" s="244"/>
      <c r="H186" s="244" t="s">
        <v>895</v>
      </c>
      <c r="I186" s="244" t="s">
        <v>891</v>
      </c>
      <c r="J186" s="244"/>
      <c r="K186" s="285"/>
    </row>
    <row r="187" spans="2:11" ht="15" customHeight="1">
      <c r="B187" s="264"/>
      <c r="C187" s="297" t="s">
        <v>896</v>
      </c>
      <c r="D187" s="244"/>
      <c r="E187" s="244"/>
      <c r="F187" s="263" t="s">
        <v>817</v>
      </c>
      <c r="G187" s="244"/>
      <c r="H187" s="244" t="s">
        <v>897</v>
      </c>
      <c r="I187" s="244" t="s">
        <v>898</v>
      </c>
      <c r="J187" s="298" t="s">
        <v>899</v>
      </c>
      <c r="K187" s="285"/>
    </row>
    <row r="188" spans="2:11" ht="15" customHeight="1">
      <c r="B188" s="264"/>
      <c r="C188" s="249" t="s">
        <v>46</v>
      </c>
      <c r="D188" s="244"/>
      <c r="E188" s="244"/>
      <c r="F188" s="263" t="s">
        <v>811</v>
      </c>
      <c r="G188" s="244"/>
      <c r="H188" s="240" t="s">
        <v>900</v>
      </c>
      <c r="I188" s="244" t="s">
        <v>901</v>
      </c>
      <c r="J188" s="244"/>
      <c r="K188" s="285"/>
    </row>
    <row r="189" spans="2:11" ht="15" customHeight="1">
      <c r="B189" s="264"/>
      <c r="C189" s="249" t="s">
        <v>902</v>
      </c>
      <c r="D189" s="244"/>
      <c r="E189" s="244"/>
      <c r="F189" s="263" t="s">
        <v>811</v>
      </c>
      <c r="G189" s="244"/>
      <c r="H189" s="244" t="s">
        <v>903</v>
      </c>
      <c r="I189" s="244" t="s">
        <v>845</v>
      </c>
      <c r="J189" s="244"/>
      <c r="K189" s="285"/>
    </row>
    <row r="190" spans="2:11" ht="15" customHeight="1">
      <c r="B190" s="264"/>
      <c r="C190" s="249" t="s">
        <v>904</v>
      </c>
      <c r="D190" s="244"/>
      <c r="E190" s="244"/>
      <c r="F190" s="263" t="s">
        <v>811</v>
      </c>
      <c r="G190" s="244"/>
      <c r="H190" s="244" t="s">
        <v>905</v>
      </c>
      <c r="I190" s="244" t="s">
        <v>845</v>
      </c>
      <c r="J190" s="244"/>
      <c r="K190" s="285"/>
    </row>
    <row r="191" spans="2:11" ht="15" customHeight="1">
      <c r="B191" s="264"/>
      <c r="C191" s="249" t="s">
        <v>906</v>
      </c>
      <c r="D191" s="244"/>
      <c r="E191" s="244"/>
      <c r="F191" s="263" t="s">
        <v>817</v>
      </c>
      <c r="G191" s="244"/>
      <c r="H191" s="244" t="s">
        <v>907</v>
      </c>
      <c r="I191" s="244" t="s">
        <v>845</v>
      </c>
      <c r="J191" s="244"/>
      <c r="K191" s="285"/>
    </row>
    <row r="192" spans="2:11" ht="15" customHeight="1">
      <c r="B192" s="291"/>
      <c r="C192" s="299"/>
      <c r="D192" s="273"/>
      <c r="E192" s="273"/>
      <c r="F192" s="273"/>
      <c r="G192" s="273"/>
      <c r="H192" s="273"/>
      <c r="I192" s="273"/>
      <c r="J192" s="273"/>
      <c r="K192" s="292"/>
    </row>
    <row r="193" spans="2:11" ht="18.75" customHeight="1">
      <c r="B193" s="240"/>
      <c r="C193" s="244"/>
      <c r="D193" s="244"/>
      <c r="E193" s="244"/>
      <c r="F193" s="263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3"/>
      <c r="G194" s="244"/>
      <c r="H194" s="244"/>
      <c r="I194" s="244"/>
      <c r="J194" s="244"/>
      <c r="K194" s="240"/>
    </row>
    <row r="195" spans="2:11" ht="18.75" customHeight="1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</row>
    <row r="196" spans="2:11" ht="13.5">
      <c r="B196" s="232"/>
      <c r="C196" s="233"/>
      <c r="D196" s="233"/>
      <c r="E196" s="233"/>
      <c r="F196" s="233"/>
      <c r="G196" s="233"/>
      <c r="H196" s="233"/>
      <c r="I196" s="233"/>
      <c r="J196" s="233"/>
      <c r="K196" s="234"/>
    </row>
    <row r="197" spans="2:11" ht="22.2">
      <c r="B197" s="235"/>
      <c r="C197" s="359" t="s">
        <v>908</v>
      </c>
      <c r="D197" s="359"/>
      <c r="E197" s="359"/>
      <c r="F197" s="359"/>
      <c r="G197" s="359"/>
      <c r="H197" s="359"/>
      <c r="I197" s="359"/>
      <c r="J197" s="359"/>
      <c r="K197" s="236"/>
    </row>
    <row r="198" spans="2:11" ht="25.5" customHeight="1">
      <c r="B198" s="235"/>
      <c r="C198" s="300" t="s">
        <v>909</v>
      </c>
      <c r="D198" s="300"/>
      <c r="E198" s="300"/>
      <c r="F198" s="300" t="s">
        <v>910</v>
      </c>
      <c r="G198" s="301"/>
      <c r="H198" s="358" t="s">
        <v>911</v>
      </c>
      <c r="I198" s="358"/>
      <c r="J198" s="358"/>
      <c r="K198" s="236"/>
    </row>
    <row r="199" spans="2:11" ht="5.25" customHeight="1">
      <c r="B199" s="264"/>
      <c r="C199" s="261"/>
      <c r="D199" s="261"/>
      <c r="E199" s="261"/>
      <c r="F199" s="261"/>
      <c r="G199" s="244"/>
      <c r="H199" s="261"/>
      <c r="I199" s="261"/>
      <c r="J199" s="261"/>
      <c r="K199" s="285"/>
    </row>
    <row r="200" spans="2:11" ht="15" customHeight="1">
      <c r="B200" s="264"/>
      <c r="C200" s="244" t="s">
        <v>901</v>
      </c>
      <c r="D200" s="244"/>
      <c r="E200" s="244"/>
      <c r="F200" s="263" t="s">
        <v>47</v>
      </c>
      <c r="G200" s="244"/>
      <c r="H200" s="356" t="s">
        <v>912</v>
      </c>
      <c r="I200" s="356"/>
      <c r="J200" s="356"/>
      <c r="K200" s="285"/>
    </row>
    <row r="201" spans="2:11" ht="15" customHeight="1">
      <c r="B201" s="264"/>
      <c r="C201" s="270"/>
      <c r="D201" s="244"/>
      <c r="E201" s="244"/>
      <c r="F201" s="263" t="s">
        <v>48</v>
      </c>
      <c r="G201" s="244"/>
      <c r="H201" s="356" t="s">
        <v>913</v>
      </c>
      <c r="I201" s="356"/>
      <c r="J201" s="356"/>
      <c r="K201" s="285"/>
    </row>
    <row r="202" spans="2:11" ht="15" customHeight="1">
      <c r="B202" s="264"/>
      <c r="C202" s="270"/>
      <c r="D202" s="244"/>
      <c r="E202" s="244"/>
      <c r="F202" s="263" t="s">
        <v>51</v>
      </c>
      <c r="G202" s="244"/>
      <c r="H202" s="356" t="s">
        <v>914</v>
      </c>
      <c r="I202" s="356"/>
      <c r="J202" s="356"/>
      <c r="K202" s="285"/>
    </row>
    <row r="203" spans="2:11" ht="15" customHeight="1">
      <c r="B203" s="264"/>
      <c r="C203" s="244"/>
      <c r="D203" s="244"/>
      <c r="E203" s="244"/>
      <c r="F203" s="263" t="s">
        <v>49</v>
      </c>
      <c r="G203" s="244"/>
      <c r="H203" s="356" t="s">
        <v>915</v>
      </c>
      <c r="I203" s="356"/>
      <c r="J203" s="356"/>
      <c r="K203" s="285"/>
    </row>
    <row r="204" spans="2:11" ht="15" customHeight="1">
      <c r="B204" s="264"/>
      <c r="C204" s="244"/>
      <c r="D204" s="244"/>
      <c r="E204" s="244"/>
      <c r="F204" s="263" t="s">
        <v>50</v>
      </c>
      <c r="G204" s="244"/>
      <c r="H204" s="356" t="s">
        <v>916</v>
      </c>
      <c r="I204" s="356"/>
      <c r="J204" s="356"/>
      <c r="K204" s="285"/>
    </row>
    <row r="205" spans="2:11" ht="15" customHeight="1">
      <c r="B205" s="264"/>
      <c r="C205" s="244"/>
      <c r="D205" s="244"/>
      <c r="E205" s="244"/>
      <c r="F205" s="263"/>
      <c r="G205" s="244"/>
      <c r="H205" s="244"/>
      <c r="I205" s="244"/>
      <c r="J205" s="244"/>
      <c r="K205" s="285"/>
    </row>
    <row r="206" spans="2:11" ht="15" customHeight="1">
      <c r="B206" s="264"/>
      <c r="C206" s="244" t="s">
        <v>857</v>
      </c>
      <c r="D206" s="244"/>
      <c r="E206" s="244"/>
      <c r="F206" s="263" t="s">
        <v>83</v>
      </c>
      <c r="G206" s="244"/>
      <c r="H206" s="356" t="s">
        <v>917</v>
      </c>
      <c r="I206" s="356"/>
      <c r="J206" s="356"/>
      <c r="K206" s="285"/>
    </row>
    <row r="207" spans="2:11" ht="15" customHeight="1">
      <c r="B207" s="264"/>
      <c r="C207" s="270"/>
      <c r="D207" s="244"/>
      <c r="E207" s="244"/>
      <c r="F207" s="263" t="s">
        <v>756</v>
      </c>
      <c r="G207" s="244"/>
      <c r="H207" s="356" t="s">
        <v>757</v>
      </c>
      <c r="I207" s="356"/>
      <c r="J207" s="356"/>
      <c r="K207" s="285"/>
    </row>
    <row r="208" spans="2:11" ht="15" customHeight="1">
      <c r="B208" s="264"/>
      <c r="C208" s="244"/>
      <c r="D208" s="244"/>
      <c r="E208" s="244"/>
      <c r="F208" s="263" t="s">
        <v>754</v>
      </c>
      <c r="G208" s="244"/>
      <c r="H208" s="356" t="s">
        <v>918</v>
      </c>
      <c r="I208" s="356"/>
      <c r="J208" s="356"/>
      <c r="K208" s="285"/>
    </row>
    <row r="209" spans="2:11" ht="15" customHeight="1">
      <c r="B209" s="302"/>
      <c r="C209" s="270"/>
      <c r="D209" s="270"/>
      <c r="E209" s="270"/>
      <c r="F209" s="263" t="s">
        <v>100</v>
      </c>
      <c r="G209" s="249"/>
      <c r="H209" s="357" t="s">
        <v>101</v>
      </c>
      <c r="I209" s="357"/>
      <c r="J209" s="357"/>
      <c r="K209" s="303"/>
    </row>
    <row r="210" spans="2:11" ht="15" customHeight="1">
      <c r="B210" s="302"/>
      <c r="C210" s="270"/>
      <c r="D210" s="270"/>
      <c r="E210" s="270"/>
      <c r="F210" s="263" t="s">
        <v>758</v>
      </c>
      <c r="G210" s="249"/>
      <c r="H210" s="357" t="s">
        <v>722</v>
      </c>
      <c r="I210" s="357"/>
      <c r="J210" s="357"/>
      <c r="K210" s="303"/>
    </row>
    <row r="211" spans="2:11" ht="15" customHeight="1">
      <c r="B211" s="302"/>
      <c r="C211" s="270"/>
      <c r="D211" s="270"/>
      <c r="E211" s="270"/>
      <c r="F211" s="304"/>
      <c r="G211" s="249"/>
      <c r="H211" s="305"/>
      <c r="I211" s="305"/>
      <c r="J211" s="305"/>
      <c r="K211" s="303"/>
    </row>
    <row r="212" spans="2:11" ht="15" customHeight="1">
      <c r="B212" s="302"/>
      <c r="C212" s="244" t="s">
        <v>881</v>
      </c>
      <c r="D212" s="270"/>
      <c r="E212" s="270"/>
      <c r="F212" s="263">
        <v>1</v>
      </c>
      <c r="G212" s="249"/>
      <c r="H212" s="357" t="s">
        <v>919</v>
      </c>
      <c r="I212" s="357"/>
      <c r="J212" s="357"/>
      <c r="K212" s="303"/>
    </row>
    <row r="213" spans="2:11" ht="15" customHeight="1">
      <c r="B213" s="302"/>
      <c r="C213" s="270"/>
      <c r="D213" s="270"/>
      <c r="E213" s="270"/>
      <c r="F213" s="263">
        <v>2</v>
      </c>
      <c r="G213" s="249"/>
      <c r="H213" s="357" t="s">
        <v>920</v>
      </c>
      <c r="I213" s="357"/>
      <c r="J213" s="357"/>
      <c r="K213" s="303"/>
    </row>
    <row r="214" spans="2:11" ht="15" customHeight="1">
      <c r="B214" s="302"/>
      <c r="C214" s="270"/>
      <c r="D214" s="270"/>
      <c r="E214" s="270"/>
      <c r="F214" s="263">
        <v>3</v>
      </c>
      <c r="G214" s="249"/>
      <c r="H214" s="357" t="s">
        <v>921</v>
      </c>
      <c r="I214" s="357"/>
      <c r="J214" s="357"/>
      <c r="K214" s="303"/>
    </row>
    <row r="215" spans="2:11" ht="15" customHeight="1">
      <c r="B215" s="302"/>
      <c r="C215" s="270"/>
      <c r="D215" s="270"/>
      <c r="E215" s="270"/>
      <c r="F215" s="263">
        <v>4</v>
      </c>
      <c r="G215" s="249"/>
      <c r="H215" s="357" t="s">
        <v>922</v>
      </c>
      <c r="I215" s="357"/>
      <c r="J215" s="357"/>
      <c r="K215" s="303"/>
    </row>
    <row r="216" spans="2:11" ht="12.75" customHeight="1">
      <c r="B216" s="306"/>
      <c r="C216" s="307"/>
      <c r="D216" s="307"/>
      <c r="E216" s="307"/>
      <c r="F216" s="307"/>
      <c r="G216" s="307"/>
      <c r="H216" s="307"/>
      <c r="I216" s="307"/>
      <c r="J216" s="307"/>
      <c r="K216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2017-12-14T05:54:40Z</dcterms:created>
  <dcterms:modified xsi:type="dcterms:W3CDTF">2017-12-14T05:56:51Z</dcterms:modified>
  <cp:category/>
  <cp:version/>
  <cp:contentType/>
  <cp:contentStatus/>
</cp:coreProperties>
</file>