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VZ KoPÚ Hradiště, Albeřice, Bražec\Podklady\"/>
    </mc:Choice>
  </mc:AlternateContent>
  <bookViews>
    <workbookView xWindow="0" yWindow="0" windowWidth="23040" windowHeight="9792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4" i="7" l="1"/>
  <c r="AE24" i="7"/>
  <c r="AB24" i="7"/>
  <c r="Y24" i="7"/>
  <c r="V24" i="7"/>
  <c r="S24" i="7"/>
  <c r="P24" i="7"/>
  <c r="M24" i="7"/>
  <c r="J24" i="7"/>
  <c r="G24" i="7"/>
  <c r="D24" i="7"/>
  <c r="AH23" i="7"/>
  <c r="AE23" i="7"/>
  <c r="AB23" i="7"/>
  <c r="Y23" i="7"/>
  <c r="V23" i="7"/>
  <c r="S23" i="7"/>
  <c r="P23" i="7"/>
  <c r="M23" i="7"/>
  <c r="J23" i="7"/>
  <c r="G23" i="7"/>
  <c r="D23" i="7"/>
  <c r="AH22" i="7"/>
  <c r="AE22" i="7"/>
  <c r="AB22" i="7"/>
  <c r="Y22" i="7"/>
  <c r="V22" i="7"/>
  <c r="S22" i="7"/>
  <c r="P22" i="7"/>
  <c r="M22" i="7"/>
  <c r="J22" i="7"/>
  <c r="G22" i="7"/>
  <c r="D22" i="7"/>
  <c r="AH21" i="7"/>
  <c r="AE21" i="7"/>
  <c r="AB21" i="7"/>
  <c r="Y21" i="7"/>
  <c r="V21" i="7"/>
  <c r="S21" i="7"/>
  <c r="P21" i="7"/>
  <c r="M21" i="7"/>
  <c r="J21" i="7"/>
  <c r="G21" i="7"/>
  <c r="D21" i="7"/>
  <c r="AH20" i="7"/>
  <c r="AE20" i="7"/>
  <c r="AB20" i="7"/>
  <c r="Y20" i="7"/>
  <c r="V20" i="7"/>
  <c r="S20" i="7"/>
  <c r="P20" i="7"/>
  <c r="M20" i="7"/>
  <c r="J20" i="7"/>
  <c r="G20" i="7"/>
  <c r="D20" i="7"/>
  <c r="AH19" i="7"/>
  <c r="AE19" i="7"/>
  <c r="AB19" i="7"/>
  <c r="Y19" i="7"/>
  <c r="V19" i="7"/>
  <c r="S19" i="7"/>
  <c r="P19" i="7"/>
  <c r="M19" i="7"/>
  <c r="J19" i="7"/>
  <c r="G19" i="7"/>
  <c r="D19" i="7"/>
  <c r="AH18" i="7"/>
  <c r="AE18" i="7"/>
  <c r="AB18" i="7"/>
  <c r="Y18" i="7"/>
  <c r="V18" i="7"/>
  <c r="S18" i="7"/>
  <c r="P18" i="7"/>
  <c r="M18" i="7"/>
  <c r="J18" i="7"/>
  <c r="G18" i="7"/>
  <c r="D18" i="7"/>
  <c r="AH17" i="7"/>
  <c r="AE17" i="7"/>
  <c r="AB17" i="7"/>
  <c r="Y17" i="7"/>
  <c r="V17" i="7"/>
  <c r="S17" i="7"/>
  <c r="P17" i="7"/>
  <c r="M17" i="7"/>
  <c r="J17" i="7"/>
  <c r="G17" i="7"/>
  <c r="D17" i="7"/>
  <c r="AH16" i="7"/>
  <c r="AE16" i="7"/>
  <c r="AB16" i="7"/>
  <c r="Y16" i="7"/>
  <c r="V16" i="7"/>
  <c r="S16" i="7"/>
  <c r="P16" i="7"/>
  <c r="M16" i="7"/>
  <c r="J16" i="7"/>
  <c r="G16" i="7"/>
  <c r="D16" i="7"/>
  <c r="AH15" i="7"/>
  <c r="AE15" i="7"/>
  <c r="AB15" i="7"/>
  <c r="Y15" i="7"/>
  <c r="V15" i="7"/>
  <c r="S15" i="7"/>
  <c r="P15" i="7"/>
  <c r="M15" i="7"/>
  <c r="J15" i="7"/>
  <c r="G15" i="7"/>
  <c r="D15" i="7"/>
  <c r="AH14" i="7"/>
  <c r="AE14" i="7"/>
  <c r="AB14" i="7"/>
  <c r="Y14" i="7"/>
  <c r="V14" i="7"/>
  <c r="S14" i="7"/>
  <c r="P14" i="7"/>
  <c r="M14" i="7"/>
  <c r="J14" i="7"/>
  <c r="G14" i="7"/>
  <c r="D14" i="7"/>
  <c r="AH13" i="7"/>
  <c r="AE13" i="7"/>
  <c r="AB13" i="7"/>
  <c r="Y13" i="7"/>
  <c r="V13" i="7"/>
  <c r="S13" i="7"/>
  <c r="P13" i="7"/>
  <c r="M13" i="7"/>
  <c r="J13" i="7"/>
  <c r="G13" i="7"/>
  <c r="D13" i="7"/>
  <c r="AH12" i="7"/>
  <c r="AE12" i="7"/>
  <c r="AB12" i="7"/>
  <c r="Y12" i="7"/>
  <c r="V12" i="7"/>
  <c r="S12" i="7"/>
  <c r="P12" i="7"/>
  <c r="M12" i="7"/>
  <c r="J12" i="7"/>
  <c r="G12" i="7"/>
  <c r="D12" i="7"/>
  <c r="AH11" i="7"/>
  <c r="AE11" i="7"/>
  <c r="AB11" i="7"/>
  <c r="Y11" i="7"/>
  <c r="V11" i="7"/>
  <c r="S11" i="7"/>
  <c r="P11" i="7"/>
  <c r="M11" i="7"/>
  <c r="J11" i="7"/>
  <c r="G11" i="7"/>
  <c r="D11" i="7"/>
  <c r="AH10" i="7"/>
  <c r="AE10" i="7"/>
  <c r="AB10" i="7"/>
  <c r="Y10" i="7"/>
  <c r="V10" i="7"/>
  <c r="S10" i="7"/>
  <c r="P10" i="7"/>
  <c r="M10" i="7"/>
  <c r="J10" i="7"/>
  <c r="G10" i="7"/>
  <c r="D10" i="7"/>
  <c r="AH9" i="7"/>
  <c r="AE9" i="7"/>
  <c r="AB9" i="7"/>
  <c r="Y9" i="7"/>
  <c r="V9" i="7"/>
  <c r="S9" i="7"/>
  <c r="P9" i="7"/>
  <c r="M9" i="7"/>
  <c r="J9" i="7"/>
  <c r="G9" i="7"/>
  <c r="D9" i="7"/>
  <c r="AH8" i="7"/>
  <c r="AE8" i="7"/>
  <c r="AB8" i="7"/>
  <c r="Y8" i="7"/>
  <c r="V8" i="7"/>
  <c r="S8" i="7"/>
  <c r="P8" i="7"/>
  <c r="M8" i="7"/>
  <c r="J8" i="7"/>
  <c r="G8" i="7"/>
  <c r="D8" i="7"/>
  <c r="AH7" i="7"/>
  <c r="AE7" i="7"/>
  <c r="AB7" i="7"/>
  <c r="Y7" i="7"/>
  <c r="V7" i="7"/>
  <c r="S7" i="7"/>
  <c r="P7" i="7"/>
  <c r="M7" i="7"/>
  <c r="J7" i="7"/>
  <c r="G7" i="7"/>
  <c r="D7" i="7"/>
  <c r="AH6" i="7"/>
  <c r="AE6" i="7"/>
  <c r="AB6" i="7"/>
  <c r="Y6" i="7"/>
  <c r="V6" i="7"/>
  <c r="S6" i="7"/>
  <c r="P6" i="7"/>
  <c r="M6" i="7"/>
  <c r="J6" i="7"/>
  <c r="G6" i="7"/>
  <c r="D6" i="7"/>
  <c r="AH5" i="7"/>
  <c r="AE5" i="7"/>
  <c r="AB5" i="7"/>
  <c r="Y5" i="7"/>
  <c r="V5" i="7"/>
  <c r="S5" i="7"/>
  <c r="P5" i="7"/>
  <c r="M5" i="7"/>
  <c r="J5" i="7"/>
  <c r="G5" i="7"/>
  <c r="D5" i="7"/>
  <c r="AH4" i="7"/>
  <c r="AE4" i="7"/>
  <c r="AB4" i="7"/>
  <c r="Y4" i="7"/>
  <c r="V4" i="7"/>
  <c r="S4" i="7"/>
  <c r="P4" i="7"/>
  <c r="M4" i="7"/>
  <c r="J4" i="7"/>
  <c r="G4" i="7"/>
  <c r="D4" i="7"/>
  <c r="AH3" i="7"/>
  <c r="AE3" i="7"/>
  <c r="AB3" i="7"/>
  <c r="Y3" i="7"/>
  <c r="V3" i="7"/>
  <c r="S3" i="7"/>
  <c r="P3" i="7"/>
  <c r="M3" i="7"/>
  <c r="J3" i="7"/>
  <c r="G3" i="7"/>
  <c r="D3" i="7"/>
  <c r="AI85" i="1"/>
  <c r="AG85" i="1"/>
  <c r="AE85" i="1"/>
  <c r="AC85" i="1"/>
  <c r="AA85" i="1"/>
  <c r="Y85" i="1"/>
  <c r="W85" i="1"/>
  <c r="U85" i="1"/>
  <c r="S85" i="1"/>
  <c r="Q85" i="1"/>
  <c r="O85" i="1"/>
  <c r="J85" i="1"/>
  <c r="H85" i="1"/>
  <c r="F85" i="1"/>
  <c r="E85" i="1"/>
  <c r="D85" i="1"/>
  <c r="C85" i="1"/>
  <c r="AI84" i="1"/>
  <c r="AG84" i="1"/>
  <c r="AE84" i="1"/>
  <c r="AC84" i="1"/>
  <c r="AA84" i="1"/>
  <c r="Y84" i="1"/>
  <c r="W84" i="1"/>
  <c r="U84" i="1"/>
  <c r="S84" i="1"/>
  <c r="Q84" i="1"/>
  <c r="O84" i="1"/>
  <c r="J84" i="1"/>
  <c r="H84" i="1"/>
  <c r="F84" i="1"/>
  <c r="E84" i="1"/>
  <c r="D84" i="1"/>
  <c r="C84" i="1"/>
  <c r="AI81" i="1"/>
  <c r="AG81" i="1"/>
  <c r="AE81" i="1"/>
  <c r="AC81" i="1"/>
  <c r="AA81" i="1"/>
  <c r="Y81" i="1"/>
  <c r="W81" i="1"/>
  <c r="U81" i="1"/>
  <c r="S81" i="1"/>
  <c r="Q81" i="1"/>
  <c r="O81" i="1"/>
  <c r="J81" i="1"/>
  <c r="H81" i="1"/>
  <c r="F81" i="1"/>
  <c r="E81" i="1"/>
  <c r="D81" i="1"/>
  <c r="C81" i="1"/>
  <c r="AI78" i="1"/>
  <c r="AG78" i="1"/>
  <c r="AE78" i="1"/>
  <c r="AC78" i="1"/>
  <c r="AA78" i="1"/>
  <c r="Y78" i="1"/>
  <c r="W78" i="1"/>
  <c r="U78" i="1"/>
  <c r="S78" i="1"/>
  <c r="Q78" i="1"/>
  <c r="O78" i="1"/>
  <c r="J78" i="1"/>
  <c r="H78" i="1"/>
  <c r="F78" i="1"/>
  <c r="E78" i="1"/>
  <c r="D78" i="1"/>
  <c r="C78" i="1"/>
  <c r="AI77" i="1"/>
  <c r="AG77" i="1"/>
  <c r="AE77" i="1"/>
  <c r="AC77" i="1"/>
  <c r="AA77" i="1"/>
  <c r="Y77" i="1"/>
  <c r="W77" i="1"/>
  <c r="U77" i="1"/>
  <c r="S77" i="1"/>
  <c r="Q77" i="1"/>
  <c r="O77" i="1"/>
  <c r="J77" i="1"/>
  <c r="H77" i="1"/>
  <c r="F77" i="1"/>
  <c r="E77" i="1"/>
  <c r="D77" i="1"/>
  <c r="C77" i="1"/>
  <c r="AI76" i="1"/>
  <c r="AG76" i="1"/>
  <c r="AE76" i="1"/>
  <c r="AC76" i="1"/>
  <c r="AA76" i="1"/>
  <c r="Y76" i="1"/>
  <c r="W76" i="1"/>
  <c r="U76" i="1"/>
  <c r="S76" i="1"/>
  <c r="Q76" i="1"/>
  <c r="O76" i="1"/>
  <c r="J76" i="1"/>
  <c r="H76" i="1"/>
  <c r="F76" i="1"/>
  <c r="E76" i="1"/>
  <c r="D76" i="1"/>
  <c r="C76" i="1"/>
  <c r="AC73" i="1"/>
  <c r="AA73" i="1"/>
  <c r="Y73" i="1"/>
  <c r="W73" i="1"/>
  <c r="U73" i="1"/>
  <c r="S73" i="1"/>
  <c r="Q73" i="1"/>
  <c r="J73" i="1"/>
  <c r="H73" i="1"/>
  <c r="F73" i="1"/>
  <c r="E73" i="1"/>
  <c r="D73" i="1"/>
  <c r="C73" i="1"/>
  <c r="AI72" i="1"/>
  <c r="AG72" i="1"/>
  <c r="AE72" i="1"/>
  <c r="AC72" i="1"/>
  <c r="AA72" i="1"/>
  <c r="Y72" i="1"/>
  <c r="W72" i="1"/>
  <c r="U72" i="1"/>
  <c r="S72" i="1"/>
  <c r="Q72" i="1"/>
  <c r="O72" i="1"/>
  <c r="J72" i="1"/>
  <c r="H72" i="1"/>
  <c r="F72" i="1"/>
  <c r="E72" i="1"/>
  <c r="D72" i="1"/>
  <c r="C72" i="1"/>
  <c r="AI71" i="1"/>
  <c r="AG71" i="1"/>
  <c r="AE71" i="1"/>
  <c r="AC71" i="1"/>
  <c r="AA71" i="1"/>
  <c r="Y71" i="1"/>
  <c r="W71" i="1"/>
  <c r="U71" i="1"/>
  <c r="S71" i="1"/>
  <c r="Q71" i="1"/>
  <c r="O71" i="1"/>
  <c r="J71" i="1"/>
  <c r="H71" i="1"/>
  <c r="F71" i="1"/>
  <c r="E71" i="1"/>
  <c r="D71" i="1"/>
  <c r="C71" i="1"/>
  <c r="AI68" i="1"/>
  <c r="AE68" i="1"/>
  <c r="AC68" i="1"/>
  <c r="U68" i="1"/>
  <c r="J68" i="1"/>
  <c r="H68" i="1"/>
  <c r="F68" i="1"/>
  <c r="E68" i="1"/>
  <c r="D68" i="1"/>
  <c r="C68" i="1"/>
  <c r="AI67" i="1"/>
  <c r="AG67" i="1"/>
  <c r="AE67" i="1"/>
  <c r="AC67" i="1"/>
  <c r="AA67" i="1"/>
  <c r="Y67" i="1"/>
  <c r="W67" i="1"/>
  <c r="U67" i="1"/>
  <c r="S67" i="1"/>
  <c r="Q67" i="1"/>
  <c r="O67" i="1"/>
  <c r="J67" i="1"/>
  <c r="H67" i="1"/>
  <c r="F67" i="1"/>
  <c r="E67" i="1"/>
  <c r="D67" i="1"/>
  <c r="C67" i="1"/>
  <c r="AI66" i="1"/>
  <c r="AG66" i="1"/>
  <c r="AE66" i="1"/>
  <c r="AC66" i="1"/>
  <c r="AA66" i="1"/>
  <c r="Y66" i="1"/>
  <c r="W66" i="1"/>
  <c r="U66" i="1"/>
  <c r="S66" i="1"/>
  <c r="Q66" i="1"/>
  <c r="O66" i="1"/>
  <c r="J66" i="1"/>
  <c r="H66" i="1"/>
  <c r="F66" i="1"/>
  <c r="E66" i="1"/>
  <c r="D66" i="1"/>
  <c r="C66" i="1"/>
  <c r="AI65" i="1"/>
  <c r="AG65" i="1"/>
  <c r="AE65" i="1"/>
  <c r="AC65" i="1"/>
  <c r="AA65" i="1"/>
  <c r="Y65" i="1"/>
  <c r="W65" i="1"/>
  <c r="U65" i="1"/>
  <c r="S65" i="1"/>
  <c r="Q65" i="1"/>
  <c r="O65" i="1"/>
  <c r="J65" i="1"/>
  <c r="H65" i="1"/>
  <c r="F65" i="1"/>
  <c r="E65" i="1"/>
  <c r="D65" i="1"/>
  <c r="C65" i="1"/>
  <c r="AI62" i="1"/>
  <c r="AG62" i="1"/>
  <c r="AE62" i="1"/>
  <c r="AC62" i="1"/>
  <c r="AA62" i="1"/>
  <c r="Y62" i="1"/>
  <c r="W62" i="1"/>
  <c r="U62" i="1"/>
  <c r="S62" i="1"/>
  <c r="Q62" i="1"/>
  <c r="O62" i="1"/>
  <c r="J62" i="1"/>
  <c r="H62" i="1"/>
  <c r="F62" i="1"/>
  <c r="E62" i="1"/>
  <c r="D62" i="1"/>
  <c r="C62" i="1"/>
  <c r="AI61" i="1"/>
  <c r="AG61" i="1"/>
  <c r="AE61" i="1"/>
  <c r="AC61" i="1"/>
  <c r="AA61" i="1"/>
  <c r="Y61" i="1"/>
  <c r="W61" i="1"/>
  <c r="U61" i="1"/>
  <c r="S61" i="1"/>
  <c r="Q61" i="1"/>
  <c r="O61" i="1"/>
  <c r="J61" i="1"/>
  <c r="H61" i="1"/>
  <c r="F61" i="1"/>
  <c r="E61" i="1"/>
  <c r="D61" i="1"/>
  <c r="C61" i="1"/>
  <c r="AI58" i="1"/>
  <c r="AG58" i="1"/>
  <c r="AE58" i="1"/>
  <c r="AC58" i="1"/>
  <c r="AA58" i="1"/>
  <c r="Y58" i="1"/>
  <c r="W58" i="1"/>
  <c r="U58" i="1"/>
  <c r="S58" i="1"/>
  <c r="Q58" i="1"/>
  <c r="O58" i="1"/>
  <c r="J58" i="1"/>
  <c r="H58" i="1"/>
  <c r="F58" i="1"/>
  <c r="E58" i="1"/>
  <c r="D58" i="1"/>
  <c r="C58" i="1"/>
  <c r="AI57" i="1"/>
  <c r="AG57" i="1"/>
  <c r="AE57" i="1"/>
  <c r="AC57" i="1"/>
  <c r="AA57" i="1"/>
  <c r="Y57" i="1"/>
  <c r="W57" i="1"/>
  <c r="U57" i="1"/>
  <c r="S57" i="1"/>
  <c r="Q57" i="1"/>
  <c r="O57" i="1"/>
  <c r="J57" i="1"/>
  <c r="H57" i="1"/>
  <c r="F57" i="1"/>
  <c r="E57" i="1"/>
  <c r="D57" i="1"/>
  <c r="C57" i="1"/>
  <c r="AI56" i="1"/>
  <c r="AG56" i="1"/>
  <c r="AE56" i="1"/>
  <c r="AC56" i="1"/>
  <c r="AA56" i="1"/>
  <c r="Y56" i="1"/>
  <c r="W56" i="1"/>
  <c r="U56" i="1"/>
  <c r="S56" i="1"/>
  <c r="Q56" i="1"/>
  <c r="O56" i="1"/>
  <c r="J56" i="1"/>
  <c r="H56" i="1"/>
  <c r="F56" i="1"/>
  <c r="E56" i="1"/>
  <c r="D56" i="1"/>
  <c r="C56" i="1"/>
  <c r="AI53" i="1"/>
  <c r="AG53" i="1"/>
  <c r="AE53" i="1"/>
  <c r="AC53" i="1"/>
  <c r="AA53" i="1"/>
  <c r="Y53" i="1"/>
  <c r="W53" i="1"/>
  <c r="U53" i="1"/>
  <c r="S53" i="1"/>
  <c r="Q53" i="1"/>
  <c r="O53" i="1"/>
  <c r="J53" i="1"/>
  <c r="H53" i="1"/>
  <c r="F53" i="1"/>
  <c r="E53" i="1"/>
  <c r="D53" i="1"/>
  <c r="C53" i="1"/>
  <c r="AI52" i="1"/>
  <c r="AG52" i="1"/>
  <c r="AE52" i="1"/>
  <c r="AC52" i="1"/>
  <c r="AA52" i="1"/>
  <c r="Y52" i="1"/>
  <c r="W52" i="1"/>
  <c r="U52" i="1"/>
  <c r="S52" i="1"/>
  <c r="Q52" i="1"/>
  <c r="O52" i="1"/>
  <c r="J52" i="1"/>
  <c r="H52" i="1"/>
  <c r="F52" i="1"/>
  <c r="E52" i="1"/>
  <c r="D52" i="1"/>
  <c r="C52" i="1"/>
  <c r="AI51" i="1"/>
  <c r="AG51" i="1"/>
  <c r="AE51" i="1"/>
  <c r="AC51" i="1"/>
  <c r="AA51" i="1"/>
  <c r="Y51" i="1"/>
  <c r="W51" i="1"/>
  <c r="U51" i="1"/>
  <c r="S51" i="1"/>
  <c r="Q51" i="1"/>
  <c r="O51" i="1"/>
  <c r="J51" i="1"/>
  <c r="H51" i="1"/>
  <c r="F51" i="1"/>
  <c r="E51" i="1"/>
  <c r="D51" i="1"/>
  <c r="C51" i="1"/>
  <c r="AI50" i="1"/>
  <c r="AG50" i="1"/>
  <c r="AE50" i="1"/>
  <c r="AC50" i="1"/>
  <c r="AA50" i="1"/>
  <c r="Y50" i="1"/>
  <c r="W50" i="1"/>
  <c r="U50" i="1"/>
  <c r="S50" i="1"/>
  <c r="Q50" i="1"/>
  <c r="O50" i="1"/>
  <c r="J50" i="1"/>
  <c r="H50" i="1"/>
  <c r="F50" i="1"/>
  <c r="E50" i="1"/>
  <c r="D50" i="1"/>
  <c r="C50" i="1"/>
  <c r="AI49" i="1"/>
  <c r="AG49" i="1"/>
  <c r="AE49" i="1"/>
  <c r="AC49" i="1"/>
  <c r="AA49" i="1"/>
  <c r="Y49" i="1"/>
  <c r="W49" i="1"/>
  <c r="U49" i="1"/>
  <c r="S49" i="1"/>
  <c r="Q49" i="1"/>
  <c r="O49" i="1"/>
  <c r="J49" i="1"/>
  <c r="H49" i="1"/>
  <c r="F49" i="1"/>
  <c r="E49" i="1"/>
  <c r="D49" i="1"/>
  <c r="C49" i="1"/>
  <c r="AI46" i="1"/>
  <c r="AG46" i="1"/>
  <c r="AE46" i="1"/>
  <c r="AC46" i="1"/>
  <c r="AA46" i="1"/>
  <c r="Y46" i="1"/>
  <c r="W46" i="1"/>
  <c r="U46" i="1"/>
  <c r="S46" i="1"/>
  <c r="Q46" i="1"/>
  <c r="O46" i="1"/>
  <c r="J46" i="1"/>
  <c r="H46" i="1"/>
  <c r="F46" i="1"/>
  <c r="E46" i="1"/>
  <c r="D46" i="1"/>
  <c r="C46" i="1"/>
  <c r="AI45" i="1"/>
  <c r="AG45" i="1"/>
  <c r="AE45" i="1"/>
  <c r="AC45" i="1"/>
  <c r="AA45" i="1"/>
  <c r="Y45" i="1"/>
  <c r="W45" i="1"/>
  <c r="U45" i="1"/>
  <c r="S45" i="1"/>
  <c r="Q45" i="1"/>
  <c r="O45" i="1"/>
  <c r="J45" i="1"/>
  <c r="H45" i="1"/>
  <c r="F45" i="1"/>
  <c r="E45" i="1"/>
  <c r="D45" i="1"/>
  <c r="C45" i="1"/>
  <c r="AG43" i="1"/>
  <c r="AE43" i="1"/>
  <c r="AC43" i="1"/>
  <c r="AA43" i="1"/>
  <c r="Y43" i="1"/>
  <c r="W43" i="1"/>
  <c r="U43" i="1"/>
  <c r="S43" i="1"/>
  <c r="Q43" i="1"/>
  <c r="O43" i="1"/>
  <c r="J43" i="1"/>
  <c r="I41" i="1"/>
  <c r="AG39" i="1"/>
  <c r="AE39" i="1"/>
  <c r="AC39" i="1"/>
  <c r="AA39" i="1"/>
  <c r="Y39" i="1"/>
  <c r="W39" i="1"/>
  <c r="U39" i="1"/>
  <c r="S39" i="1"/>
  <c r="Q39" i="1"/>
  <c r="O39" i="1"/>
  <c r="AG38" i="1"/>
  <c r="AE38" i="1"/>
  <c r="AC38" i="1"/>
  <c r="U38" i="1"/>
  <c r="S38" i="1"/>
  <c r="Q38" i="1"/>
  <c r="O38" i="1"/>
  <c r="J38" i="1"/>
  <c r="H38" i="1"/>
  <c r="F38" i="1"/>
  <c r="E38" i="1"/>
  <c r="D38" i="1"/>
  <c r="C38" i="1"/>
  <c r="AI37" i="1"/>
  <c r="AG37" i="1"/>
  <c r="AE37" i="1"/>
  <c r="AC37" i="1"/>
  <c r="AA37" i="1"/>
  <c r="Y37" i="1"/>
  <c r="W37" i="1"/>
  <c r="U37" i="1"/>
  <c r="S37" i="1"/>
  <c r="Q37" i="1"/>
  <c r="O37" i="1"/>
  <c r="J37" i="1"/>
  <c r="H37" i="1"/>
  <c r="F37" i="1"/>
  <c r="E37" i="1"/>
  <c r="D37" i="1"/>
  <c r="C37" i="1"/>
  <c r="AI36" i="1"/>
  <c r="U36" i="1"/>
  <c r="J36" i="1"/>
  <c r="H36" i="1"/>
  <c r="F36" i="1"/>
  <c r="E36" i="1"/>
  <c r="D36" i="1"/>
  <c r="C36" i="1"/>
  <c r="AI35" i="1"/>
  <c r="AG35" i="1"/>
  <c r="AE35" i="1"/>
  <c r="AC35" i="1"/>
  <c r="U35" i="1"/>
  <c r="S35" i="1"/>
  <c r="Q35" i="1"/>
  <c r="O35" i="1"/>
  <c r="J35" i="1"/>
  <c r="H35" i="1"/>
  <c r="F35" i="1"/>
  <c r="E35" i="1"/>
  <c r="D35" i="1"/>
  <c r="C35" i="1"/>
  <c r="AI34" i="1"/>
  <c r="AG34" i="1"/>
  <c r="AE34" i="1"/>
  <c r="AC34" i="1"/>
  <c r="AA34" i="1"/>
  <c r="Y34" i="1"/>
  <c r="W34" i="1"/>
  <c r="U34" i="1"/>
  <c r="S34" i="1"/>
  <c r="Q34" i="1"/>
  <c r="O34" i="1"/>
  <c r="J34" i="1"/>
  <c r="H34" i="1"/>
  <c r="F34" i="1"/>
  <c r="E34" i="1"/>
  <c r="D34" i="1"/>
  <c r="C34" i="1"/>
  <c r="AI33" i="1"/>
  <c r="AG33" i="1"/>
  <c r="AE33" i="1"/>
  <c r="AC33" i="1"/>
  <c r="AA33" i="1"/>
  <c r="Y33" i="1"/>
  <c r="W33" i="1"/>
  <c r="U33" i="1"/>
  <c r="S33" i="1"/>
  <c r="Q33" i="1"/>
  <c r="O33" i="1"/>
  <c r="J33" i="1"/>
  <c r="H33" i="1"/>
  <c r="F33" i="1"/>
  <c r="E33" i="1"/>
  <c r="D33" i="1"/>
  <c r="C33" i="1"/>
  <c r="AG31" i="1"/>
  <c r="AE31" i="1"/>
  <c r="AC31" i="1"/>
  <c r="AA31" i="1"/>
  <c r="Y31" i="1"/>
  <c r="W31" i="1"/>
  <c r="U31" i="1"/>
  <c r="S31" i="1"/>
  <c r="Q31" i="1"/>
  <c r="O31" i="1"/>
  <c r="AI30" i="1"/>
  <c r="AG30" i="1"/>
  <c r="AE30" i="1"/>
  <c r="AC30" i="1"/>
  <c r="AA30" i="1"/>
  <c r="Y30" i="1"/>
  <c r="W30" i="1"/>
  <c r="U30" i="1"/>
  <c r="S30" i="1"/>
  <c r="Q30" i="1"/>
  <c r="O30" i="1"/>
  <c r="J30" i="1"/>
  <c r="H30" i="1"/>
  <c r="F30" i="1"/>
  <c r="E30" i="1"/>
  <c r="D30" i="1"/>
  <c r="C30" i="1"/>
  <c r="AI29" i="1"/>
  <c r="AG29" i="1"/>
  <c r="AE29" i="1"/>
  <c r="AC29" i="1"/>
  <c r="AA29" i="1"/>
  <c r="Y29" i="1"/>
  <c r="W29" i="1"/>
  <c r="U29" i="1"/>
  <c r="S29" i="1"/>
  <c r="Q29" i="1"/>
  <c r="O29" i="1"/>
  <c r="J29" i="1"/>
  <c r="H29" i="1"/>
  <c r="F29" i="1"/>
  <c r="E29" i="1"/>
  <c r="D29" i="1"/>
  <c r="C29" i="1"/>
  <c r="AI28" i="1"/>
  <c r="AG28" i="1"/>
  <c r="AE28" i="1"/>
  <c r="AC28" i="1"/>
  <c r="AA28" i="1"/>
  <c r="Y28" i="1"/>
  <c r="W28" i="1"/>
  <c r="U28" i="1"/>
  <c r="S28" i="1"/>
  <c r="Q28" i="1"/>
  <c r="O28" i="1"/>
  <c r="J28" i="1"/>
  <c r="H28" i="1"/>
  <c r="F28" i="1"/>
  <c r="E28" i="1"/>
  <c r="D28" i="1"/>
  <c r="C28" i="1"/>
  <c r="AI25" i="1"/>
  <c r="AE25" i="1"/>
  <c r="AC25" i="1"/>
  <c r="U25" i="1"/>
  <c r="S25" i="1"/>
  <c r="O25" i="1"/>
  <c r="J25" i="1"/>
  <c r="H25" i="1"/>
  <c r="F25" i="1"/>
  <c r="E25" i="1"/>
  <c r="D25" i="1"/>
  <c r="C25" i="1"/>
  <c r="AI24" i="1"/>
  <c r="AG24" i="1"/>
  <c r="AE24" i="1"/>
  <c r="AC24" i="1"/>
  <c r="AA24" i="1"/>
  <c r="Y24" i="1"/>
  <c r="W24" i="1"/>
  <c r="U24" i="1"/>
  <c r="S24" i="1"/>
  <c r="Q24" i="1"/>
  <c r="O24" i="1"/>
  <c r="J24" i="1"/>
  <c r="H24" i="1"/>
  <c r="F24" i="1"/>
  <c r="E24" i="1"/>
  <c r="D24" i="1"/>
  <c r="C24" i="1"/>
  <c r="AI23" i="1"/>
  <c r="AC23" i="1"/>
  <c r="U23" i="1"/>
  <c r="O23" i="1"/>
  <c r="J23" i="1"/>
  <c r="H23" i="1"/>
  <c r="F23" i="1"/>
  <c r="E23" i="1"/>
  <c r="D23" i="1"/>
  <c r="C23" i="1"/>
  <c r="AI22" i="1"/>
  <c r="AC22" i="1"/>
  <c r="S22" i="1"/>
  <c r="J22" i="1"/>
  <c r="H22" i="1"/>
  <c r="F22" i="1"/>
  <c r="E22" i="1"/>
  <c r="D22" i="1"/>
  <c r="C22" i="1"/>
  <c r="AI21" i="1"/>
  <c r="AC21" i="1"/>
  <c r="O21" i="1"/>
  <c r="J21" i="1"/>
  <c r="H21" i="1"/>
  <c r="F21" i="1"/>
  <c r="E21" i="1"/>
  <c r="D21" i="1"/>
  <c r="C21" i="1"/>
  <c r="AI20" i="1"/>
  <c r="AG20" i="1"/>
  <c r="AE20" i="1"/>
  <c r="AC20" i="1"/>
  <c r="AA20" i="1"/>
  <c r="Y20" i="1"/>
  <c r="W20" i="1"/>
  <c r="U20" i="1"/>
  <c r="S20" i="1"/>
  <c r="Q20" i="1"/>
  <c r="O20" i="1"/>
  <c r="J20" i="1"/>
  <c r="H20" i="1"/>
  <c r="F20" i="1"/>
  <c r="E20" i="1"/>
  <c r="D20" i="1"/>
  <c r="C20" i="1"/>
  <c r="AI19" i="1"/>
  <c r="S19" i="1"/>
  <c r="J19" i="1"/>
  <c r="H19" i="1"/>
  <c r="F19" i="1"/>
  <c r="E19" i="1"/>
  <c r="D19" i="1"/>
  <c r="C19" i="1"/>
  <c r="AI18" i="1"/>
  <c r="AG18" i="1"/>
  <c r="AE18" i="1"/>
  <c r="AC18" i="1"/>
  <c r="AA18" i="1"/>
  <c r="Y18" i="1"/>
  <c r="W18" i="1"/>
  <c r="U18" i="1"/>
  <c r="S18" i="1"/>
  <c r="Q18" i="1"/>
  <c r="O18" i="1"/>
  <c r="J18" i="1"/>
  <c r="H18" i="1"/>
  <c r="F18" i="1"/>
  <c r="E18" i="1"/>
  <c r="D18" i="1"/>
  <c r="C18" i="1"/>
  <c r="AI17" i="1"/>
  <c r="AG17" i="1"/>
  <c r="AE17" i="1"/>
  <c r="AC17" i="1"/>
  <c r="AA17" i="1"/>
  <c r="Y17" i="1"/>
  <c r="W17" i="1"/>
  <c r="U17" i="1"/>
  <c r="S17" i="1"/>
  <c r="Q17" i="1"/>
  <c r="O17" i="1"/>
  <c r="J17" i="1"/>
  <c r="H17" i="1"/>
  <c r="F17" i="1"/>
  <c r="E17" i="1"/>
  <c r="D17" i="1"/>
  <c r="C17" i="1"/>
  <c r="AI16" i="1"/>
  <c r="AG16" i="1"/>
  <c r="AE16" i="1"/>
  <c r="AC16" i="1"/>
  <c r="AA16" i="1"/>
  <c r="Y16" i="1"/>
  <c r="W16" i="1"/>
  <c r="U16" i="1"/>
  <c r="S16" i="1"/>
  <c r="Q16" i="1"/>
  <c r="O16" i="1"/>
  <c r="J16" i="1"/>
  <c r="H16" i="1"/>
  <c r="F16" i="1"/>
  <c r="E16" i="1"/>
  <c r="D16" i="1"/>
  <c r="C16" i="1"/>
  <c r="AI15" i="1"/>
  <c r="AG15" i="1"/>
  <c r="AE15" i="1"/>
  <c r="AC15" i="1"/>
  <c r="AA15" i="1"/>
  <c r="Y15" i="1"/>
  <c r="W15" i="1"/>
  <c r="U15" i="1"/>
  <c r="S15" i="1"/>
  <c r="Q15" i="1"/>
  <c r="O15" i="1"/>
  <c r="J15" i="1"/>
  <c r="H15" i="1"/>
  <c r="F15" i="1"/>
  <c r="E15" i="1"/>
  <c r="D15" i="1"/>
  <c r="C15" i="1"/>
  <c r="AI14" i="1"/>
  <c r="AG14" i="1"/>
  <c r="AE14" i="1"/>
  <c r="AC14" i="1"/>
  <c r="AA14" i="1"/>
  <c r="Y14" i="1"/>
  <c r="W14" i="1"/>
  <c r="U14" i="1"/>
  <c r="S14" i="1"/>
  <c r="Q14" i="1"/>
  <c r="O14" i="1"/>
  <c r="J14" i="1"/>
  <c r="H14" i="1"/>
  <c r="F14" i="1"/>
  <c r="E14" i="1"/>
  <c r="D14" i="1"/>
  <c r="C14" i="1"/>
  <c r="J12" i="1"/>
  <c r="I10" i="1"/>
  <c r="AI7" i="1"/>
  <c r="AF7" i="1"/>
  <c r="AD7" i="1"/>
  <c r="AB7" i="1"/>
  <c r="Z7" i="1"/>
  <c r="X7" i="1"/>
  <c r="V7" i="1"/>
  <c r="T7" i="1"/>
  <c r="R7" i="1"/>
  <c r="P7" i="1"/>
  <c r="N7" i="1"/>
  <c r="J7" i="1"/>
  <c r="E5" i="1"/>
</calcChain>
</file>

<file path=xl/sharedStrings.xml><?xml version="1.0" encoding="utf-8"?>
<sst xmlns="http://schemas.openxmlformats.org/spreadsheetml/2006/main" count="118816" uniqueCount="13522">
  <si>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</si>
  <si>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</si>
  <si>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</si>
  <si>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</si>
  <si>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</si>
  <si>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</si>
  <si>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</si>
  <si>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</si>
  <si>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</si>
  <si>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</si>
  <si>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</si>
  <si>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</si>
  <si>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</si>
  <si>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</si>
  <si>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</si>
  <si>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</si>
  <si>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</si>
  <si>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</si>
  <si>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</si>
  <si>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</si>
  <si>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</si>
  <si>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</si>
  <si>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</si>
  <si>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</si>
  <si>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</si>
  <si>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</si>
  <si>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</si>
  <si>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</si>
  <si>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</si>
  <si>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</si>
  <si>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</si>
  <si>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</si>
  <si>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</si>
  <si>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</si>
  <si>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</si>
  <si>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</si>
  <si>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</si>
  <si>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</si>
  <si>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</si>
  <si>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</si>
  <si>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</si>
  <si>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</si>
  <si>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</si>
  <si>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</si>
  <si>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</si>
  <si>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</si>
  <si>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</si>
  <si>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</si>
  <si>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</si>
  <si>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</si>
  <si>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</si>
  <si>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</si>
  <si>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</si>
  <si>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</si>
  <si>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</si>
  <si>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</si>
  <si>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</si>
  <si>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</si>
  <si>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</si>
  <si>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</si>
  <si>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</si>
  <si>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</si>
  <si>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</si>
  <si>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</si>
  <si>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</si>
  <si>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</si>
  <si>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</si>
  <si>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</si>
  <si>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</si>
  <si>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</si>
  <si>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</si>
  <si>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</si>
  <si>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</si>
  <si>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</si>
  <si>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</si>
  <si>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</si>
  <si>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</si>
  <si>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</si>
  <si>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</si>
  <si>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</si>
  <si>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</si>
  <si>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</si>
  <si>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</si>
  <si>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</si>
  <si>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</si>
  <si>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</si>
  <si>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</si>
  <si>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</si>
  <si>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</si>
  <si>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</si>
  <si>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</si>
  <si>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</si>
  <si>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</si>
  <si>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</si>
  <si>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</si>
  <si>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</si>
  <si>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</si>
  <si>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</si>
  <si>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</si>
  <si>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</si>
  <si>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</si>
  <si>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</si>
  <si>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</si>
  <si>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</si>
  <si>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</si>
  <si>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</si>
  <si>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</si>
  <si>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</si>
  <si>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</si>
  <si>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</si>
  <si>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</si>
  <si>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</si>
  <si>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</si>
  <si>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</si>
  <si>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</si>
  <si>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</si>
  <si>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</si>
  <si>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</si>
  <si>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</si>
  <si>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</si>
  <si>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</si>
  <si>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</si>
  <si>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</si>
  <si>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</si>
  <si>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</si>
  <si>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</si>
  <si>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</si>
  <si>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</si>
  <si>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</si>
  <si>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</si>
  <si>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</si>
  <si>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</si>
  <si>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</si>
  <si>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</si>
  <si>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</si>
  <si>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</si>
  <si>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</si>
  <si>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</si>
  <si>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</si>
  <si>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</si>
  <si>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</si>
  <si>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</si>
  <si>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</si>
  <si>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</si>
  <si>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</si>
  <si>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</si>
  <si>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</si>
  <si>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</si>
  <si>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</si>
  <si>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</si>
  <si>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</si>
  <si>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</si>
  <si>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</si>
  <si>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</si>
  <si>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</si>
  <si>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</si>
  <si>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</si>
  <si>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</si>
  <si>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</si>
  <si>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</si>
  <si>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</si>
  <si>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</si>
  <si>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</si>
  <si>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</si>
  <si>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</si>
  <si>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</si>
  <si>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</si>
  <si>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</si>
  <si>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</si>
  <si>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</si>
  <si>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</si>
  <si>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</si>
  <si>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</si>
  <si>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</si>
  <si>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</si>
  <si>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</si>
  <si>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</si>
  <si>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</si>
  <si>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</si>
  <si>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</si>
  <si>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</si>
  <si>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</si>
  <si>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</si>
  <si>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</si>
  <si>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</si>
  <si>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</si>
  <si>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</si>
  <si>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</si>
  <si>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</si>
  <si>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</si>
  <si>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</si>
  <si>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</si>
  <si>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</si>
  <si>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</si>
  <si>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</si>
  <si>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</si>
  <si>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</si>
  <si>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</si>
  <si>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</si>
  <si>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</si>
  <si>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</si>
  <si>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</si>
  <si>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</si>
  <si>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</si>
  <si>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</si>
  <si>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</si>
  <si>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</si>
  <si>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</si>
  <si>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</si>
  <si>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</si>
  <si>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</si>
  <si>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</si>
  <si>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</si>
  <si>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</si>
  <si>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</si>
  <si>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</si>
  <si>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</si>
  <si>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</si>
  <si>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</si>
  <si>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</si>
  <si>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</si>
  <si>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</si>
  <si>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</si>
  <si>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</si>
  <si>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</si>
  <si>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</si>
  <si>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</si>
  <si>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</si>
  <si>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</si>
  <si>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</si>
  <si>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</si>
  <si>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</si>
  <si>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</si>
  <si>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</si>
  <si>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</si>
  <si>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</si>
  <si>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</si>
  <si>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</si>
  <si>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</si>
  <si>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</si>
  <si>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</si>
  <si>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</si>
  <si>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</si>
  <si>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</si>
  <si>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</si>
  <si>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</si>
  <si>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</si>
  <si>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</si>
  <si>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</si>
  <si>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</si>
  <si>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</si>
  <si>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</si>
  <si>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</si>
  <si>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</si>
  <si>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</si>
  <si>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</si>
  <si>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</si>
  <si>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</si>
  <si>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</si>
  <si>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</si>
  <si>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</si>
  <si>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</si>
  <si>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</si>
  <si>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</si>
  <si>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</si>
  <si>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</si>
  <si>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</si>
  <si>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</si>
  <si>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</si>
  <si>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</si>
  <si>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</si>
  <si>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</si>
  <si>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</si>
  <si>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</si>
  <si>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</si>
  <si>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</si>
  <si>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</si>
  <si>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</si>
  <si>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</si>
  <si>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</si>
  <si>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</si>
  <si>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</si>
  <si>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</si>
  <si>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</si>
  <si>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</si>
  <si>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</si>
  <si>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</si>
  <si>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</si>
  <si>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</si>
  <si>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</si>
  <si>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</si>
  <si>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</si>
  <si>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</si>
  <si>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</si>
  <si>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</si>
  <si>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</si>
  <si>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</si>
  <si>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</si>
  <si>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</si>
  <si>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</si>
  <si>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</si>
  <si>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</si>
  <si>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</si>
  <si>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</si>
  <si>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</si>
  <si>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</si>
  <si>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</si>
  <si>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</si>
  <si>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</si>
  <si>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</si>
  <si>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</si>
  <si>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</si>
  <si>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</si>
  <si>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</si>
  <si>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</si>
  <si>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</si>
  <si>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</si>
  <si>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</si>
  <si>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</si>
  <si>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</si>
  <si>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</si>
  <si>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</si>
  <si>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</si>
  <si>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</si>
  <si>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</si>
  <si>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</si>
  <si>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</si>
  <si>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</si>
  <si>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</si>
  <si>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</si>
  <si>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</si>
  <si>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</si>
  <si>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</si>
  <si>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</si>
  <si>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</si>
  <si>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</si>
  <si>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</si>
  <si>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</si>
  <si>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</si>
  <si>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</si>
  <si>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</si>
  <si>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</si>
  <si>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</si>
  <si>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</si>
  <si>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</si>
  <si>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</si>
  <si>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</si>
  <si>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</si>
  <si>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</si>
  <si>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</si>
  <si>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</si>
  <si>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</si>
  <si>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</si>
  <si>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</si>
  <si>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</si>
  <si>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</si>
  <si>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</si>
  <si>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</si>
  <si>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</si>
  <si>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</si>
  <si>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</si>
  <si>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</si>
  <si>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</si>
  <si>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</si>
  <si>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</si>
  <si>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</si>
  <si>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</si>
  <si>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</si>
  <si>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</si>
  <si>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</si>
  <si>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</si>
  <si>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</si>
  <si>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</si>
  <si>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</si>
  <si>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</si>
  <si>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</si>
  <si>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</si>
  <si>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</si>
  <si>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</si>
  <si>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</si>
  <si>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</si>
  <si>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</si>
  <si>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</si>
  <si>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</si>
  <si>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</si>
  <si>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</si>
  <si>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</si>
  <si>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</si>
  <si>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</si>
  <si>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</si>
  <si>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</si>
  <si>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</si>
  <si>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</si>
  <si>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</si>
  <si>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</si>
  <si>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</si>
  <si>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</si>
  <si>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</si>
  <si>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</si>
  <si>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</si>
  <si>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</si>
  <si>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</si>
  <si>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</si>
  <si>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</si>
  <si>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</si>
  <si>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</si>
  <si>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</si>
  <si>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</si>
  <si>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</si>
  <si>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</si>
  <si>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</si>
  <si>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</si>
  <si>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</si>
  <si>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</si>
  <si>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</si>
  <si>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</si>
  <si>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</si>
  <si>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</si>
  <si>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</si>
  <si>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</si>
  <si>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</si>
  <si>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</si>
  <si>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</si>
  <si>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</si>
  <si>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</si>
  <si>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</si>
  <si>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</si>
  <si>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</si>
  <si>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</si>
  <si>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</si>
  <si>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</si>
  <si>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</si>
  <si>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</si>
  <si>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</si>
  <si>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</si>
  <si>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</si>
  <si>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</si>
  <si>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</si>
  <si>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</si>
  <si>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</si>
  <si>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</si>
  <si>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</si>
  <si>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</si>
  <si>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</si>
  <si>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</si>
  <si>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</si>
  <si>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</si>
  <si>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</si>
  <si>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</si>
  <si>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</si>
  <si>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</si>
  <si>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</si>
  <si>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</si>
  <si>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</si>
  <si>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</si>
  <si>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</si>
  <si>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</si>
  <si>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</si>
  <si>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</si>
  <si>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</si>
  <si>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</si>
  <si>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</si>
  <si>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</si>
  <si>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</si>
  <si>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</si>
  <si>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</si>
  <si>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</si>
  <si>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</si>
  <si>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</si>
  <si>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</si>
  <si>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</si>
  <si>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</si>
  <si>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</si>
  <si>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</si>
  <si>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</si>
  <si>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</si>
  <si>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</si>
  <si>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</si>
  <si>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</si>
  <si>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</si>
  <si>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</si>
  <si>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</si>
  <si>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</si>
  <si>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</si>
  <si>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</si>
  <si>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</si>
  <si>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</si>
  <si>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</si>
  <si>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</si>
  <si>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</si>
  <si>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</si>
  <si>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</si>
  <si>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</si>
  <si>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</si>
  <si>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</si>
  <si>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</si>
  <si>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</si>
  <si>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</si>
  <si>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</si>
  <si>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</si>
  <si>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</si>
  <si>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</si>
  <si>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</si>
  <si>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</si>
  <si>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</si>
  <si>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</si>
  <si>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</si>
  <si>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</si>
  <si>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</si>
  <si>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</si>
  <si>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</si>
  <si>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</si>
  <si>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</si>
  <si>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</si>
  <si>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</si>
  <si>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</si>
  <si>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</si>
  <si>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</si>
  <si>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</si>
  <si>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</si>
  <si>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</si>
  <si>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</si>
  <si>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</si>
  <si>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</si>
  <si>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</si>
  <si>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</si>
  <si>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</si>
  <si>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</si>
  <si>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</si>
  <si>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</si>
  <si>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</si>
  <si>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</si>
  <si>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</si>
  <si>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</si>
  <si>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</si>
  <si>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</si>
  <si>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</si>
  <si>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</si>
  <si>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</si>
  <si>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</si>
  <si>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</si>
  <si>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</si>
  <si>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</si>
  <si>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</si>
  <si>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</si>
  <si>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</si>
  <si>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</si>
  <si>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</si>
  <si>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</si>
  <si>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</si>
  <si>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</si>
  <si>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</si>
  <si>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</si>
  <si>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</si>
  <si>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</si>
  <si>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</si>
  <si>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</si>
  <si>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</si>
  <si>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</si>
  <si>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</si>
  <si>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</si>
  <si>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</si>
  <si>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</si>
  <si>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</si>
  <si>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</si>
  <si>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</si>
  <si>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</si>
  <si>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</si>
  <si>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</si>
  <si>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</si>
  <si>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</si>
  <si>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</si>
  <si>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</si>
  <si>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</si>
  <si>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</si>
  <si>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</si>
  <si>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</si>
  <si>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</si>
  <si>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</si>
  <si>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</si>
  <si>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</si>
  <si>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</si>
  <si>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</si>
  <si>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</si>
  <si>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</si>
  <si>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</si>
  <si>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</si>
  <si>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</si>
  <si>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</si>
  <si>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</si>
  <si>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</si>
  <si>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</si>
  <si>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</si>
  <si>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</si>
  <si>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</si>
  <si>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</si>
  <si>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</si>
  <si>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</si>
  <si>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</si>
  <si>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</si>
  <si>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</si>
  <si>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</si>
  <si>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</si>
  <si>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</si>
  <si>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</si>
  <si>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</si>
  <si>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</si>
  <si>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</si>
  <si>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</si>
  <si>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</si>
  <si>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</si>
  <si>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</si>
  <si>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</si>
  <si>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</si>
  <si>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</si>
  <si>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</si>
  <si>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</si>
  <si>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</si>
  <si>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</si>
  <si>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</si>
  <si>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</si>
  <si>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</si>
  <si>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</si>
  <si>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</si>
  <si>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</si>
  <si>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</si>
  <si>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</si>
  <si>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</si>
  <si>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</si>
  <si>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</si>
  <si>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</si>
  <si>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</si>
  <si>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</si>
  <si>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</si>
  <si>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</si>
  <si>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</si>
  <si>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</si>
  <si>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</si>
  <si>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</si>
  <si>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</si>
  <si>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</si>
  <si>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</si>
  <si>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</si>
  <si>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</si>
  <si>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</si>
  <si>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</si>
  <si>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</si>
  <si>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</si>
  <si>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</si>
  <si>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</si>
  <si>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</si>
  <si>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</si>
  <si>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</si>
  <si>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</si>
  <si>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</si>
  <si>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</si>
  <si>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</si>
  <si>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</si>
  <si>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</si>
  <si>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</si>
  <si>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</si>
  <si>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</si>
  <si>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</si>
  <si>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</si>
  <si>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</si>
  <si>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</si>
  <si>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</si>
  <si>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</si>
  <si>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</si>
  <si>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</si>
  <si>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</si>
  <si>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</si>
  <si>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</si>
  <si>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</si>
  <si>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</si>
  <si>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</si>
  <si>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</si>
  <si>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</si>
  <si>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</si>
  <si>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</si>
  <si>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</si>
  <si>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</si>
  <si>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</si>
  <si>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</si>
  <si>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</si>
  <si>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</si>
  <si>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</si>
  <si>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</si>
  <si>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</si>
  <si>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</si>
  <si>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</si>
  <si>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</si>
  <si>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</si>
  <si>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</si>
  <si>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</si>
  <si>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</si>
  <si>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</si>
  <si>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</si>
  <si>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</si>
  <si>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</si>
  <si>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</si>
  <si>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</si>
  <si>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</si>
  <si>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</si>
  <si>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</si>
  <si>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</si>
  <si>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</si>
  <si>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</si>
  <si>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</si>
  <si>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</si>
  <si>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</si>
  <si>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</si>
  <si>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</si>
  <si>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</si>
  <si>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</si>
  <si>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</si>
  <si>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</si>
  <si>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</si>
  <si>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</si>
  <si>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</si>
  <si>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</si>
  <si>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</si>
  <si>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</si>
  <si>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</si>
  <si>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</si>
  <si>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</si>
  <si>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</si>
  <si>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</si>
  <si>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</si>
  <si>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</si>
  <si>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</si>
  <si>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</si>
  <si>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</si>
  <si>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</si>
  <si>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</si>
  <si>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</si>
  <si>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</si>
  <si>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</si>
  <si>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</si>
  <si>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</si>
  <si>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</si>
  <si>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</si>
  <si>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</si>
  <si>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</si>
  <si>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</si>
  <si>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</si>
  <si>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</si>
  <si>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</si>
  <si>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</si>
  <si>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</si>
  <si>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</si>
  <si>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</si>
  <si>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</si>
  <si>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</si>
  <si>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</si>
  <si>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</si>
  <si>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</si>
  <si>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</si>
  <si>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</si>
  <si>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</si>
  <si>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</si>
  <si>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</si>
  <si>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</si>
  <si>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</si>
  <si>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</si>
  <si>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</si>
  <si>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</si>
  <si>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</si>
  <si>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</si>
  <si>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</si>
  <si>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</si>
  <si>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</si>
  <si>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</si>
  <si>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</si>
  <si>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</si>
  <si>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</si>
  <si>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</si>
  <si>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</si>
  <si>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</si>
  <si>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</si>
  <si>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</si>
  <si>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</si>
  <si>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</si>
  <si>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</si>
  <si>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</si>
  <si>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</si>
  <si>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</si>
  <si>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</si>
  <si>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</si>
  <si>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</si>
  <si>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</si>
  <si>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</si>
  <si>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</si>
  <si>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</si>
  <si>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</si>
  <si>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</si>
  <si>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</si>
  <si>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</si>
  <si>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</si>
  <si>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</si>
  <si>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</si>
  <si>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</si>
  <si>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</si>
  <si>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</si>
  <si>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</si>
  <si>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</si>
  <si>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</si>
  <si>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</si>
  <si>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</si>
  <si>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</si>
  <si>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</si>
  <si>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</si>
  <si>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</si>
  <si>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</si>
  <si>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</si>
  <si>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</si>
  <si>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</si>
  <si>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</si>
  <si>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</si>
  <si>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</si>
  <si>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</si>
  <si>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</si>
  <si>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</si>
  <si>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</si>
  <si>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</si>
  <si>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</si>
  <si>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</si>
  <si>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</si>
  <si>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</si>
  <si>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</si>
  <si>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</si>
  <si>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</si>
  <si>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</si>
  <si>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</si>
  <si>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</si>
  <si>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</si>
  <si>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</si>
  <si>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</si>
  <si>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</si>
  <si>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</si>
  <si>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</si>
  <si>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</si>
  <si>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</si>
  <si>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</si>
  <si>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</si>
  <si>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</si>
  <si>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</si>
  <si>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</si>
  <si>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</si>
  <si>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</si>
  <si>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</si>
  <si>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</si>
  <si>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</si>
  <si>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</si>
  <si>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</si>
  <si>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</si>
  <si>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</si>
  <si>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</si>
  <si>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</si>
  <si>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</si>
  <si>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</si>
  <si>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</si>
  <si>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</si>
  <si>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</si>
  <si>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</si>
  <si>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</si>
  <si>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</si>
  <si>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</si>
  <si>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</si>
  <si>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</si>
  <si>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</si>
  <si>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</si>
  <si>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</si>
  <si>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</si>
  <si>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</si>
  <si>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</si>
  <si>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</si>
  <si>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</si>
  <si>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</si>
  <si>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</si>
  <si>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</si>
  <si>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</si>
  <si>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</si>
  <si>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</si>
  <si>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</si>
  <si>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</si>
  <si>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</si>
  <si>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</si>
  <si>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</si>
  <si>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</si>
  <si>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</si>
  <si>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</si>
  <si>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</si>
  <si>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</si>
  <si>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</si>
  <si>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</si>
  <si>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</si>
  <si>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</si>
  <si>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</si>
  <si>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</si>
  <si>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</si>
  <si>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</si>
  <si>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</si>
  <si>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</si>
  <si>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</si>
  <si>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</si>
  <si>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</si>
  <si>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</si>
  <si>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</si>
  <si>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</si>
  <si>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</si>
  <si>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</si>
  <si>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</si>
  <si>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</si>
  <si>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</si>
  <si>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</si>
  <si>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</si>
  <si>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</si>
  <si>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</si>
  <si>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</si>
  <si>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</si>
  <si>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</si>
  <si>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</si>
  <si>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</si>
  <si>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</si>
  <si>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</si>
  <si>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</si>
  <si>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</si>
  <si>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</si>
  <si>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</si>
  <si>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</si>
  <si>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</si>
  <si>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</si>
  <si>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</si>
  <si>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</si>
  <si>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</si>
  <si>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</si>
  <si>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</si>
  <si>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</si>
  <si>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</si>
  <si>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</si>
  <si>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</si>
  <si>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</si>
  <si>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</si>
  <si>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</si>
  <si>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</si>
  <si>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</si>
  <si>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</si>
  <si>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</si>
  <si>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</si>
  <si>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</si>
  <si>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</si>
  <si>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</si>
  <si>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</si>
  <si>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</si>
  <si>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</si>
  <si>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</si>
  <si>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</si>
  <si>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</si>
  <si>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</si>
  <si>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</si>
  <si>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</si>
  <si>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</si>
  <si>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</si>
  <si>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</si>
  <si>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</si>
  <si>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</si>
  <si>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</si>
  <si>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</si>
  <si>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</si>
  <si>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</si>
  <si>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</si>
  <si>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</si>
  <si>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</si>
  <si>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</si>
  <si>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</si>
  <si>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</si>
  <si>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</si>
  <si>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</si>
  <si>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</si>
  <si>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</si>
  <si>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</si>
  <si>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</si>
  <si>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</si>
  <si>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</si>
  <si>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</si>
  <si>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</si>
  <si>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</si>
  <si>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</si>
  <si>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</si>
  <si>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</si>
  <si>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</si>
  <si>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</si>
  <si>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</si>
  <si>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</si>
  <si>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</si>
  <si>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</si>
  <si>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</si>
  <si>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</si>
  <si>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</si>
  <si>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</si>
  <si>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</si>
  <si>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</si>
  <si>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</si>
  <si>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</si>
  <si>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</si>
  <si>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</si>
  <si>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</si>
  <si>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</si>
  <si>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</si>
  <si>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</si>
  <si>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</si>
  <si>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</si>
  <si>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</si>
  <si>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</si>
  <si>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</si>
  <si>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</si>
  <si>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</si>
  <si>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</si>
  <si>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</si>
  <si>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</si>
  <si>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</si>
  <si>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</si>
  <si>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</si>
  <si>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</si>
  <si>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</si>
  <si>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</si>
  <si>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</si>
  <si>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</si>
  <si>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</si>
  <si>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</si>
  <si>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</si>
  <si>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</si>
  <si>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</si>
  <si>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</si>
  <si>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</si>
  <si>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</si>
  <si>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</si>
  <si>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</si>
  <si>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</si>
  <si>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</si>
  <si>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</si>
  <si>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</si>
  <si>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</si>
  <si>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</si>
  <si>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</si>
  <si>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</si>
  <si>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</si>
  <si>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</si>
  <si>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</si>
  <si>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</si>
  <si>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</si>
  <si>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</si>
  <si>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</si>
  <si>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</si>
  <si>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</si>
  <si>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</si>
  <si>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</si>
  <si>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</si>
  <si>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</si>
  <si>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</si>
  <si>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</si>
  <si>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</si>
  <si>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</si>
  <si>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</si>
  <si>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</si>
  <si>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</si>
  <si>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</si>
  <si>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</si>
  <si>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</si>
  <si>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</si>
  <si>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</si>
  <si>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</si>
  <si>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</si>
  <si>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</si>
  <si>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</si>
  <si>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</si>
  <si>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</si>
  <si>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</si>
  <si>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</si>
  <si>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</si>
  <si>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</si>
  <si>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</si>
  <si>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</si>
  <si>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</si>
  <si>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</si>
  <si>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</si>
  <si>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</si>
  <si>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</si>
  <si>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</si>
  <si>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</si>
  <si>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</si>
  <si>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</si>
  <si>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</si>
  <si>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</si>
  <si>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</si>
  <si>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</si>
  <si>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</si>
  <si>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</si>
  <si>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</si>
  <si>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</si>
  <si>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</si>
  <si>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</si>
  <si>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</si>
  <si>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</si>
  <si>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</si>
  <si>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</si>
  <si>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</si>
  <si>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</si>
  <si>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</si>
  <si>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</si>
  <si>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</si>
  <si>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</si>
  <si>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</si>
  <si>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</si>
  <si>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</si>
  <si>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</si>
  <si>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</si>
  <si>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</si>
  <si>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</si>
  <si>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</si>
  <si>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</si>
  <si>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</si>
  <si>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</si>
  <si>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</si>
  <si>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</si>
  <si>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</si>
  <si>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</si>
  <si>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</si>
  <si>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</si>
  <si>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</si>
  <si>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</si>
  <si>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</si>
  <si>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</si>
  <si>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</si>
  <si>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</si>
  <si>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</si>
  <si>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</si>
  <si>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</si>
  <si>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</si>
  <si>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</si>
  <si>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</si>
  <si>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</si>
  <si>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</si>
  <si>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</si>
  <si>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</si>
  <si>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</si>
  <si>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</si>
  <si>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</si>
  <si>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</si>
  <si>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</si>
  <si>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</si>
  <si>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</si>
  <si>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</si>
  <si>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</si>
  <si>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</si>
  <si>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</si>
  <si>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</si>
  <si>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</si>
  <si>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</si>
  <si>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</si>
  <si>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</si>
  <si>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</si>
  <si>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</si>
  <si>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</si>
  <si>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</si>
  <si>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</si>
  <si>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</si>
  <si>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</si>
  <si>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</si>
  <si>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</si>
  <si>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</si>
  <si>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</si>
  <si>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</si>
  <si>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</si>
  <si>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</si>
  <si>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</si>
  <si>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</si>
  <si>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</si>
  <si>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</si>
  <si>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</si>
  <si>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</si>
  <si>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</si>
  <si>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</si>
  <si>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</si>
  <si>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</si>
  <si>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</si>
  <si>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</si>
  <si>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</si>
  <si>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</si>
  <si>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</si>
  <si>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</si>
  <si>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</si>
  <si>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</si>
  <si>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</si>
  <si>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</si>
  <si>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</si>
  <si>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</si>
  <si>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</si>
  <si>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</si>
  <si>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</si>
  <si>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</si>
  <si>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</si>
  <si>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</si>
  <si>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</si>
  <si>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</si>
  <si>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</si>
  <si>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</si>
  <si>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</si>
  <si>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</si>
  <si>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</si>
  <si>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</si>
  <si>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</si>
  <si>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</si>
  <si>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</si>
  <si>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</si>
  <si>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</si>
  <si>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</si>
  <si>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</si>
  <si>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</si>
  <si>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</si>
  <si>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</si>
  <si>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</si>
  <si>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</si>
  <si>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</si>
  <si>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</si>
  <si>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</si>
  <si>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</si>
  <si>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</si>
  <si>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</si>
  <si>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</si>
  <si>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</si>
  <si>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</si>
  <si>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</si>
  <si>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</si>
  <si>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</si>
  <si>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</si>
  <si>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</si>
  <si>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</si>
  <si>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</si>
  <si>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</si>
  <si>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</si>
  <si>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</si>
  <si>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</si>
  <si>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</si>
  <si>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</si>
  <si>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</si>
  <si>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</si>
  <si>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</si>
  <si>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</si>
  <si>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</si>
  <si>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</si>
  <si>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</si>
  <si>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</si>
  <si>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</si>
  <si>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</si>
  <si>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</si>
  <si>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</si>
  <si>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</si>
  <si>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</si>
  <si>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</si>
  <si>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</si>
  <si>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</si>
  <si>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</si>
  <si>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</si>
  <si>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</si>
  <si>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</si>
  <si>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</si>
  <si>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</si>
  <si>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</si>
  <si>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</si>
  <si>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</si>
  <si>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</si>
  <si>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</si>
  <si>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</si>
  <si>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</si>
  <si>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</si>
  <si>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</si>
  <si>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</si>
  <si>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</si>
  <si>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</si>
  <si>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</si>
  <si>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</si>
  <si>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</si>
  <si>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</si>
  <si>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</si>
  <si>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</si>
  <si>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</si>
  <si>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</si>
  <si>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</si>
  <si>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</si>
  <si>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</si>
  <si>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</si>
  <si>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</si>
  <si>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</si>
  <si>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</si>
  <si>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</si>
  <si>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</si>
  <si>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</si>
  <si>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</si>
  <si>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</si>
  <si>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</si>
  <si>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</si>
  <si>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</si>
  <si>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</si>
  <si>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</si>
  <si>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</si>
  <si>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</si>
  <si>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</si>
  <si>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</si>
  <si>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</si>
  <si>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</si>
  <si>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</si>
  <si>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</si>
  <si>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</si>
  <si>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</si>
  <si>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</si>
  <si>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</si>
  <si>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</si>
  <si>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</si>
  <si>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</si>
  <si>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</si>
  <si>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</si>
  <si>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</si>
  <si>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</si>
  <si>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</si>
  <si>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</si>
  <si>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</si>
  <si>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</si>
  <si>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</si>
  <si>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</si>
  <si>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</si>
  <si>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</si>
  <si>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</si>
  <si>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</si>
  <si>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</si>
  <si>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</si>
  <si>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</si>
  <si>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</si>
  <si>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</si>
  <si>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</si>
  <si>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</si>
  <si>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</si>
  <si>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</si>
  <si>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</si>
  <si>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</si>
  <si>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</si>
  <si>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</si>
  <si>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</si>
  <si>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</si>
  <si>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</si>
  <si>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</si>
  <si>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</si>
  <si>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</si>
  <si>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</si>
  <si>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</si>
  <si>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</si>
  <si>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</si>
  <si>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</si>
  <si>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</si>
  <si>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</si>
  <si>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</si>
  <si>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</si>
  <si>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</si>
  <si>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</si>
  <si>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</si>
  <si>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</si>
  <si>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</si>
  <si>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</si>
  <si>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</si>
  <si>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</si>
  <si>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</si>
  <si>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</si>
  <si>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</si>
  <si>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</si>
  <si>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</si>
  <si>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</si>
  <si>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</si>
  <si>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</si>
  <si>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</si>
  <si>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</si>
  <si>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</si>
  <si>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</si>
  <si>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</si>
  <si>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</si>
  <si>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</si>
  <si>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</si>
  <si>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</si>
  <si>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</si>
  <si>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</si>
  <si>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</si>
  <si>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</si>
  <si>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</si>
  <si>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</si>
  <si>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</si>
  <si>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</si>
  <si>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</si>
  <si>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</si>
  <si>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</si>
  <si>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</si>
  <si>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</si>
  <si>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</si>
  <si>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</si>
  <si>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</si>
  <si>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</si>
  <si>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</si>
  <si>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</si>
  <si>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</si>
  <si>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</si>
  <si>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</si>
  <si>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</si>
  <si>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</si>
  <si>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</si>
  <si>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</si>
  <si>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</si>
  <si>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</si>
  <si>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</si>
  <si>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</si>
  <si>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</si>
  <si>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</si>
  <si>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</si>
  <si>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</si>
  <si>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</si>
  <si>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</si>
  <si>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</si>
  <si>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</si>
  <si>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</si>
  <si>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</si>
  <si>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</si>
  <si>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</si>
  <si>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</si>
  <si>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</si>
  <si>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</si>
  <si>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</si>
  <si>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</si>
  <si>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</si>
  <si>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</si>
  <si>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</si>
  <si>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</si>
  <si>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</si>
  <si>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</si>
  <si>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</si>
  <si>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</si>
  <si>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</si>
  <si>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</si>
  <si>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</si>
  <si>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</si>
  <si>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</si>
  <si>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</si>
  <si>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</si>
  <si>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</si>
  <si>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</si>
  <si>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</si>
  <si>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</si>
  <si>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</si>
  <si>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</si>
  <si>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</si>
  <si>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</si>
  <si>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</si>
  <si>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</si>
  <si>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</si>
  <si>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</si>
  <si>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</si>
  <si>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</si>
  <si>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</si>
  <si>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</si>
  <si>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</si>
  <si>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</si>
  <si>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</si>
  <si>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</si>
  <si>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</si>
  <si>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</si>
  <si>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</si>
  <si>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</si>
  <si>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</si>
  <si>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</si>
  <si>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</si>
  <si>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</si>
  <si>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</si>
  <si>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</si>
  <si>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</si>
  <si>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</si>
  <si>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</si>
  <si>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</si>
  <si>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</si>
  <si>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</si>
  <si>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</si>
  <si>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</si>
  <si>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</si>
  <si>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</si>
  <si>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</si>
  <si>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</si>
  <si>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</si>
  <si>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</si>
  <si>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</si>
  <si>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</si>
  <si>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</si>
  <si>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</si>
  <si>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</si>
  <si>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</si>
  <si>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</si>
  <si>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</si>
  <si>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</si>
  <si>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</si>
  <si>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</si>
  <si>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</si>
  <si>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</si>
  <si>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</si>
  <si>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</si>
  <si>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</si>
  <si>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</si>
  <si>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</si>
  <si>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</si>
  <si>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</si>
  <si>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</si>
  <si>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</si>
  <si>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</si>
  <si>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</si>
  <si>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</si>
  <si>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</si>
  <si>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</si>
  <si>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</si>
  <si>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</si>
  <si>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</si>
  <si>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</si>
  <si>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</si>
  <si>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</si>
  <si>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</si>
  <si>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</si>
  <si>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</si>
  <si>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</si>
  <si>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</si>
  <si>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</si>
  <si>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</si>
  <si>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</si>
  <si>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</si>
  <si>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</si>
  <si>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</si>
  <si>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</si>
  <si>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</si>
  <si>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</si>
  <si>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</si>
  <si>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</si>
  <si>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</si>
  <si>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</si>
  <si>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</si>
  <si>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</si>
  <si>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</si>
  <si>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</si>
  <si>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</si>
  <si>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</si>
  <si>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</si>
  <si>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</si>
  <si>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</si>
  <si>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</si>
  <si>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</si>
  <si>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</si>
  <si>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</si>
  <si>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</si>
  <si>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</si>
  <si>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</si>
  <si>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</si>
  <si>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</si>
  <si>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</si>
  <si>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</si>
  <si>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</si>
  <si>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</si>
  <si>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</si>
  <si>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</si>
  <si>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</si>
  <si>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</si>
  <si>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</si>
  <si>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</si>
  <si>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</si>
  <si>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</si>
  <si>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</si>
  <si>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</si>
  <si>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</si>
  <si>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</si>
  <si>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</si>
  <si>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</si>
  <si>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</si>
  <si>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</si>
  <si>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</si>
  <si>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</si>
  <si>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</si>
  <si>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</si>
  <si>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</si>
  <si>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</si>
  <si>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</si>
  <si>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</si>
  <si>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</si>
  <si>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</si>
  <si>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</si>
  <si>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</si>
  <si>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</si>
  <si>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</si>
  <si>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</si>
  <si>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</si>
  <si>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</si>
  <si>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</si>
  <si>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</si>
  <si>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</si>
  <si>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</si>
  <si>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</si>
  <si>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</si>
  <si>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</si>
  <si>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</si>
  <si>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</si>
  <si>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</si>
  <si>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</si>
  <si>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</si>
  <si>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</si>
  <si>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</si>
  <si>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</si>
  <si>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</si>
  <si>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</si>
  <si>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</si>
  <si>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</si>
  <si>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</si>
  <si>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</si>
  <si>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</si>
  <si>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</si>
  <si>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</si>
  <si>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</si>
  <si>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</si>
  <si>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</si>
  <si>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</si>
  <si>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</si>
  <si>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</si>
  <si>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</si>
  <si>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</si>
  <si>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</si>
  <si>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</si>
  <si>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</si>
  <si>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</si>
  <si>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</si>
  <si>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</si>
  <si>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</si>
  <si>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</si>
  <si>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</si>
  <si>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</si>
  <si>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</si>
  <si>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</si>
  <si>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</si>
  <si>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</si>
  <si>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</si>
  <si>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</si>
  <si>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</si>
  <si>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</si>
  <si>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</si>
  <si>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</si>
  <si>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</si>
  <si>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</si>
  <si>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</si>
  <si>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</si>
  <si>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</si>
  <si>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</si>
  <si>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</si>
  <si>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</si>
  <si>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</si>
  <si>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</si>
  <si>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</si>
  <si>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</si>
  <si>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</si>
  <si>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</si>
  <si>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</si>
  <si>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</si>
  <si>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</si>
  <si>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</si>
  <si>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</si>
  <si>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</si>
  <si>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</si>
  <si>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</si>
  <si>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</si>
  <si>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</si>
  <si>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</si>
  <si>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</si>
  <si>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</si>
  <si>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</si>
  <si>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</si>
  <si>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</si>
  <si>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</si>
  <si>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</si>
  <si>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</si>
  <si>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</si>
  <si>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</si>
  <si>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</si>
  <si>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</si>
  <si>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</si>
  <si>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</si>
  <si>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</si>
  <si>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</si>
  <si>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</si>
  <si>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</si>
  <si>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</si>
  <si>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</si>
  <si>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</si>
  <si>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</si>
  <si>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</si>
  <si>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</si>
  <si>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</si>
  <si>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</si>
  <si>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</si>
  <si>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</si>
  <si>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</si>
  <si>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</si>
  <si>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</si>
  <si>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</si>
  <si>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</si>
  <si>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</si>
  <si>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</si>
  <si>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</si>
  <si>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</si>
  <si>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</si>
  <si>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</si>
  <si>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</si>
  <si>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</si>
  <si>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</si>
  <si>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</si>
  <si>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</si>
  <si>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</si>
  <si>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</si>
  <si>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</si>
  <si>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</si>
  <si>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</si>
  <si>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</si>
  <si>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</si>
  <si>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</si>
  <si>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</si>
  <si>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</si>
  <si>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</si>
  <si>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</si>
  <si>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</si>
  <si>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</si>
  <si>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</si>
  <si>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</si>
  <si>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</si>
  <si>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</si>
  <si>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</si>
  <si>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</si>
  <si>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</si>
  <si>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</si>
  <si>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</si>
  <si>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</si>
  <si>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</si>
  <si>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</si>
  <si>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</si>
  <si>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</si>
  <si>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</si>
  <si>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</si>
  <si>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</si>
  <si>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</si>
  <si>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</si>
  <si>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</si>
  <si>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</si>
  <si>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</si>
  <si>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</si>
  <si>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</si>
  <si>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</si>
  <si>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</si>
  <si>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</si>
  <si>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</si>
  <si>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</si>
  <si>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</si>
  <si>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</si>
  <si>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</si>
  <si>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</si>
  <si>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</si>
  <si>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</si>
  <si>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</si>
  <si>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</si>
  <si>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</si>
  <si>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</si>
  <si>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</si>
  <si>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</si>
  <si>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</si>
  <si>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</si>
  <si>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</si>
  <si>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</si>
  <si>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</si>
  <si>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</si>
  <si>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</si>
  <si>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</si>
  <si>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</si>
  <si>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</si>
  <si>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</si>
  <si>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</si>
  <si>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</si>
  <si>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</si>
  <si>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</si>
  <si>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</si>
  <si>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</si>
  <si>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</si>
  <si>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</si>
  <si>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</si>
  <si>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</si>
  <si>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</si>
  <si>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</si>
  <si>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</si>
  <si>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</si>
  <si>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</si>
  <si>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</si>
  <si>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</si>
  <si>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</si>
  <si>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</si>
  <si>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</si>
  <si>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</si>
  <si>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</si>
  <si>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</si>
  <si>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</si>
  <si>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</si>
  <si>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</si>
  <si>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</si>
  <si>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</si>
  <si>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</si>
  <si>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</si>
  <si>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</si>
  <si>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</si>
  <si>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</si>
  <si>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</si>
  <si>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</si>
  <si>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</si>
  <si>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</si>
  <si>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</si>
  <si>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</si>
  <si>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</si>
  <si>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</si>
  <si>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</si>
  <si>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</si>
  <si>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</si>
  <si>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</si>
  <si>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</si>
  <si>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</si>
  <si>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</si>
  <si>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</si>
  <si>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</si>
  <si>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</si>
  <si>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</si>
  <si>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</si>
  <si>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</si>
  <si>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</si>
  <si>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</si>
  <si>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</si>
  <si>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</si>
  <si>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</si>
  <si>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</si>
  <si>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</si>
  <si>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</si>
  <si>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</si>
  <si>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</si>
  <si>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</si>
  <si>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</si>
  <si>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</si>
  <si>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</si>
  <si>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</si>
  <si>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</si>
  <si>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</si>
  <si>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</si>
  <si>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</si>
  <si>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</si>
  <si>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</si>
  <si>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</si>
  <si>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</si>
  <si>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</si>
  <si>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</si>
  <si>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</si>
  <si>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</si>
  <si>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</si>
  <si>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</si>
  <si>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</si>
  <si>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</si>
  <si>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</si>
  <si>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</si>
  <si>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</si>
  <si>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</si>
  <si>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</si>
  <si>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</si>
  <si>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</si>
  <si>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</si>
  <si>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</si>
  <si>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</si>
  <si>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</si>
  <si>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</si>
  <si>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</si>
  <si>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</si>
  <si>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</si>
  <si>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</si>
  <si>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</si>
  <si>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</si>
  <si>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</si>
  <si>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</si>
  <si>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</si>
  <si>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</si>
  <si>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</si>
  <si>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</si>
  <si>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</si>
  <si>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</si>
  <si>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</si>
  <si>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</si>
  <si>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</si>
  <si>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</si>
  <si>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</si>
  <si>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</si>
  <si>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</si>
  <si>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</si>
  <si>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</si>
  <si>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</si>
  <si>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</si>
  <si>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</si>
  <si>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</si>
  <si>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</si>
  <si>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</si>
  <si>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</si>
  <si>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</si>
  <si>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</si>
  <si>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</si>
  <si>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</si>
  <si>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</si>
  <si>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</si>
  <si>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</si>
  <si>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</si>
  <si>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</si>
  <si>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</si>
  <si>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</si>
  <si>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</si>
  <si>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</si>
  <si>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</si>
  <si>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</si>
  <si>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</si>
  <si>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</si>
  <si>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</si>
  <si>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</si>
  <si>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</si>
  <si>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</si>
  <si>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</si>
  <si>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</si>
  <si>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</si>
  <si>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</si>
  <si>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</si>
  <si>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</si>
  <si>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</si>
  <si>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</si>
  <si>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</si>
  <si>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</si>
  <si>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</si>
  <si>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</si>
  <si>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</si>
  <si>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</si>
  <si>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</si>
  <si>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</si>
  <si>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</si>
  <si>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</si>
  <si>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</si>
  <si>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</si>
  <si>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</si>
  <si>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</si>
  <si>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</si>
  <si>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</si>
  <si>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</si>
  <si>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</si>
  <si>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</si>
  <si>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</si>
  <si>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</si>
  <si>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</si>
  <si>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</si>
  <si>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</si>
  <si>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</si>
  <si>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</si>
  <si>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</si>
  <si>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</si>
  <si>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</si>
  <si>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</si>
  <si>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</si>
  <si>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</si>
  <si>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</si>
  <si>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</si>
  <si>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</si>
  <si>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</si>
  <si>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</si>
  <si>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</si>
  <si>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</si>
  <si>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</si>
  <si>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</si>
  <si>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</si>
  <si>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</si>
  <si>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</si>
  <si>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</si>
  <si>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</si>
  <si>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</si>
  <si>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</si>
  <si>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</si>
  <si>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</si>
  <si>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</si>
  <si>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</si>
  <si>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</si>
  <si>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</si>
  <si>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</si>
  <si>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</si>
  <si>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</si>
  <si>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</si>
  <si>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</si>
  <si>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</si>
  <si>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</si>
  <si>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</si>
  <si>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</si>
  <si>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</si>
  <si>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</si>
  <si>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</si>
  <si>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</si>
  <si>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</si>
  <si>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</si>
  <si>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</si>
  <si>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</si>
  <si>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</si>
  <si>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</si>
  <si>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</si>
  <si>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</si>
  <si>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</si>
  <si>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</si>
  <si>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</si>
  <si>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</si>
  <si>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</si>
  <si>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</si>
  <si>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</si>
  <si>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</si>
  <si>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</si>
  <si>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</si>
  <si>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</si>
  <si>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</si>
  <si>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</si>
  <si>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</si>
  <si>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</si>
  <si>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</si>
  <si>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</si>
  <si>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</si>
  <si>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</si>
  <si>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</si>
  <si>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</si>
  <si>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</si>
  <si>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</si>
  <si>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</si>
  <si>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</si>
  <si>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</si>
  <si>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</si>
  <si>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</si>
  <si>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</si>
  <si>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</si>
  <si>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</si>
  <si>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</si>
  <si>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</si>
  <si>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</si>
  <si>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</si>
  <si>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</si>
  <si>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</si>
  <si>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</si>
  <si>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</si>
  <si>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</si>
  <si>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</si>
  <si>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</si>
  <si>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</si>
  <si>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</si>
  <si>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</si>
  <si>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</si>
  <si>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</si>
  <si>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</si>
  <si>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</si>
  <si>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</si>
  <si>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</si>
  <si>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</si>
  <si>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</si>
  <si>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</si>
  <si>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</si>
  <si>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</si>
  <si>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</si>
  <si>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</si>
  <si>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</si>
  <si>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</si>
  <si>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</si>
  <si>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</si>
  <si>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</si>
  <si>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</si>
  <si>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</si>
  <si>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</si>
  <si>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</si>
  <si>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</si>
  <si>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</si>
  <si>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</si>
  <si>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</si>
  <si>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</si>
  <si>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</si>
  <si>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</si>
  <si>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</si>
  <si>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</si>
  <si>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</si>
  <si>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</si>
  <si>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</si>
  <si>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</si>
  <si>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</si>
  <si>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</si>
  <si>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</si>
  <si>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</si>
  <si>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</si>
  <si>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</si>
  <si>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</si>
  <si>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</si>
  <si>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</si>
  <si>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</si>
  <si>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</si>
  <si>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</si>
  <si>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</si>
  <si>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</si>
  <si>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</si>
  <si>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</si>
  <si>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</si>
  <si>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</si>
  <si>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</si>
  <si>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</si>
  <si>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</si>
  <si>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</si>
  <si>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</si>
  <si>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</si>
  <si>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</si>
  <si>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</si>
  <si>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</si>
  <si>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</si>
  <si>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</si>
  <si>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</si>
  <si>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</si>
  <si>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</si>
  <si>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</si>
  <si>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</si>
  <si>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</si>
  <si>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</si>
  <si>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</si>
  <si>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</si>
  <si>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</si>
  <si>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</si>
  <si>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</si>
  <si>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</si>
  <si>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</si>
  <si>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</si>
  <si>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</si>
  <si>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</si>
  <si>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</si>
  <si>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</si>
  <si>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</si>
  <si>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</si>
  <si>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</si>
  <si>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</si>
  <si>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</si>
  <si>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</si>
  <si>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</si>
  <si>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</si>
  <si>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</si>
  <si>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</si>
  <si>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</si>
  <si>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</si>
  <si>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</si>
  <si>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</si>
  <si>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</si>
  <si>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</si>
  <si>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</si>
  <si>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</si>
  <si>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</si>
  <si>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</si>
  <si>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</si>
  <si>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</si>
  <si>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</si>
  <si>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</si>
  <si>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</si>
  <si>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</si>
  <si>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</si>
  <si>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</si>
  <si>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</si>
  <si>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</si>
  <si>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</si>
  <si>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</si>
  <si>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</si>
  <si>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</si>
  <si>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</si>
  <si>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</si>
  <si>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</si>
  <si>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</si>
  <si>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</si>
  <si>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</si>
  <si>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</si>
  <si>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</si>
  <si>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</si>
  <si>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</si>
  <si>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</si>
  <si>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</si>
  <si>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</si>
  <si>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</si>
  <si>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</si>
  <si>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</si>
  <si>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</si>
  <si>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</si>
  <si>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</si>
  <si>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</si>
  <si>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</si>
  <si>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</si>
  <si>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</si>
  <si>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</si>
  <si>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</si>
  <si>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</si>
  <si>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</si>
  <si>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</si>
  <si>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</si>
  <si>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</si>
  <si>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</si>
  <si>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</si>
  <si>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</si>
  <si>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</si>
  <si>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</si>
  <si>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</si>
  <si>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</si>
  <si>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</si>
  <si>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</si>
  <si>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</si>
  <si>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</si>
  <si>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</si>
  <si>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</si>
  <si>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</si>
  <si>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</si>
  <si>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</si>
  <si>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</si>
  <si>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</si>
  <si>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</si>
  <si>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</si>
  <si>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</si>
  <si>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</si>
  <si>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</si>
  <si>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</si>
  <si>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</si>
  <si>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</si>
  <si>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</si>
  <si>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</si>
  <si>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</si>
  <si>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</si>
  <si>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</si>
  <si>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</si>
  <si>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</si>
  <si>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</si>
  <si>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</si>
  <si>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</si>
  <si>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</si>
  <si>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</si>
  <si>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</si>
  <si>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</si>
  <si>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</si>
  <si>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</si>
  <si>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</si>
  <si>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</si>
  <si>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</si>
  <si>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</si>
  <si>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</si>
  <si>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</si>
  <si>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</si>
  <si>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</si>
  <si>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</si>
  <si>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</si>
  <si>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</si>
  <si>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</si>
  <si>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</si>
  <si>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</si>
  <si>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</si>
  <si>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</si>
  <si>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</si>
  <si>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</si>
  <si>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</si>
  <si>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</si>
  <si>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</si>
  <si>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</si>
  <si>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</si>
  <si>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</si>
  <si>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</si>
  <si>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</si>
  <si>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</si>
  <si>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</si>
  <si>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</si>
  <si>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</si>
  <si>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</si>
  <si>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</si>
  <si>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</si>
  <si>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</si>
  <si>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</si>
  <si>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</si>
  <si>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</si>
  <si>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</si>
  <si>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</si>
  <si>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</si>
  <si>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</si>
  <si>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</si>
  <si>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</si>
  <si>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</si>
  <si>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</si>
  <si>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</si>
  <si>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</si>
  <si>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</si>
  <si>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</si>
  <si>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</si>
  <si>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</si>
  <si>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</si>
  <si>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</si>
  <si>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</si>
  <si>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</si>
  <si>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</si>
  <si>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</si>
  <si>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</si>
  <si>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</si>
  <si>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</si>
  <si>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</si>
  <si>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</si>
  <si>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</si>
  <si>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</si>
  <si>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</si>
  <si>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</si>
  <si>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</si>
  <si>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</si>
  <si>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</si>
  <si>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</si>
  <si>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</si>
  <si>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</si>
  <si>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</si>
  <si>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</si>
  <si>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</si>
  <si>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</si>
  <si>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</si>
  <si>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</si>
  <si>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</si>
  <si>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</si>
  <si>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</si>
  <si>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</si>
  <si>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</si>
  <si>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</si>
  <si>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</si>
  <si>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</si>
  <si>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</si>
  <si>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</si>
  <si>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</si>
  <si>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</si>
  <si>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</si>
  <si>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</si>
  <si>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</si>
  <si>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</si>
  <si>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</si>
  <si>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</si>
  <si>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</si>
  <si>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</si>
  <si>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</si>
  <si>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</si>
  <si>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</si>
  <si>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</si>
  <si>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</si>
  <si>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</si>
  <si>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</si>
  <si>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</si>
  <si>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</si>
  <si>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</si>
  <si>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</si>
  <si>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</si>
  <si>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</si>
  <si>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</si>
  <si>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</si>
  <si>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</si>
  <si>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</si>
  <si>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</si>
  <si>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</si>
  <si>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</si>
  <si>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</si>
  <si>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</si>
  <si>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</si>
  <si>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</si>
  <si>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</si>
  <si>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</si>
  <si>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</si>
  <si>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</si>
  <si>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</si>
  <si>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</si>
  <si>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</si>
  <si>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</si>
  <si>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</si>
  <si>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</si>
  <si>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</si>
  <si>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</si>
  <si>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</si>
  <si>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</si>
  <si>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</si>
  <si>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</si>
  <si>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</si>
  <si>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</si>
  <si>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</si>
  <si>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</si>
  <si>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</si>
  <si>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</si>
  <si>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</si>
  <si>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</si>
  <si>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</si>
  <si>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</si>
  <si>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</si>
  <si>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</si>
  <si>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</si>
  <si>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</si>
  <si>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</si>
  <si>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</si>
  <si>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</si>
  <si>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</si>
  <si>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</si>
  <si>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</si>
  <si>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</si>
  <si>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</si>
  <si>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</si>
  <si>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</si>
  <si>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</si>
  <si>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</si>
  <si>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</si>
  <si>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</si>
  <si>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</si>
  <si>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</si>
  <si>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</si>
  <si>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</si>
  <si>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</si>
  <si>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</si>
  <si>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</si>
  <si>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</si>
  <si>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</si>
  <si>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</si>
  <si>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</si>
  <si>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</si>
  <si>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</si>
  <si>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</si>
  <si>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</si>
  <si>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</si>
  <si>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</si>
  <si>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</si>
  <si>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</si>
  <si>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</si>
  <si>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</si>
  <si>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</si>
  <si>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</si>
  <si>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</si>
  <si>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</si>
  <si>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</si>
  <si>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</si>
  <si>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</si>
  <si>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</si>
  <si>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</si>
  <si>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</si>
  <si>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</si>
  <si>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</si>
  <si>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</si>
  <si>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</si>
  <si>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</si>
  <si>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</si>
  <si>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</si>
  <si>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</si>
  <si>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</si>
  <si>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</si>
  <si>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</si>
  <si>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</si>
  <si>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</si>
  <si>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</si>
  <si>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</si>
  <si>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</si>
  <si>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</si>
  <si>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</si>
  <si>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</si>
  <si>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</si>
  <si>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</si>
  <si>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</si>
  <si>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</si>
  <si>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</si>
  <si>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</si>
  <si>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</si>
  <si>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</si>
  <si>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</si>
  <si>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</si>
  <si>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</si>
  <si>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</si>
  <si>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</si>
  <si>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</si>
  <si>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</si>
  <si>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</si>
  <si>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</si>
  <si>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</si>
  <si>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</si>
  <si>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</si>
  <si>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</si>
  <si>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</si>
  <si>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</si>
  <si>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</si>
  <si>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</si>
  <si>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</si>
  <si>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</si>
  <si>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</si>
  <si>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</si>
  <si>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</si>
  <si>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</si>
  <si>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</si>
  <si>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</si>
  <si>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</si>
  <si>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</si>
  <si>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</si>
  <si>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</si>
  <si>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</si>
  <si>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</si>
  <si>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</si>
  <si>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</si>
  <si>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</si>
  <si>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</si>
  <si>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</si>
  <si>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</si>
  <si>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</si>
  <si>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</si>
  <si>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</si>
  <si>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</si>
  <si>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</si>
  <si>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</si>
  <si>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</si>
  <si>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</si>
  <si>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</si>
  <si>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</si>
  <si>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</si>
  <si>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</si>
  <si>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</si>
  <si>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</si>
  <si>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</si>
  <si>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</si>
  <si>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</si>
  <si>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</si>
  <si>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</si>
  <si>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</si>
  <si>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</si>
  <si>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</si>
  <si>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</si>
  <si>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</si>
  <si>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</si>
  <si>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</si>
  <si>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</si>
  <si>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</si>
  <si>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</si>
  <si>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</si>
  <si>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</si>
  <si>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</si>
  <si>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</si>
  <si>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</si>
  <si>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</si>
  <si>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</si>
  <si>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</si>
  <si>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</si>
  <si>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</si>
  <si>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</si>
  <si>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</si>
  <si>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</si>
  <si>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</si>
  <si>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</si>
  <si>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</si>
  <si>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</si>
  <si>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</si>
  <si>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</si>
  <si>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</si>
  <si>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</si>
  <si>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</si>
  <si>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</si>
  <si>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</si>
  <si>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</si>
  <si>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</si>
  <si>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</si>
  <si>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</si>
  <si>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</si>
  <si>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</si>
  <si>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</si>
  <si>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</si>
  <si>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</si>
  <si>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</si>
  <si>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</si>
  <si>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</si>
  <si>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</si>
  <si>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</si>
  <si>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</si>
  <si>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</si>
  <si>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</si>
  <si>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</si>
  <si>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</si>
  <si>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</si>
  <si>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</si>
  <si>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</si>
  <si>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</si>
  <si>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</si>
  <si>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</si>
  <si>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</si>
  <si>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</si>
  <si>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</si>
  <si>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</si>
  <si>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</si>
  <si>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</si>
  <si>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</si>
  <si>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</si>
  <si>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</si>
  <si>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</si>
  <si>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</si>
  <si>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</si>
  <si>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</si>
  <si>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</si>
  <si>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</si>
  <si>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</si>
  <si>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</si>
  <si>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</si>
  <si>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</si>
  <si>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</si>
  <si>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</si>
  <si>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</si>
  <si>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</si>
  <si>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</si>
  <si>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</si>
  <si>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</si>
  <si>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</si>
  <si>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</si>
  <si>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</si>
  <si>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</si>
  <si>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</si>
  <si>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</si>
  <si>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</si>
  <si>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</si>
  <si>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</si>
  <si>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</si>
  <si>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</si>
  <si>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</si>
  <si>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</si>
  <si>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</si>
  <si>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</si>
  <si>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</si>
  <si>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</si>
  <si>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</si>
  <si>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</si>
  <si>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</si>
  <si>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</si>
  <si>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</si>
  <si>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</si>
  <si>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</si>
  <si>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</si>
  <si>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</si>
  <si>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</si>
  <si>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</si>
  <si>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</si>
  <si>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</si>
  <si>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</si>
  <si>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</si>
  <si>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</si>
  <si>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</si>
  <si>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</si>
  <si>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</si>
  <si>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</si>
  <si>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</si>
  <si>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</si>
  <si>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</si>
  <si>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</si>
  <si>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</si>
  <si>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</si>
  <si>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</si>
  <si>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</si>
  <si>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</si>
  <si>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</si>
  <si>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</si>
  <si>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</si>
  <si>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</si>
  <si>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</si>
  <si>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</si>
  <si>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</si>
  <si>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</si>
  <si>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</si>
  <si>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</si>
  <si>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</si>
  <si>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</si>
  <si>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</si>
  <si>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</si>
  <si>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</si>
  <si>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</si>
  <si>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</si>
  <si>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</si>
  <si>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</si>
  <si>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</si>
  <si>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</si>
  <si>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</si>
  <si>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</si>
  <si>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</si>
  <si>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</si>
  <si>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</si>
  <si>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</si>
  <si>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</si>
  <si>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</si>
  <si>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</si>
  <si>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</si>
  <si>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</si>
  <si>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</si>
  <si>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</si>
  <si>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</si>
  <si>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</si>
  <si>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</si>
  <si>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</si>
  <si>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</si>
  <si>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</si>
  <si>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</si>
  <si>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</si>
  <si>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</si>
  <si>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</si>
  <si>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</si>
  <si>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</si>
  <si>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</si>
  <si>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</si>
  <si>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</si>
  <si>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</si>
  <si>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</si>
  <si>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</si>
  <si>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</si>
  <si>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</si>
  <si>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</si>
  <si>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</si>
  <si>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</si>
  <si>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</si>
  <si>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</si>
  <si>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</si>
  <si>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</si>
  <si>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</si>
  <si>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</si>
  <si>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</si>
  <si>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</si>
  <si>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</si>
  <si>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</si>
  <si>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</si>
  <si>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</si>
  <si>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</si>
  <si>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</si>
  <si>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</si>
  <si>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</si>
  <si>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</si>
  <si>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</si>
  <si>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</si>
  <si>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</si>
  <si>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</si>
  <si>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</si>
  <si>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</si>
  <si>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</si>
  <si>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</si>
  <si>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</si>
  <si>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</si>
  <si>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</si>
  <si>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</si>
  <si>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</si>
  <si>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</si>
  <si>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</si>
  <si>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</si>
  <si>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</si>
  <si>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</si>
  <si>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</si>
  <si>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</si>
  <si>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</si>
  <si>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</si>
  <si>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</si>
  <si>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</si>
  <si>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</si>
  <si>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</si>
  <si>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</si>
  <si>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</si>
  <si>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</si>
  <si>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</si>
  <si>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</si>
  <si>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</si>
  <si>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</si>
  <si>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</si>
  <si>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</si>
  <si>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</si>
  <si>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</si>
  <si>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</si>
  <si>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</si>
  <si>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</si>
  <si>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</si>
  <si>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</si>
  <si>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</si>
  <si>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</si>
  <si>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</si>
  <si>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</si>
  <si>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</si>
  <si>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</si>
  <si>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</si>
  <si>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</si>
  <si>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</si>
  <si>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</si>
  <si>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</si>
  <si>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</si>
  <si>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</si>
  <si>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</si>
  <si>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</si>
  <si>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</si>
  <si>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</si>
  <si>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</si>
  <si>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</si>
  <si>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</si>
  <si>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</si>
  <si>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</si>
  <si>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</si>
  <si>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</si>
  <si>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</si>
  <si>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</si>
  <si>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</si>
  <si>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</si>
  <si>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</si>
  <si>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</si>
  <si>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</si>
  <si>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</si>
  <si>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</si>
  <si>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</si>
  <si>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</si>
  <si>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</si>
  <si>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</si>
  <si>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</si>
  <si>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</si>
  <si>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</si>
  <si>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</si>
  <si>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</si>
  <si>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</si>
  <si>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</si>
  <si>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</si>
  <si>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</si>
  <si>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</si>
  <si>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</si>
  <si>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</si>
  <si>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</si>
  <si>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</si>
  <si>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</si>
  <si>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</si>
  <si>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</si>
  <si>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</si>
  <si>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</si>
  <si>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</si>
  <si>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</si>
  <si>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</si>
  <si>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</si>
  <si>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</si>
  <si>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</si>
  <si>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</si>
  <si>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</si>
  <si>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</si>
  <si>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</si>
  <si>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</si>
  <si>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</si>
  <si>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</si>
  <si>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</si>
  <si>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</si>
  <si>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</si>
  <si>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</si>
  <si>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</si>
  <si>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</si>
  <si>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</si>
  <si>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</si>
  <si>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</si>
  <si>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</si>
  <si>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</si>
  <si>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</si>
  <si>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</si>
  <si>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</si>
  <si>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</si>
  <si>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</si>
  <si>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</si>
  <si>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</si>
  <si>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</si>
  <si>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</si>
  <si>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</si>
  <si>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</si>
  <si>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</si>
  <si>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</si>
  <si>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</si>
  <si>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</si>
  <si>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</si>
  <si>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</si>
  <si>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</si>
  <si>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</si>
  <si>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</si>
  <si>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</si>
  <si>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</si>
  <si>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</si>
  <si>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</si>
  <si>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</si>
  <si>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</si>
  <si>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</si>
  <si>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</si>
  <si>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</si>
  <si>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</si>
  <si>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</si>
  <si>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</si>
  <si>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</si>
  <si>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</si>
  <si>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</si>
  <si>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</si>
  <si>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</si>
  <si>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</si>
  <si>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</si>
  <si>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</si>
  <si>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</si>
  <si>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</si>
  <si>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</si>
  <si>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</si>
  <si>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</si>
  <si>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</si>
  <si>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</si>
  <si>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</si>
  <si>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</si>
  <si>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</si>
  <si>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</si>
  <si>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</si>
  <si>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</si>
  <si>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</si>
  <si>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</si>
  <si>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</si>
  <si>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</si>
  <si>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</si>
  <si>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</si>
  <si>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</si>
  <si>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</si>
  <si>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</si>
  <si>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</si>
  <si>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</si>
  <si>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</si>
  <si>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</si>
  <si>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</si>
  <si>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</si>
  <si>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</si>
  <si>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</si>
  <si>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</si>
  <si>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</si>
  <si>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</si>
  <si>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</si>
  <si>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</si>
  <si>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</si>
  <si>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</si>
  <si>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</si>
  <si>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</si>
  <si>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</si>
  <si>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</si>
  <si>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</si>
  <si>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</si>
  <si>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</si>
  <si>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</si>
  <si>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</si>
  <si>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</si>
  <si>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</si>
  <si>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</si>
  <si>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</si>
  <si>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</si>
  <si>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</si>
  <si>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</si>
  <si>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</si>
  <si>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</si>
  <si>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</si>
  <si>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</si>
  <si>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</si>
  <si>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</si>
  <si>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</si>
  <si>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</si>
  <si>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</si>
  <si>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</si>
  <si>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</si>
  <si>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</si>
  <si>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</si>
  <si>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</si>
  <si>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</si>
  <si>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</si>
  <si>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</si>
  <si>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</si>
  <si>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</si>
  <si>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</si>
  <si>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</si>
  <si>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</si>
  <si>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</si>
  <si>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</si>
  <si>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</si>
  <si>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</si>
  <si>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</si>
  <si>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</si>
  <si>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</si>
  <si>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</si>
  <si>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</si>
  <si>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</si>
  <si>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</si>
  <si>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</si>
  <si>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</si>
  <si>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</si>
  <si>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</si>
  <si>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</si>
  <si>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</si>
  <si>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</si>
  <si>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</si>
  <si>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</si>
  <si>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</si>
  <si>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</si>
  <si>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</si>
  <si>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</si>
  <si>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</si>
  <si>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</si>
  <si>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</si>
  <si>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</si>
  <si>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</si>
  <si>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</si>
  <si>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</si>
  <si>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</si>
  <si>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</si>
  <si>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</si>
  <si>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</si>
  <si>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</si>
  <si>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</si>
  <si>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</si>
  <si>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</si>
  <si>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</si>
  <si>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</si>
  <si>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</si>
  <si>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</si>
  <si>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</si>
  <si>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</si>
  <si>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</si>
  <si>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</si>
  <si>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</si>
  <si>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</si>
  <si>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</si>
  <si>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</si>
  <si>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</si>
  <si>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</si>
  <si>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</si>
  <si>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</si>
  <si>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</si>
  <si>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</si>
  <si>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</si>
  <si>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</si>
  <si>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</si>
  <si>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</si>
  <si>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</si>
  <si>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</si>
  <si>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</si>
  <si>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</si>
  <si>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</si>
  <si>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</si>
  <si>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</si>
  <si>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</si>
  <si>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</si>
  <si>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</si>
  <si>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</si>
  <si>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</si>
  <si>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</si>
  <si>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</si>
  <si>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</si>
  <si>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</si>
  <si>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</si>
  <si>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</si>
  <si>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</si>
  <si>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</si>
  <si>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</si>
  <si>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</si>
  <si>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</si>
  <si>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</si>
  <si>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</si>
  <si>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</si>
  <si>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</si>
  <si>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</si>
  <si>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</si>
  <si>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</si>
  <si>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</si>
  <si>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</si>
  <si>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</si>
  <si>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</si>
  <si>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</si>
  <si>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</si>
  <si>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</si>
  <si>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</si>
  <si>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</si>
  <si>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</si>
  <si>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</si>
  <si>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</si>
  <si>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</si>
  <si>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</si>
  <si>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</si>
  <si>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</si>
  <si>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</si>
  <si>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</si>
  <si>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</si>
  <si>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</si>
  <si>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</si>
  <si>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</si>
  <si>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</si>
  <si>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</si>
  <si>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</si>
  <si>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</si>
  <si>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</si>
  <si>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</si>
  <si>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</si>
  <si>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</si>
  <si>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</si>
  <si>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</si>
  <si>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</si>
  <si>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</si>
  <si>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</si>
  <si>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</si>
  <si>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</si>
  <si>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</si>
  <si>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</si>
  <si>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</si>
  <si>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</si>
  <si>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</si>
  <si>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</si>
  <si>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</si>
  <si>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</si>
  <si>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</si>
  <si>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</si>
  <si>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</si>
  <si>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</si>
  <si>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</si>
  <si>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</si>
  <si>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</si>
  <si>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</si>
  <si>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</si>
  <si>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</si>
  <si>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</si>
  <si>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</si>
  <si>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</si>
  <si>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</si>
  <si>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</si>
  <si>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</si>
  <si>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</si>
  <si>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</si>
  <si>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</si>
  <si>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</si>
  <si>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</si>
  <si>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</si>
  <si>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</si>
  <si>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</si>
  <si>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</si>
  <si>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</si>
  <si>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</si>
  <si>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</si>
  <si>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</si>
  <si>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</si>
  <si>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</si>
  <si>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</si>
  <si>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</si>
  <si>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</si>
  <si>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</si>
  <si>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</si>
  <si>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</si>
  <si>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</si>
  <si>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</si>
  <si>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</si>
  <si>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</si>
  <si>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</si>
  <si>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</si>
  <si>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</si>
  <si>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</si>
  <si>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</si>
  <si>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</si>
  <si>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</si>
  <si>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</si>
  <si>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</si>
  <si>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</si>
  <si>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</si>
  <si>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</si>
  <si>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</si>
  <si>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</si>
  <si>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</si>
  <si>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</si>
  <si>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</si>
  <si>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</si>
  <si>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</si>
  <si>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</si>
  <si>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</si>
  <si>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</si>
  <si>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</si>
  <si>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</si>
  <si>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</si>
  <si>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</si>
  <si>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</si>
  <si>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</si>
  <si>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</si>
  <si>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</si>
  <si>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</si>
  <si>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</si>
  <si>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</si>
  <si>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</si>
  <si>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</si>
  <si>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</si>
  <si>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</si>
  <si>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</si>
  <si>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</si>
  <si>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</si>
  <si>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</si>
  <si>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</si>
  <si>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</si>
  <si>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</si>
  <si>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</si>
  <si>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</si>
  <si>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</si>
  <si>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</si>
  <si>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</si>
  <si>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</si>
  <si>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</si>
  <si>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</si>
  <si>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</si>
  <si>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</si>
  <si>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</si>
  <si>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</si>
  <si>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</si>
  <si>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</si>
  <si>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</si>
  <si>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</si>
  <si>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</si>
  <si>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</si>
  <si>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</si>
  <si>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</si>
  <si>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</si>
  <si>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</si>
  <si>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</si>
  <si>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</si>
  <si>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</si>
  <si>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</si>
  <si>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</si>
  <si>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</si>
  <si>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</si>
  <si>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</si>
  <si>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</si>
  <si>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</si>
  <si>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</si>
  <si>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</si>
  <si>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</si>
  <si>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</si>
  <si>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</si>
  <si>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</si>
  <si>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</si>
  <si>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</si>
  <si>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</si>
  <si>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</si>
  <si>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</si>
  <si>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</si>
  <si>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</si>
  <si>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</si>
  <si>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</si>
  <si>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</si>
  <si>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</si>
  <si>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</si>
  <si>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</si>
  <si>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</si>
  <si>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</si>
  <si>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</si>
  <si>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</si>
  <si>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</si>
  <si>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</si>
  <si>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</si>
  <si>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</si>
  <si>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</si>
  <si>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</si>
  <si>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</si>
  <si>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</si>
  <si>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</si>
  <si>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</si>
  <si>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</si>
  <si>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</si>
  <si>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</si>
  <si>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</si>
  <si>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</si>
  <si>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</si>
  <si>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</si>
  <si>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</si>
  <si>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</si>
  <si>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</si>
  <si>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</si>
  <si>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</si>
  <si>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</si>
  <si>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</si>
  <si>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</si>
  <si>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</si>
  <si>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</si>
  <si>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</si>
  <si>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</si>
  <si>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</si>
  <si>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</si>
  <si>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</si>
  <si>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</si>
  <si>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</si>
  <si>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</si>
  <si>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</si>
  <si>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</si>
  <si>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</si>
  <si>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</si>
  <si>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</si>
  <si>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</si>
  <si>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</si>
  <si>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</si>
  <si>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</si>
  <si>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</si>
  <si>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</si>
  <si>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</si>
  <si>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</si>
  <si>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</si>
  <si>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</si>
  <si>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</si>
  <si>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</si>
  <si>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</si>
  <si>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</si>
  <si>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</si>
  <si>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</si>
  <si>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</si>
  <si>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</si>
  <si>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</si>
  <si>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</si>
  <si>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</si>
  <si>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</si>
  <si>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</si>
  <si>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</si>
  <si>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</si>
  <si>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</si>
  <si>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</si>
  <si>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</si>
  <si>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</si>
  <si>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</si>
  <si>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</si>
  <si>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</si>
  <si>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</si>
  <si>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</si>
  <si>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</si>
  <si>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</si>
  <si>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</si>
  <si>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</si>
  <si>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</si>
  <si>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</si>
  <si>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</si>
  <si>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</si>
  <si>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</si>
  <si>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</si>
  <si>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</si>
  <si>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</si>
  <si>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</si>
  <si>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</si>
  <si>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</si>
  <si>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</si>
  <si>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</si>
  <si>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</si>
  <si>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</si>
  <si>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</si>
  <si>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</si>
  <si>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</si>
  <si>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</si>
  <si>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</si>
  <si>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</si>
  <si>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</si>
  <si>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</si>
  <si>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</si>
  <si>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</si>
  <si>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</si>
  <si>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</si>
  <si>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</si>
  <si>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</si>
  <si>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</si>
  <si>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</si>
  <si>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</si>
  <si>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</si>
  <si>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</si>
  <si>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</si>
  <si>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</si>
  <si>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</si>
  <si>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</si>
  <si>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</si>
  <si>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</si>
  <si>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</si>
  <si>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</si>
  <si>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</si>
  <si>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</si>
  <si>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</si>
  <si>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</si>
  <si>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</si>
  <si>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</si>
  <si>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</si>
  <si>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</si>
  <si>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</si>
  <si>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</si>
  <si>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</si>
  <si>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</si>
  <si>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</si>
  <si>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</si>
  <si>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</si>
  <si>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</si>
  <si>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</si>
  <si>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</si>
  <si>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</si>
  <si>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</si>
  <si>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</si>
  <si>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</si>
  <si>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</si>
  <si>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</si>
  <si>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</si>
  <si>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</si>
  <si>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</si>
  <si>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</si>
  <si>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</si>
  <si>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</si>
  <si>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</si>
  <si>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</si>
  <si>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</si>
  <si>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</si>
  <si>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</si>
  <si>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</si>
  <si>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</si>
  <si>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</si>
  <si>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</si>
  <si>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</si>
  <si>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</si>
  <si>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</si>
  <si>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</si>
  <si>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</si>
  <si>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</si>
  <si>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</si>
  <si>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</si>
  <si>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</si>
  <si>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</si>
  <si>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</si>
  <si>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</si>
  <si>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</si>
  <si>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</si>
  <si>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</si>
  <si>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</si>
  <si>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</si>
  <si>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</si>
  <si>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</si>
  <si>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</si>
  <si>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</si>
  <si>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</si>
  <si>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</si>
  <si>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</si>
  <si>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</si>
  <si>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</si>
  <si>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</si>
  <si>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</si>
  <si>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</si>
  <si>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</si>
  <si>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</si>
  <si>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</si>
  <si>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</si>
  <si>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</si>
  <si>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</si>
  <si>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</si>
  <si>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</si>
  <si>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</si>
  <si>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</si>
  <si>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</si>
  <si>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</si>
  <si>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</si>
  <si>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</si>
  <si>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</si>
  <si>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</si>
  <si>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</si>
  <si>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</si>
  <si>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</si>
  <si>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</si>
  <si>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</si>
  <si>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</si>
  <si>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</si>
  <si>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</si>
  <si>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</si>
  <si>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</si>
  <si>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</si>
  <si>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</si>
  <si>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</si>
  <si>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</si>
  <si>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</si>
  <si>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</si>
  <si>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</si>
  <si>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</si>
  <si>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</si>
  <si>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</si>
  <si>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</si>
  <si>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</si>
  <si>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</si>
  <si>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</si>
  <si>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</si>
  <si>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</si>
  <si>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</si>
  <si>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</si>
  <si>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</si>
  <si>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</si>
  <si>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</si>
  <si>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</si>
  <si>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</si>
  <si>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</si>
  <si>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</si>
  <si>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</si>
  <si>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</si>
  <si>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</si>
  <si>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</si>
  <si>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</si>
  <si>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</si>
  <si>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</si>
  <si>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</si>
  <si>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</si>
  <si>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</si>
  <si>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</si>
  <si>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</si>
  <si>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</si>
  <si>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</si>
  <si>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</si>
  <si>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</si>
  <si>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</si>
  <si>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</si>
  <si>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</si>
  <si>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</si>
  <si>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</si>
  <si>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</si>
  <si>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</si>
  <si>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</si>
  <si>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</si>
  <si>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</si>
  <si>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</si>
  <si>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</si>
  <si>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</si>
  <si>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</si>
  <si>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</si>
  <si>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</si>
  <si>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</si>
  <si>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</si>
  <si>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</si>
  <si>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</si>
  <si>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</si>
  <si>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</si>
  <si>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</si>
  <si>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</si>
  <si>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</si>
  <si>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</si>
  <si>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</si>
  <si>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</si>
  <si>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</si>
  <si>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</si>
  <si>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</si>
  <si>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</si>
  <si>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</si>
  <si>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</si>
  <si>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</si>
  <si>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</si>
  <si>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</si>
  <si>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</si>
  <si>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</si>
  <si>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</si>
  <si>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</si>
  <si>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</si>
  <si>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</si>
  <si>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</si>
  <si>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</si>
  <si>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</si>
  <si>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</si>
  <si>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</si>
  <si>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</si>
  <si>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</si>
  <si>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</si>
  <si>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</si>
  <si>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</si>
  <si>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</si>
  <si>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</si>
  <si>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</si>
  <si>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</si>
  <si>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</si>
  <si>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</si>
  <si>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</si>
  <si>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</si>
  <si>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</si>
  <si>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</si>
  <si>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</si>
  <si>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</si>
  <si>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</si>
  <si>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</si>
  <si>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</si>
  <si>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</si>
  <si>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</si>
  <si>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</si>
  <si>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</si>
  <si>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</si>
  <si>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</si>
  <si>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</si>
  <si>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</si>
  <si>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</si>
  <si>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</si>
  <si>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</si>
  <si>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</si>
  <si>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</si>
  <si>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</si>
  <si>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</si>
  <si>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</si>
  <si>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</si>
  <si>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</si>
  <si>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</si>
  <si>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</si>
  <si>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</si>
  <si>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</si>
  <si>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</si>
  <si>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</si>
  <si>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</si>
  <si>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</si>
  <si>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</si>
  <si>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</si>
  <si>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</si>
  <si>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</si>
  <si>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</si>
  <si>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</si>
  <si>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</si>
  <si>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</si>
  <si>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</si>
  <si>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</si>
  <si>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</si>
  <si>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</si>
  <si>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</si>
  <si>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</si>
  <si>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</si>
  <si>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</si>
  <si>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</si>
  <si>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</si>
  <si>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</si>
  <si>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</si>
  <si>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</si>
  <si>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</si>
  <si>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</si>
  <si>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</si>
  <si>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</si>
  <si>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</si>
  <si>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</si>
  <si>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</si>
  <si>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</si>
  <si>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</si>
  <si>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</si>
  <si>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</si>
  <si>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</si>
  <si>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</si>
  <si>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</si>
  <si>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</si>
  <si>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</si>
  <si>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</si>
  <si>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</si>
  <si>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</si>
  <si>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</si>
  <si>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</si>
  <si>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</si>
  <si>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</si>
  <si>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</si>
  <si>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</si>
  <si>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</si>
  <si>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</si>
  <si>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</si>
  <si>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</si>
  <si>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</si>
  <si>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</si>
  <si>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</si>
  <si>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</si>
  <si>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</si>
  <si>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</si>
  <si>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</si>
  <si>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</si>
  <si>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</si>
  <si>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</si>
  <si>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</si>
  <si>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</si>
  <si>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</si>
  <si>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</si>
  <si>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</si>
  <si>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</si>
  <si>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</si>
  <si>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</si>
  <si>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</si>
  <si>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</si>
  <si>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</si>
  <si>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</si>
  <si>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</si>
  <si>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</si>
  <si>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</si>
  <si>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</si>
  <si>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</si>
  <si>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</si>
  <si>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</si>
  <si>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</si>
  <si>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</si>
  <si>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</si>
  <si>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</si>
  <si>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</si>
  <si>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</si>
  <si>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</si>
  <si>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</si>
  <si>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</si>
  <si>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</si>
  <si>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</si>
  <si>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</si>
  <si>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</si>
  <si>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</si>
  <si>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</si>
  <si>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</si>
  <si>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</si>
  <si>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</si>
  <si>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</si>
  <si>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</si>
  <si>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</si>
  <si>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</si>
  <si>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</si>
  <si>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</si>
  <si>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</si>
  <si>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</si>
  <si>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</si>
  <si>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</si>
  <si>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</si>
  <si>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</si>
  <si>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</si>
  <si>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</si>
  <si>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</si>
  <si>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</si>
  <si>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</si>
  <si>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</si>
  <si>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</si>
  <si>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</si>
  <si>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</si>
  <si>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</si>
  <si>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</si>
  <si>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</si>
  <si>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</si>
  <si>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</si>
  <si>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</si>
  <si>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</si>
  <si>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</si>
  <si>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</si>
  <si>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</si>
  <si>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</si>
  <si>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</si>
  <si>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</si>
  <si>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</si>
  <si>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</si>
  <si>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</si>
  <si>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</si>
  <si>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</si>
  <si>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</si>
  <si>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</si>
  <si>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</si>
  <si>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</si>
  <si>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</si>
  <si>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</si>
  <si>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</si>
  <si>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</si>
  <si>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</si>
  <si>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</si>
  <si>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</si>
  <si>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</si>
  <si>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</si>
  <si>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</si>
  <si>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</si>
  <si>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</si>
  <si>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</si>
  <si>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</si>
  <si>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</si>
  <si>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</si>
  <si>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</si>
  <si>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</si>
  <si>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</si>
  <si>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</si>
  <si>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</si>
  <si>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</si>
  <si>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</si>
  <si>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</si>
  <si>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</si>
  <si>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</si>
  <si>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</si>
  <si>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</si>
  <si>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</si>
  <si>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</si>
  <si>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</si>
  <si>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</si>
  <si>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</si>
  <si>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</si>
  <si>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</si>
  <si>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</si>
  <si>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</si>
  <si>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</si>
  <si>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</si>
  <si>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</si>
  <si>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</si>
  <si>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</si>
  <si>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</si>
  <si>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</si>
  <si>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</si>
  <si>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</si>
  <si>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</si>
  <si>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</si>
  <si>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</si>
  <si>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</si>
  <si>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</si>
  <si>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</si>
  <si>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</si>
  <si>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</si>
  <si>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</si>
  <si>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</si>
  <si>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</si>
  <si>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</si>
  <si>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</si>
  <si>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</si>
  <si>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</si>
  <si>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</si>
  <si>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</si>
  <si>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</si>
  <si>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</si>
  <si>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</si>
  <si>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</si>
  <si>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</si>
  <si>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</si>
  <si>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</si>
  <si>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</si>
  <si>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</si>
  <si>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</si>
  <si>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</si>
  <si>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</si>
  <si>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</si>
  <si>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</si>
  <si>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</si>
  <si>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</si>
  <si>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</si>
  <si>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</si>
  <si>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</si>
  <si>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</si>
  <si>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</si>
  <si>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</si>
  <si>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</si>
  <si>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</si>
  <si>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</si>
  <si>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</si>
  <si>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</si>
  <si>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</si>
  <si>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</si>
  <si>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</si>
  <si>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</si>
  <si>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</si>
  <si>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</si>
  <si>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</si>
  <si>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</si>
  <si>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</si>
  <si>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</si>
  <si>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</si>
  <si>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</si>
  <si>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</si>
  <si>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</si>
  <si>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</si>
  <si>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</si>
  <si>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</si>
  <si>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</si>
  <si>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</si>
  <si>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</si>
  <si>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</si>
  <si>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</si>
  <si>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</si>
  <si>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</si>
  <si>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</si>
  <si>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</si>
  <si>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</si>
  <si>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</si>
  <si>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</si>
  <si>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</si>
  <si>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</si>
  <si>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</si>
  <si>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</si>
  <si>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</si>
  <si>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</si>
  <si>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</si>
  <si>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</si>
  <si>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</si>
  <si>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</si>
  <si>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</si>
  <si>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</si>
  <si>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</si>
  <si>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</si>
  <si>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</si>
  <si>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</si>
  <si>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</si>
  <si>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</si>
  <si>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</si>
  <si>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</si>
  <si>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</si>
  <si>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</si>
  <si>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</si>
  <si>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</si>
  <si>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</si>
  <si>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</si>
  <si>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</si>
  <si>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</si>
  <si>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</si>
  <si>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</si>
  <si>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</si>
  <si>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</si>
  <si>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</si>
  <si>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</si>
  <si>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</si>
  <si>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</si>
  <si>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</si>
  <si>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</si>
  <si>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</si>
  <si>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</si>
  <si>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</si>
  <si>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</si>
  <si>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</si>
  <si>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</si>
  <si>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</si>
  <si>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</si>
  <si>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</si>
  <si>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</si>
  <si>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</si>
  <si>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</si>
  <si>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</si>
  <si>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</si>
  <si>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</si>
  <si>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</si>
  <si>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</si>
  <si>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</si>
  <si>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</si>
  <si>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</si>
  <si>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</si>
  <si>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</si>
  <si>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</si>
  <si>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</si>
  <si>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</si>
  <si>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</si>
  <si>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</si>
  <si>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</si>
  <si>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</si>
  <si>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</si>
  <si>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</si>
  <si>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</si>
  <si>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</si>
  <si>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</si>
  <si>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</si>
  <si>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</si>
  <si>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</si>
  <si>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</si>
  <si>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</si>
  <si>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</si>
  <si>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</si>
  <si>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</si>
  <si>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</si>
  <si>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</si>
  <si>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</si>
  <si>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</si>
  <si>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</si>
  <si>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</si>
  <si>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</si>
  <si>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</si>
  <si>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</si>
  <si>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</si>
  <si>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</si>
  <si>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</si>
  <si>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</si>
  <si>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</si>
  <si>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</si>
  <si>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</si>
  <si>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</si>
  <si>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</si>
  <si>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</si>
  <si>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</si>
  <si>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</si>
  <si>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</si>
  <si>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</si>
  <si>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</si>
  <si>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</si>
  <si>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</si>
  <si>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</si>
  <si>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</si>
  <si>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</si>
  <si>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</si>
  <si>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</si>
  <si>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</si>
  <si>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</si>
  <si>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</si>
  <si>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</si>
  <si>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</si>
  <si>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</si>
  <si>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</si>
  <si>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</si>
  <si>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</si>
  <si>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</si>
  <si>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</si>
  <si>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</si>
  <si>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</si>
  <si>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</si>
  <si>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</si>
  <si>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</si>
  <si>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</si>
  <si>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</si>
  <si>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</si>
  <si>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</si>
  <si>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</si>
  <si>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</si>
  <si>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</si>
  <si>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</si>
  <si>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</si>
  <si>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</si>
  <si>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</si>
  <si>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</si>
  <si>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</si>
  <si>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</si>
  <si>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</si>
  <si>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</si>
  <si>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</si>
  <si>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</si>
  <si>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</si>
  <si>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</si>
  <si>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</si>
  <si>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</si>
  <si>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</si>
  <si>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</si>
  <si>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</si>
  <si>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</si>
  <si>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</si>
  <si>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</si>
  <si>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</si>
  <si>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</si>
  <si>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</si>
  <si>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</si>
  <si>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</si>
  <si>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</si>
  <si>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</si>
  <si>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</si>
  <si>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</si>
  <si>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</si>
  <si>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</si>
  <si>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</si>
  <si>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</si>
  <si>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</si>
  <si>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</si>
  <si>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</si>
  <si>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</si>
  <si>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</si>
  <si>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</si>
  <si>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</si>
  <si>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</si>
  <si>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</si>
  <si>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</si>
  <si>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</si>
  <si>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</si>
  <si>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</si>
  <si>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</si>
  <si>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</si>
  <si>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</si>
  <si>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</si>
  <si>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</si>
  <si>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</si>
  <si>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</si>
  <si>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</si>
  <si>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</si>
  <si>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</si>
  <si>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</si>
  <si>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</si>
  <si>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</si>
  <si>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</si>
  <si>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</si>
  <si>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</si>
  <si>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</si>
  <si>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</si>
  <si>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</si>
  <si>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</si>
  <si>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</si>
  <si>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</si>
  <si>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</si>
  <si>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</si>
  <si>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</si>
  <si>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</si>
  <si>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</si>
  <si>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</si>
  <si>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</si>
  <si>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</si>
  <si>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</si>
  <si>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</si>
  <si>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</si>
  <si>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</si>
  <si>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</si>
  <si>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</si>
  <si>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</si>
  <si>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</si>
  <si>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</si>
  <si>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</si>
  <si>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</si>
  <si>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</si>
  <si>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</si>
  <si>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</si>
  <si>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</si>
  <si>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</si>
  <si>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</si>
  <si>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</si>
  <si>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</si>
  <si>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</si>
  <si>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</si>
  <si>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</si>
  <si>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</si>
  <si>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</si>
  <si>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</si>
  <si>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</si>
  <si>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</si>
  <si>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</si>
  <si>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</si>
  <si>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</si>
  <si>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</si>
  <si>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</si>
  <si>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</si>
  <si>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</si>
  <si>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</si>
  <si>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</si>
  <si>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</si>
  <si>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</si>
  <si>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</si>
  <si>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</si>
  <si>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</si>
  <si>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</si>
  <si>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</si>
  <si>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</si>
  <si>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</si>
  <si>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</si>
  <si>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</si>
  <si>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</si>
  <si>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</si>
  <si>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</si>
  <si>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</si>
  <si>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</si>
  <si>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</si>
  <si>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</si>
  <si>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</si>
  <si>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</si>
  <si>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</si>
  <si>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</si>
  <si>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</si>
  <si>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</si>
  <si>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</si>
  <si>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</si>
  <si>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</si>
  <si>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</si>
  <si>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</si>
  <si>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</si>
  <si>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</si>
  <si>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</si>
  <si>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</si>
  <si>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</si>
  <si>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</si>
  <si>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</si>
  <si>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</si>
  <si>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</si>
  <si>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</si>
  <si>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</si>
  <si>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</si>
  <si>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</si>
  <si>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</si>
  <si>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</si>
  <si>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</si>
  <si>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</si>
  <si>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</si>
  <si>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</si>
  <si>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</si>
  <si>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</si>
  <si>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</si>
  <si>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</si>
  <si>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</si>
  <si>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</si>
  <si>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</si>
  <si>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</si>
  <si>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</si>
  <si>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</si>
  <si>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</si>
  <si>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</si>
  <si>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</si>
  <si>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</si>
  <si>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</si>
  <si>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</si>
  <si>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</si>
  <si>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</si>
  <si>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</si>
  <si>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</si>
  <si>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</si>
  <si>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</si>
  <si>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</si>
  <si>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</si>
  <si>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</si>
  <si>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</si>
  <si>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</si>
  <si>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</si>
  <si>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</si>
  <si>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</si>
  <si>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</si>
  <si>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</si>
  <si>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</si>
  <si>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</si>
  <si>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</si>
  <si>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</si>
  <si>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</si>
  <si>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</si>
  <si>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</si>
  <si>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</si>
  <si>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</si>
  <si>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</si>
  <si>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</si>
  <si>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</si>
  <si>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</si>
  <si>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</si>
  <si>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</si>
  <si>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</si>
  <si>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</si>
  <si>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</si>
  <si>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</si>
  <si>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</si>
  <si>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</si>
  <si>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</si>
  <si>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</si>
  <si>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</si>
  <si>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</si>
  <si>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</si>
  <si>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</si>
  <si>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</si>
  <si>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</si>
  <si>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</si>
  <si>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</si>
  <si>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</si>
  <si>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</si>
  <si>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</si>
  <si>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</si>
  <si>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</si>
  <si>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</si>
  <si>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</si>
  <si>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</si>
  <si>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</si>
  <si>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</si>
  <si>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</si>
  <si>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</si>
  <si>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</si>
  <si>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</si>
  <si>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</si>
  <si>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</si>
  <si>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</si>
  <si>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</si>
  <si>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</si>
  <si>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</si>
  <si>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</si>
  <si>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</si>
  <si>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</si>
  <si>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</si>
  <si>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</si>
  <si>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</si>
  <si>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</si>
  <si>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</si>
  <si>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</si>
  <si>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</si>
  <si>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</si>
  <si>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</si>
  <si>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</si>
  <si>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</si>
  <si>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</si>
  <si>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</si>
  <si>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</si>
  <si>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</si>
  <si>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</si>
  <si>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</si>
  <si>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</si>
  <si>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</si>
  <si>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</si>
  <si>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</si>
  <si>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</si>
  <si>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</si>
  <si>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</si>
  <si>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</si>
  <si>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</si>
  <si>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</si>
  <si>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</si>
  <si>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</si>
  <si>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</si>
  <si>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</si>
  <si>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</si>
  <si>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</si>
  <si>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</si>
  <si>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</si>
  <si>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</si>
  <si>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</si>
  <si>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</si>
  <si>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</si>
  <si>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</si>
  <si>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</si>
  <si>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</si>
  <si>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</si>
  <si>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</si>
  <si>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</si>
  <si>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</si>
  <si>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</si>
  <si>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</si>
  <si>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</si>
  <si>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</si>
  <si>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</si>
  <si>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</si>
  <si>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</si>
  <si>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</si>
  <si>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</si>
  <si>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</si>
  <si>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</si>
  <si>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</si>
  <si>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</si>
  <si>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</si>
  <si>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</si>
  <si>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</si>
  <si>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</si>
  <si>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</si>
  <si>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</si>
  <si>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</si>
  <si>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</si>
  <si>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</si>
  <si>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</si>
  <si>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</si>
  <si>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</si>
  <si>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</si>
  <si>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</si>
  <si>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</si>
  <si>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</si>
  <si>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</si>
  <si>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</si>
  <si>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</si>
  <si>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</si>
  <si>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</si>
  <si>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</si>
  <si>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</si>
  <si>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</si>
  <si>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</si>
  <si>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</si>
  <si>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</si>
  <si>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</si>
  <si>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</si>
  <si>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</si>
  <si>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</si>
  <si>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</si>
  <si>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</si>
  <si>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</si>
  <si>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</si>
  <si>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</si>
  <si>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</si>
  <si>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</si>
  <si>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</si>
  <si>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</si>
  <si>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</si>
  <si>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</si>
  <si>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</si>
  <si>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</si>
  <si>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</si>
  <si>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</si>
  <si>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</si>
  <si>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</si>
  <si>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</si>
  <si>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</si>
  <si>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</si>
  <si>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</si>
  <si>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</si>
  <si>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</si>
  <si>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</si>
  <si>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</si>
  <si>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</si>
  <si>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</si>
  <si>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</si>
  <si>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</si>
  <si>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</si>
  <si>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</si>
  <si>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</si>
  <si>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</si>
  <si>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</si>
  <si>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</si>
  <si>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</si>
  <si>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</si>
  <si>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</si>
  <si>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</si>
  <si>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</si>
  <si>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</si>
  <si>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</si>
  <si>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</si>
  <si>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</si>
  <si>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</si>
  <si>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</si>
  <si>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</si>
  <si>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</si>
  <si>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</si>
  <si>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</si>
  <si>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</si>
  <si>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</si>
  <si>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</si>
  <si>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</si>
  <si>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</si>
  <si>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</si>
  <si>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</si>
  <si>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</si>
  <si>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</si>
  <si>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</si>
  <si>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</si>
  <si>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</si>
  <si>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</si>
  <si>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</si>
  <si>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</si>
  <si>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</si>
  <si>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</si>
  <si>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</si>
  <si>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</si>
  <si>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</si>
  <si>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</si>
  <si>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</si>
  <si>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</si>
  <si>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</si>
  <si>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</si>
  <si>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</si>
  <si>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</si>
  <si>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</si>
  <si>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</si>
  <si>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</si>
  <si>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</si>
  <si>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</si>
  <si>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</si>
  <si>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</si>
  <si>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</si>
  <si>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</si>
  <si>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</si>
  <si>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</si>
  <si>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</si>
  <si>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</si>
  <si>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</si>
  <si>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</si>
  <si>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</si>
  <si>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</si>
  <si>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</si>
  <si>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</si>
  <si>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</si>
  <si>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</si>
  <si>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</si>
  <si>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</si>
  <si>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</si>
  <si>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</si>
  <si>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</si>
  <si>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</si>
  <si>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</si>
  <si>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</si>
  <si>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</si>
  <si>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</si>
  <si>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</si>
  <si>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</si>
  <si>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</si>
  <si>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</si>
  <si>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</si>
  <si>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</si>
  <si>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</si>
  <si>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</si>
  <si>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</si>
  <si>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</si>
  <si>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</si>
  <si>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</si>
  <si>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</si>
  <si>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</si>
  <si>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</si>
  <si>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</si>
  <si>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</si>
  <si>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</si>
  <si>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</si>
  <si>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</si>
  <si>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</si>
  <si>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</si>
  <si>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</si>
  <si>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</si>
  <si>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</si>
  <si>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</si>
  <si>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</si>
  <si>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</si>
  <si>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</si>
  <si>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</si>
  <si>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</si>
  <si>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</si>
  <si>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</si>
  <si>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</si>
  <si>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</si>
  <si>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</si>
  <si>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</si>
  <si>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</si>
  <si>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</si>
  <si>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</si>
  <si>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</si>
  <si>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</si>
  <si>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</si>
  <si>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</si>
  <si>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</si>
  <si>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</si>
  <si>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</si>
  <si>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</si>
  <si>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</si>
  <si>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</si>
  <si>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</si>
  <si>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</si>
  <si>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</si>
  <si>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</si>
  <si>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</si>
  <si>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</si>
  <si>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</si>
  <si>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</si>
  <si>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</si>
  <si>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</si>
  <si>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</si>
  <si>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</si>
  <si>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</si>
  <si>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</si>
  <si>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</si>
  <si>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</si>
  <si>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</si>
  <si>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</si>
  <si>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</si>
  <si>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</si>
  <si>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</si>
  <si>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</si>
  <si>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</si>
  <si>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</si>
  <si>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</si>
  <si>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</si>
  <si>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</si>
  <si>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</si>
  <si>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</si>
  <si>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</si>
  <si>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</si>
  <si>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</si>
  <si>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</si>
  <si>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</si>
  <si>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</si>
  <si>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</si>
  <si>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</si>
  <si>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</si>
  <si>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</si>
  <si>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</si>
  <si>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</si>
  <si>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</si>
  <si>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</si>
  <si>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</si>
  <si>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</si>
  <si>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</si>
  <si>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</si>
  <si>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</si>
  <si>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</si>
  <si>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</si>
  <si>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</si>
  <si>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</si>
  <si>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</si>
  <si>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</si>
  <si>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</si>
  <si>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</si>
  <si>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</si>
  <si>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</si>
  <si>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</si>
  <si>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</si>
  <si>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</si>
  <si>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</si>
  <si>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</si>
  <si>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</si>
  <si>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</si>
  <si>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</si>
  <si>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</si>
  <si>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</si>
  <si>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</si>
  <si>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</si>
  <si>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</si>
  <si>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</si>
  <si>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</si>
  <si>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</si>
  <si>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</si>
  <si>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</si>
  <si>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</si>
  <si>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</si>
  <si>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</si>
  <si>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</si>
  <si>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</si>
  <si>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</si>
  <si>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</si>
  <si>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</si>
  <si>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</si>
  <si>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</si>
  <si>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</si>
  <si>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</si>
  <si>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</si>
  <si>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</si>
  <si>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</si>
  <si>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</si>
  <si>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</si>
  <si>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</si>
  <si>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</si>
  <si>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</si>
  <si>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</si>
  <si>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</si>
  <si>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</si>
  <si>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</si>
  <si>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</si>
  <si>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</si>
  <si>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</si>
  <si>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</si>
  <si>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</si>
  <si>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</si>
  <si>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</si>
  <si>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</si>
  <si>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</si>
  <si>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</si>
  <si>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</si>
  <si>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</si>
  <si>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</si>
  <si>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</si>
  <si>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</si>
  <si>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</si>
  <si>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</si>
  <si>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</si>
  <si>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</si>
  <si>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</si>
  <si>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</si>
  <si>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</si>
  <si>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</si>
  <si>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</si>
  <si>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</si>
  <si>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</si>
  <si>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</si>
  <si>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</si>
  <si>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</si>
  <si>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</si>
  <si>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</si>
  <si>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</si>
  <si>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</si>
  <si>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</si>
  <si>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</si>
  <si>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</si>
  <si>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</si>
  <si>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</si>
  <si>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</si>
  <si>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</si>
  <si>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</si>
  <si>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</si>
  <si>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</si>
  <si>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</si>
  <si>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</si>
  <si>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</si>
  <si>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</si>
  <si>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</si>
  <si>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</si>
  <si>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</si>
  <si>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</si>
  <si>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</si>
  <si>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</si>
  <si>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</si>
  <si>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</si>
  <si>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</si>
  <si>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</si>
  <si>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</si>
  <si>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</si>
  <si>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</si>
  <si>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</si>
  <si>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</si>
  <si>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</si>
  <si>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</si>
  <si>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</si>
  <si>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</si>
  <si>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</si>
  <si>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</si>
  <si>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</si>
  <si>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</si>
  <si>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</si>
  <si>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</si>
  <si>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</si>
  <si>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</si>
  <si>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</si>
  <si>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</si>
  <si>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</si>
  <si>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</si>
  <si>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</si>
  <si>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</si>
  <si>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</si>
  <si>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</si>
  <si>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</si>
  <si>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</si>
  <si>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</si>
  <si>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</si>
  <si>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</si>
  <si>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</si>
  <si>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</si>
  <si>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</si>
  <si>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</si>
  <si>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</si>
  <si>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</si>
  <si>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</si>
  <si>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</si>
  <si>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</si>
  <si>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</si>
  <si>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</si>
  <si>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</si>
  <si>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</si>
  <si>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</si>
  <si>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</si>
  <si>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</si>
  <si>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</si>
  <si>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</si>
  <si>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</si>
  <si>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</si>
  <si>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</si>
  <si>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</si>
  <si>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</si>
  <si>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</si>
  <si>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</si>
  <si>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</si>
  <si>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</si>
  <si>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</si>
  <si>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</si>
  <si>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</si>
  <si>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</si>
  <si>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</si>
  <si>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</si>
  <si>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</si>
  <si>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</si>
  <si>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</si>
  <si>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</si>
  <si>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</si>
  <si>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</si>
  <si>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</si>
  <si>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</si>
  <si>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</si>
  <si>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</si>
  <si>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</si>
  <si>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</si>
  <si>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</si>
  <si>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</si>
  <si>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</si>
  <si>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</si>
  <si>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</si>
  <si>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</si>
  <si>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</si>
  <si>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</si>
  <si>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</si>
  <si>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</si>
  <si>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</si>
  <si>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</si>
  <si>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</si>
  <si>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</si>
  <si>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</si>
  <si>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</si>
  <si>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</si>
  <si>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</si>
  <si>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</si>
  <si>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</si>
  <si>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</si>
  <si>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</si>
  <si>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</si>
  <si>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</si>
  <si>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</si>
  <si>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</si>
  <si>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</si>
  <si>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</si>
  <si>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</si>
  <si>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</si>
  <si>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</si>
  <si>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</si>
  <si>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</si>
  <si>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</si>
  <si>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</si>
  <si>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</si>
  <si>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</si>
  <si>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</si>
  <si>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</si>
  <si>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</si>
  <si>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</si>
  <si>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</si>
  <si>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</si>
  <si>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</si>
  <si>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</si>
  <si>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</si>
  <si>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</si>
  <si>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</si>
  <si>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</si>
  <si>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</si>
  <si>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</si>
  <si>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</si>
  <si>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</si>
  <si>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</si>
  <si>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</si>
  <si>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</si>
  <si>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</si>
  <si>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</si>
  <si>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</si>
  <si>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</si>
  <si>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</si>
  <si>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</si>
  <si>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</si>
  <si>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</si>
  <si>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</si>
  <si>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</si>
  <si>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</si>
  <si>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</si>
  <si>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</si>
  <si>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</si>
  <si>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</si>
  <si>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</si>
  <si>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</si>
  <si>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</si>
  <si>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</si>
  <si>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</si>
  <si>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</si>
  <si>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</si>
  <si>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</si>
  <si>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</si>
  <si>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</si>
  <si>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</si>
  <si>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</si>
  <si>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</si>
  <si>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</si>
  <si>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</si>
  <si>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</si>
  <si>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</si>
  <si>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</si>
  <si>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</si>
  <si>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</si>
  <si>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</si>
  <si>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</si>
  <si>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</si>
  <si>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</si>
  <si>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</si>
  <si>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</si>
  <si>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</si>
  <si>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</si>
  <si>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</si>
  <si>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</si>
  <si>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</si>
  <si>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</si>
  <si>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</si>
  <si>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</si>
  <si>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</si>
  <si>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</si>
  <si>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</si>
  <si>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</si>
  <si>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</si>
  <si>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</si>
  <si>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</si>
  <si>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</si>
  <si>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</si>
  <si>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</si>
  <si>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</si>
  <si>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</si>
  <si>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</si>
  <si>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</si>
  <si>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</si>
  <si>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</si>
  <si>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</si>
  <si>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</si>
  <si>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</si>
  <si>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</si>
  <si>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</si>
  <si>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</si>
  <si>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</si>
  <si>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</si>
  <si>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</si>
  <si>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</si>
  <si>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</si>
  <si>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</si>
  <si>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</si>
  <si>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</si>
  <si>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</si>
  <si>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</si>
  <si>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</si>
  <si>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</si>
  <si>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</si>
  <si>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</si>
  <si>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</si>
  <si>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</si>
  <si>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</si>
  <si>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</si>
  <si>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</si>
  <si>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</si>
  <si>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</si>
  <si>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</si>
  <si>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</si>
  <si>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</si>
  <si>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</si>
  <si>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</si>
  <si>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</si>
  <si>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</si>
  <si>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</si>
  <si>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</si>
  <si>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</si>
  <si>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</si>
  <si>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</si>
  <si>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</si>
  <si>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</si>
  <si>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</si>
  <si>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</si>
  <si>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</si>
  <si>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</si>
  <si>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</si>
  <si>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</si>
  <si>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</si>
  <si>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</si>
  <si>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</si>
  <si>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</si>
  <si>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</si>
  <si>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</si>
  <si>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</si>
  <si>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</si>
  <si>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</si>
  <si>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</si>
  <si>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</si>
  <si>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</si>
  <si>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</si>
  <si>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</si>
  <si>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</si>
  <si>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</si>
  <si>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</si>
  <si>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</si>
  <si>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</si>
  <si>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</si>
  <si>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</si>
  <si>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</si>
  <si>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</si>
  <si>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</si>
  <si>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</si>
  <si>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</si>
  <si>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</si>
  <si>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</si>
  <si>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</si>
  <si>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</si>
  <si>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</si>
  <si>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</si>
  <si>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</si>
  <si>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</si>
  <si>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</si>
  <si>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</si>
  <si>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</si>
  <si>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</si>
  <si>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</si>
  <si>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</si>
  <si>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</si>
  <si>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</si>
  <si>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</si>
  <si>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</si>
  <si>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</si>
  <si>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</si>
  <si>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</si>
  <si>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</si>
  <si>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</si>
  <si>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</si>
  <si>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</si>
  <si>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</si>
  <si>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</si>
  <si>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</si>
  <si>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</si>
  <si>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</si>
  <si>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</si>
  <si>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</si>
  <si>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</si>
  <si>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</si>
  <si>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</si>
  <si>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</si>
  <si>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</si>
  <si>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</si>
  <si>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</si>
  <si>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</si>
  <si>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</si>
  <si>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</si>
  <si>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</si>
  <si>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</si>
  <si>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</si>
  <si>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</si>
  <si>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</si>
  <si>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</si>
  <si>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</si>
  <si>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</si>
  <si>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</si>
  <si>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</si>
  <si>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</si>
  <si>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</si>
  <si>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</si>
  <si>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</si>
  <si>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</si>
  <si>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</si>
  <si>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</si>
  <si>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</si>
  <si>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</si>
  <si>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</si>
  <si>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</si>
  <si>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</si>
  <si>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</si>
  <si>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</si>
  <si>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</si>
  <si>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</si>
  <si>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</si>
  <si>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</si>
  <si>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</si>
  <si>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</si>
  <si>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</si>
  <si>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</si>
  <si>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</si>
  <si>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</si>
  <si>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</si>
  <si>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</si>
  <si>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</si>
  <si>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</si>
  <si>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</si>
  <si>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</si>
  <si>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</si>
  <si>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</si>
  <si>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</si>
  <si>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</si>
  <si>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</si>
  <si>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</si>
  <si>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</si>
  <si>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</si>
  <si>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</si>
  <si>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</si>
  <si>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</si>
  <si>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</si>
  <si>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</si>
  <si>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</si>
  <si>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</si>
  <si>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</si>
  <si>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</si>
  <si>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</si>
  <si>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</si>
  <si>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</si>
  <si>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</si>
  <si>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</si>
  <si>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</si>
  <si>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</si>
  <si>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</si>
  <si>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</si>
  <si>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</si>
  <si>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</si>
  <si>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</si>
  <si>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</si>
  <si>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</si>
  <si>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</si>
  <si>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</si>
  <si>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</si>
  <si>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</si>
  <si>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</si>
  <si>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</si>
  <si>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</si>
  <si>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</si>
  <si>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</si>
  <si>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</si>
  <si>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</si>
  <si>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</si>
  <si>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</si>
  <si>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</si>
  <si>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</si>
  <si>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</si>
  <si>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</si>
  <si>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</si>
  <si>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</si>
  <si>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</si>
  <si>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</si>
  <si>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</si>
  <si>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</si>
  <si>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</si>
  <si>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</si>
  <si>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</si>
  <si>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</si>
  <si>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</si>
  <si>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</si>
  <si>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</si>
  <si>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</si>
  <si>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</si>
  <si>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</si>
  <si>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</si>
  <si>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</si>
  <si>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</si>
  <si>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</si>
  <si>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</si>
  <si>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</si>
  <si>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</si>
  <si>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</si>
  <si>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</si>
  <si>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</si>
  <si>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</si>
  <si>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</si>
  <si>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</si>
  <si>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</si>
  <si>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</si>
  <si>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</si>
  <si>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</si>
  <si>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</si>
  <si>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</si>
  <si>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</si>
  <si>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</si>
  <si>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</si>
  <si>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</si>
  <si>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</si>
  <si>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</si>
  <si>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</si>
  <si>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</si>
  <si>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</si>
  <si>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</si>
  <si>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</si>
  <si>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</si>
  <si>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</si>
  <si>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</si>
  <si>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</si>
  <si>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</si>
  <si>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</si>
  <si>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</si>
  <si>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</si>
  <si>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</si>
  <si>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</si>
  <si>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</si>
  <si>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</si>
  <si>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</si>
  <si>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</si>
  <si>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</si>
  <si>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</si>
  <si>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</si>
  <si>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</si>
  <si>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</si>
  <si>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</si>
  <si>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</si>
  <si>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</si>
  <si>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</si>
  <si>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</si>
  <si>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</si>
  <si>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</si>
  <si>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</si>
  <si>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</si>
  <si>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</si>
  <si>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</si>
  <si>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</si>
  <si>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</si>
  <si>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</si>
  <si>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</si>
  <si>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</si>
  <si>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</si>
  <si>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</si>
  <si>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</si>
  <si>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</si>
  <si>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</si>
  <si>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</si>
  <si>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</si>
  <si>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</si>
  <si>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</si>
  <si>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</si>
  <si>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</si>
  <si>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</si>
  <si>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</si>
  <si>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</si>
  <si>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</si>
  <si>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</si>
  <si>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</si>
  <si>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</si>
  <si>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</si>
  <si>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</si>
  <si>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</si>
  <si>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</si>
  <si>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</si>
  <si>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</si>
  <si>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</si>
  <si>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</si>
  <si>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</si>
  <si>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</si>
  <si>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</si>
  <si>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</si>
  <si>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</si>
  <si>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</si>
  <si>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</si>
  <si>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</si>
  <si>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</si>
  <si>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</si>
  <si>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</si>
  <si>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</si>
  <si>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</si>
  <si>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</si>
  <si>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</si>
  <si>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</si>
  <si>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</si>
  <si>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</si>
  <si>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</si>
  <si>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</si>
  <si>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</si>
  <si>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</si>
  <si>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</si>
  <si>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</si>
  <si>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</si>
  <si>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</si>
  <si>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</si>
  <si>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</si>
  <si>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</si>
  <si>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</si>
  <si>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</si>
  <si>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</si>
  <si>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</si>
  <si>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</si>
  <si>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</si>
  <si>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</si>
  <si>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</si>
  <si>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</si>
  <si>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</si>
  <si>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</si>
  <si>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</si>
  <si>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</si>
  <si>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</si>
  <si>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</si>
  <si>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</si>
  <si>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</si>
  <si>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</si>
  <si>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</si>
  <si>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</si>
  <si>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</si>
  <si>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</si>
  <si>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</si>
  <si>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</si>
  <si>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</si>
  <si>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</si>
  <si>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</si>
  <si>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</si>
  <si>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</si>
  <si>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</si>
  <si>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</si>
  <si>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</si>
  <si>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</si>
  <si>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</si>
  <si>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</si>
  <si>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</si>
  <si>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</si>
  <si>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</si>
  <si>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</si>
  <si>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</si>
  <si>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</si>
  <si>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</si>
  <si>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</si>
  <si>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</si>
  <si>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</si>
  <si>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</si>
  <si>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</si>
  <si>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</si>
  <si>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</si>
  <si>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</si>
  <si>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</si>
  <si>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</si>
  <si>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</si>
  <si>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</si>
  <si>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</si>
  <si>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</si>
  <si>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</si>
  <si>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</si>
  <si>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</si>
  <si>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</si>
  <si>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</si>
  <si>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</si>
  <si>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</si>
  <si>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</si>
  <si>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</si>
  <si>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</si>
  <si>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</si>
  <si>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</si>
  <si>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</si>
  <si>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</si>
  <si>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</si>
  <si>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</si>
  <si>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</si>
  <si>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</si>
  <si>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</si>
  <si>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</si>
  <si>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</si>
  <si>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</si>
  <si>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</si>
  <si>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</si>
  <si>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</si>
  <si>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</si>
  <si>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</si>
  <si>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</si>
  <si>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</si>
  <si>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</si>
  <si>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</si>
  <si>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</si>
  <si>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</si>
  <si>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</si>
  <si>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</si>
  <si>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</si>
  <si>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</si>
  <si>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</si>
  <si>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</si>
  <si>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</si>
  <si>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</si>
  <si>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</si>
  <si>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</si>
  <si>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</si>
  <si>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</si>
  <si>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</si>
  <si>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</si>
  <si>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</si>
  <si>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</si>
  <si>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</si>
  <si>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</si>
  <si>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</si>
  <si>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</si>
  <si>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</si>
  <si>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</si>
  <si>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</si>
  <si>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</si>
  <si>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</si>
  <si>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</si>
  <si>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</si>
  <si>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</si>
  <si>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</si>
  <si>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</si>
  <si>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</si>
  <si>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</si>
  <si>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</si>
  <si>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</si>
  <si>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</si>
  <si>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</si>
  <si>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</si>
  <si>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</si>
  <si>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</si>
  <si>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</si>
  <si>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</si>
  <si>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</si>
  <si>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</si>
  <si>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</si>
  <si>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</si>
  <si>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</si>
  <si>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</si>
  <si>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</si>
  <si>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</si>
  <si>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</si>
  <si>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</si>
  <si>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</si>
  <si>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</si>
  <si>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</si>
  <si>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</si>
  <si>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</si>
  <si>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</si>
  <si>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</si>
  <si>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</si>
  <si>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</si>
  <si>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</si>
  <si>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</si>
  <si>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</si>
  <si>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</si>
  <si>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</si>
  <si>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</si>
  <si>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</si>
  <si>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</si>
  <si>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</si>
  <si>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</si>
  <si>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</si>
  <si>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</si>
  <si>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</si>
  <si>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</si>
  <si>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</si>
  <si>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</si>
  <si>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</si>
  <si>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</si>
  <si>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</si>
  <si>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</si>
  <si>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</si>
  <si>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</si>
  <si>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</si>
  <si>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</si>
  <si>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</si>
  <si>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</si>
  <si>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</si>
  <si>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</si>
  <si>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</si>
  <si>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</si>
  <si>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</si>
  <si>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</si>
  <si>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</si>
  <si>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</si>
  <si>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</si>
  <si>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</si>
  <si>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</si>
  <si>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</si>
  <si>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</si>
  <si>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</si>
  <si>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</si>
  <si>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</si>
  <si>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</si>
  <si>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</si>
  <si>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</si>
  <si>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</si>
  <si>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</si>
  <si>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</si>
  <si>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</si>
  <si>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</si>
  <si>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</si>
  <si>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</si>
  <si>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</si>
  <si>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</si>
  <si>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</si>
  <si>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</si>
  <si>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</si>
  <si>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</si>
  <si>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</si>
  <si>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</si>
  <si>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</si>
  <si>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</si>
  <si>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</si>
  <si>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</si>
  <si>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</si>
  <si>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</si>
  <si>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</si>
  <si>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</si>
  <si>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</si>
  <si>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</si>
  <si>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</si>
  <si>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</si>
  <si>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</si>
  <si>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</si>
  <si>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</si>
  <si>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</si>
  <si>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</si>
  <si>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</si>
  <si>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</si>
  <si>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</si>
  <si>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</si>
  <si>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</si>
  <si>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</si>
  <si>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</si>
  <si>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</si>
  <si>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</si>
  <si>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</si>
  <si>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</si>
  <si>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</si>
  <si>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</si>
  <si>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</si>
  <si>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</si>
  <si>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</si>
  <si>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</si>
  <si>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</si>
  <si>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</si>
  <si>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</si>
  <si>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</si>
  <si>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</si>
  <si>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</si>
  <si>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</si>
  <si>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</si>
  <si>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</si>
  <si>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</si>
  <si>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</si>
  <si>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</si>
  <si>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</si>
  <si>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</si>
  <si>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</si>
  <si>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</si>
  <si>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</si>
  <si>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</si>
  <si>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</si>
  <si>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</si>
  <si>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</si>
  <si>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</si>
  <si>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</si>
  <si>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</si>
  <si>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</si>
  <si>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</si>
  <si>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</si>
  <si>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</si>
  <si>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</si>
  <si>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</si>
  <si>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</si>
  <si>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</si>
  <si>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</si>
  <si>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</si>
  <si>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</si>
  <si>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</si>
  <si>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</si>
  <si>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</si>
  <si>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</si>
  <si>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</si>
  <si>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</si>
  <si>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</si>
  <si>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</si>
  <si>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</si>
  <si>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</si>
  <si>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</si>
  <si>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</si>
  <si>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</si>
  <si>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</si>
  <si>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</si>
  <si>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</si>
  <si>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</si>
  <si>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</si>
  <si>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</si>
  <si>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</si>
  <si>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</si>
  <si>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</si>
  <si>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</si>
  <si>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</si>
  <si>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</si>
  <si>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</si>
  <si>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</si>
  <si>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</si>
  <si>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</si>
  <si>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</si>
  <si>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</si>
  <si>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</si>
  <si>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</si>
  <si>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</si>
  <si>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</si>
  <si>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</si>
  <si>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</si>
  <si>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</si>
  <si>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</si>
  <si>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</si>
  <si>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</si>
  <si>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</si>
  <si>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</si>
  <si>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</si>
  <si>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</si>
  <si>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</si>
  <si>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</si>
  <si>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</si>
  <si>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</si>
  <si>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</si>
  <si>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</si>
  <si>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</si>
  <si>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</si>
  <si>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</si>
  <si>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</si>
  <si>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</si>
  <si>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</si>
  <si>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</si>
  <si>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</si>
  <si>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</si>
  <si>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</si>
  <si>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</si>
  <si>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</si>
  <si>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</si>
  <si>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</si>
  <si>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</si>
  <si>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</si>
  <si>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</si>
  <si>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</si>
  <si>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</si>
  <si>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</si>
  <si>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</si>
  <si>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</si>
  <si>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</si>
  <si>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</si>
  <si>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</si>
  <si>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</si>
  <si>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</si>
  <si>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</si>
  <si>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</si>
  <si>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</si>
  <si>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</si>
  <si>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</si>
  <si>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</si>
  <si>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</si>
  <si>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</si>
  <si>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</si>
  <si>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</si>
  <si>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</si>
  <si>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</si>
  <si>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</si>
  <si>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</si>
  <si>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</si>
  <si>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</si>
  <si>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</si>
  <si>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</si>
  <si>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</si>
  <si>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</si>
  <si>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</si>
  <si>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</si>
  <si>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</si>
  <si>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</si>
  <si>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</si>
  <si>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</si>
  <si>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</si>
  <si>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</si>
  <si>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</si>
  <si>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</si>
  <si>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</si>
  <si>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</si>
  <si>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</si>
  <si>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</si>
  <si>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</si>
  <si>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</si>
  <si>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</si>
  <si>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</si>
  <si>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</si>
  <si>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</si>
  <si>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</si>
  <si>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</si>
  <si>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</si>
  <si>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</si>
  <si>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</si>
  <si>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</si>
  <si>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</si>
  <si>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</si>
  <si>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</si>
  <si>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</si>
  <si>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</si>
  <si>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</si>
  <si>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</si>
  <si>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</si>
  <si>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</si>
  <si>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</si>
  <si>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</si>
  <si>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</si>
  <si>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</si>
  <si>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</si>
  <si>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</si>
  <si>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</si>
  <si>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</si>
  <si>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</si>
  <si>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</si>
  <si>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</si>
  <si>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</si>
  <si>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</si>
  <si>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</si>
  <si>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</si>
  <si>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</si>
  <si>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</si>
  <si>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</si>
  <si>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</si>
  <si>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</si>
  <si>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</si>
  <si>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</si>
  <si>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</si>
  <si>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</si>
  <si>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</si>
  <si>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</si>
  <si>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</si>
  <si>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</si>
  <si>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</si>
  <si>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</si>
  <si>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</si>
  <si>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</si>
  <si>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</si>
  <si>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</si>
  <si>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</si>
  <si>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</si>
  <si>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</si>
  <si>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</si>
  <si>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</si>
  <si>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</si>
  <si>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</si>
  <si>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</si>
  <si>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</si>
  <si>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</si>
  <si>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</si>
  <si>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</si>
  <si>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</si>
  <si>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</si>
  <si>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</si>
  <si>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</si>
  <si>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</si>
  <si>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</si>
  <si>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</si>
  <si>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</si>
  <si>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</si>
  <si>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</si>
  <si>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</si>
  <si>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</si>
  <si>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</si>
  <si>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</si>
  <si>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</si>
  <si>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</si>
  <si>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</si>
  <si>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</si>
  <si>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</si>
  <si>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</si>
  <si>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</si>
  <si>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</si>
  <si>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</si>
  <si>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</si>
  <si>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</si>
  <si>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</si>
  <si>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</si>
  <si>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</si>
  <si>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</si>
  <si>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</si>
  <si>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</si>
  <si>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</si>
  <si>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</si>
  <si>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</si>
  <si>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</si>
  <si>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</si>
  <si>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</si>
  <si>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</si>
  <si>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</si>
  <si>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</si>
  <si>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</si>
  <si>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</si>
  <si>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</si>
  <si>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</si>
  <si>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</si>
  <si>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</si>
  <si>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</si>
  <si>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</si>
  <si>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</si>
  <si>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</si>
  <si>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</si>
  <si>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</si>
  <si>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</si>
  <si>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</si>
  <si>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</si>
  <si>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</si>
  <si>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</si>
  <si>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</si>
  <si>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</si>
  <si>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</si>
  <si>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</si>
  <si>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</si>
  <si>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</si>
  <si>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</si>
  <si>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</si>
  <si>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</si>
  <si>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</si>
  <si>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</si>
  <si>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</si>
  <si>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</si>
  <si>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</si>
  <si>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</si>
  <si>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</si>
  <si>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</si>
  <si>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</si>
  <si>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</si>
  <si>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</si>
  <si>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</si>
  <si>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</si>
  <si>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</si>
  <si>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</si>
  <si>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</si>
  <si>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</si>
  <si>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</si>
  <si>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</si>
  <si>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</si>
  <si>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</si>
  <si>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</si>
  <si>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</si>
  <si>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</si>
  <si>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</si>
  <si>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</si>
  <si>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</si>
  <si>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</si>
  <si>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</si>
  <si>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</si>
  <si>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</si>
  <si>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</si>
  <si>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</si>
  <si>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</si>
  <si>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</si>
  <si>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</si>
  <si>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</si>
  <si>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</si>
  <si>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</si>
  <si>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</si>
  <si>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</si>
  <si>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</si>
  <si>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</si>
  <si>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</si>
  <si>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</si>
  <si>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</si>
  <si>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</si>
  <si>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</si>
  <si>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</si>
  <si>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</si>
  <si>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</si>
  <si>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</si>
  <si>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</si>
  <si>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</si>
  <si>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</si>
  <si>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</si>
  <si>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</si>
  <si>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</si>
  <si>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</si>
  <si>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</si>
  <si>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</si>
  <si>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</si>
  <si>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</si>
  <si>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</si>
  <si>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</si>
  <si>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</si>
  <si>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</si>
  <si>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</si>
  <si>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</si>
  <si>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</si>
  <si>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</si>
  <si>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</si>
  <si>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</si>
  <si>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</si>
  <si>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</si>
  <si>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</si>
  <si>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</si>
  <si>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</si>
  <si>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</si>
  <si>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</si>
  <si>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</si>
  <si>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</si>
  <si>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</si>
  <si>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</si>
  <si>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</si>
  <si>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</si>
  <si>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</si>
  <si>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</si>
  <si>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</si>
  <si>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</si>
  <si>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</si>
  <si>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</si>
  <si>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</si>
  <si>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</si>
  <si>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</si>
  <si>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</si>
  <si>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</si>
  <si>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</si>
  <si>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</si>
  <si>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</si>
  <si>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</si>
  <si>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</si>
  <si>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</si>
  <si>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</si>
  <si>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</si>
  <si>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</si>
  <si>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</si>
  <si>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</si>
  <si>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</si>
  <si>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</si>
  <si>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</si>
  <si>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</si>
  <si>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</si>
  <si>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</si>
  <si>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</si>
  <si>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</si>
  <si>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</si>
  <si>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</si>
  <si>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</si>
  <si>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</si>
  <si>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</si>
  <si>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</si>
  <si>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</si>
  <si>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</si>
  <si>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</si>
  <si>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</si>
  <si>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</si>
  <si>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</si>
  <si>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</si>
  <si>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</si>
  <si>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</si>
  <si>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</si>
  <si>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</si>
  <si>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</si>
  <si>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</si>
  <si>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</si>
  <si>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</si>
  <si>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</si>
  <si>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</si>
  <si>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</si>
  <si>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</si>
  <si>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</si>
  <si>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</si>
  <si>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</si>
  <si>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</si>
  <si>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</si>
  <si>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</si>
  <si>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</si>
  <si>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</si>
  <si>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</si>
  <si>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</si>
  <si>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</si>
  <si>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</si>
  <si>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</si>
  <si>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</si>
  <si>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</si>
  <si>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</si>
  <si>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</si>
  <si>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</si>
  <si>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</si>
  <si>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</si>
  <si>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</si>
  <si>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</si>
  <si>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</si>
  <si>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</si>
  <si>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</si>
  <si>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</si>
  <si>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</si>
  <si>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</si>
  <si>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</si>
  <si>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</si>
  <si>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</si>
  <si>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</si>
  <si>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</si>
  <si>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</si>
  <si>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</si>
  <si>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</si>
  <si>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</si>
  <si>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</si>
  <si>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</si>
  <si>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</si>
  <si>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</si>
  <si>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</si>
  <si>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</si>
  <si>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</si>
  <si>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</si>
  <si>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</si>
  <si>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</si>
  <si>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</si>
  <si>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</si>
  <si>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</si>
  <si>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</si>
  <si>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</si>
  <si>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</si>
  <si>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</si>
  <si>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</si>
  <si>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</si>
  <si>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</si>
  <si>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</si>
  <si>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</si>
  <si>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</si>
  <si>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</si>
  <si>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</si>
  <si>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</si>
  <si>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</si>
  <si>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</si>
  <si>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</si>
  <si>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</si>
  <si>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</si>
  <si>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</si>
  <si>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</si>
  <si>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</si>
  <si>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</si>
  <si>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</si>
  <si>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</si>
  <si>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</si>
  <si>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</si>
  <si>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</si>
  <si>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</si>
  <si>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</si>
  <si>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</si>
  <si>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</si>
  <si>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</si>
  <si>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</si>
  <si>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</si>
  <si>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</si>
  <si>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</si>
  <si>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</si>
  <si>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</si>
  <si>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</si>
  <si>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</si>
  <si>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</si>
  <si>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</si>
  <si>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</si>
  <si>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</si>
  <si>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</si>
  <si>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</si>
  <si>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</si>
  <si>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</si>
  <si>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</si>
  <si>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</si>
  <si>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</si>
  <si>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</si>
  <si>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</si>
  <si>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</si>
  <si>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</si>
  <si>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</si>
  <si>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</si>
  <si>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</si>
  <si>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</si>
  <si>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</si>
  <si>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</si>
  <si>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</si>
  <si>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</si>
  <si>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</si>
  <si>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</si>
  <si>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</si>
  <si>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</si>
  <si>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</si>
  <si>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</si>
  <si>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</si>
  <si>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</si>
  <si>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</si>
  <si>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</si>
  <si>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</si>
  <si>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</si>
  <si>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</si>
  <si>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</si>
  <si>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</si>
  <si>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</si>
  <si>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</si>
  <si>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</si>
  <si>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</si>
  <si>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</si>
  <si>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</si>
  <si>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</si>
  <si>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</si>
  <si>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</si>
  <si>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</si>
  <si>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</si>
  <si>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</si>
  <si>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</si>
  <si>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</si>
  <si>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</si>
  <si>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</si>
  <si>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</si>
  <si>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</si>
  <si>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</si>
  <si>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</si>
  <si>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</si>
  <si>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</si>
  <si>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</si>
  <si>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</si>
  <si>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</si>
  <si>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</si>
  <si>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</si>
  <si>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</si>
  <si>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</si>
  <si>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</si>
  <si>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</si>
  <si>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</si>
  <si>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</si>
  <si>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</si>
  <si>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</si>
  <si>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</si>
  <si>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</si>
  <si>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</si>
  <si>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</si>
  <si>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</si>
  <si>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</si>
  <si>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</si>
  <si>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</si>
  <si>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</si>
  <si>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</si>
  <si>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</si>
  <si>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</si>
  <si>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</si>
  <si>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</si>
  <si>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</si>
  <si>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</si>
  <si>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</si>
  <si>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</si>
  <si>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</si>
  <si>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</si>
  <si>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</si>
  <si>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</si>
  <si>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</si>
  <si>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</si>
  <si>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</si>
  <si>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</si>
  <si>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</si>
  <si>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</si>
  <si>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</si>
  <si>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</si>
  <si>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</si>
  <si>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</si>
  <si>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</si>
  <si>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</si>
  <si>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</si>
  <si>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</si>
  <si>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</si>
  <si>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</si>
  <si>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</si>
  <si>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</si>
  <si>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</si>
  <si>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</si>
  <si>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</si>
  <si>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</si>
  <si>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</si>
  <si>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</si>
  <si>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</si>
  <si>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</si>
  <si>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</si>
  <si>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</si>
  <si>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</si>
  <si>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</si>
  <si>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</si>
  <si>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</si>
  <si>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</si>
  <si>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</si>
  <si>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</si>
  <si>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</si>
  <si>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</si>
  <si>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</si>
  <si>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</si>
  <si>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</si>
  <si>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</si>
  <si>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</si>
  <si>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</si>
  <si>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</si>
  <si>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</si>
  <si>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</si>
  <si>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</si>
  <si>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</si>
  <si>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</si>
  <si>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</si>
  <si>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</si>
  <si>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</si>
  <si>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</si>
  <si>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</si>
  <si>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</si>
  <si>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</si>
  <si>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</si>
  <si>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</si>
  <si>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</si>
  <si>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</si>
  <si>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</si>
  <si>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</si>
  <si>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</si>
  <si>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</si>
  <si>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</si>
  <si>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</si>
  <si>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</si>
  <si>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</si>
  <si>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</si>
  <si>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</si>
  <si>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</si>
  <si>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</si>
  <si>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</si>
  <si>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</si>
  <si>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</si>
  <si>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</si>
  <si>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</si>
  <si>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</si>
  <si>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</si>
  <si>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</si>
  <si>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</si>
  <si>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</si>
  <si>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</si>
  <si>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</si>
  <si>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</si>
  <si>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</si>
  <si>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</si>
  <si>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</si>
  <si>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</si>
  <si>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</si>
  <si>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</si>
  <si>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</si>
  <si>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</si>
  <si>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</si>
  <si>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</si>
  <si>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</si>
  <si>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</si>
  <si>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</si>
  <si>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</si>
  <si>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</si>
  <si>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</si>
  <si>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</si>
  <si>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</si>
  <si>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</si>
  <si>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</si>
  <si>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</si>
  <si>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</si>
  <si>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</si>
  <si>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</si>
  <si>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</si>
  <si>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</si>
  <si>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</si>
  <si>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</si>
  <si>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</si>
  <si>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</si>
  <si>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</si>
  <si>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</si>
  <si>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</si>
  <si>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</si>
  <si>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</si>
  <si>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</si>
  <si>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</si>
  <si>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</si>
  <si>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</si>
  <si>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</si>
  <si>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</si>
  <si>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</si>
  <si>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</si>
  <si>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</si>
  <si>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</si>
  <si>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</si>
  <si>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</si>
  <si>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</si>
  <si>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</si>
  <si>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</si>
  <si>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</si>
  <si>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</si>
  <si>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</si>
  <si>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</si>
  <si>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</si>
  <si>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</si>
  <si>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</si>
  <si>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</si>
  <si>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</si>
  <si>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</si>
  <si>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</si>
  <si>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</si>
  <si>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</si>
  <si>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</si>
  <si>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</si>
  <si>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</si>
  <si>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</si>
  <si>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</si>
  <si>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</si>
  <si>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</si>
  <si>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</si>
  <si>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</si>
  <si>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</si>
  <si>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</si>
  <si>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</si>
  <si>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</si>
  <si>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</si>
  <si>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</si>
  <si>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</si>
  <si>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</si>
  <si>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</si>
  <si>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</si>
  <si>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</si>
  <si>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</si>
  <si>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</si>
  <si>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</si>
  <si>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</si>
  <si>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</si>
  <si>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</si>
  <si>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</si>
  <si>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</si>
  <si>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</si>
  <si>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</si>
  <si>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</si>
  <si>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</si>
  <si>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</si>
  <si>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</si>
  <si>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</si>
  <si>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</si>
  <si>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</si>
  <si>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</si>
  <si>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</si>
  <si>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</si>
  <si>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</si>
  <si>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</si>
  <si>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</si>
  <si>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</si>
  <si>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</si>
  <si>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</si>
  <si>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</si>
  <si>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</si>
  <si>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</si>
  <si>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</si>
  <si>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</si>
  <si>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</si>
  <si>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</si>
  <si>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</si>
  <si>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</si>
  <si>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</si>
  <si>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</si>
  <si>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</si>
  <si>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</si>
  <si>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</si>
  <si>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</si>
  <si>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</si>
  <si>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</si>
  <si>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</si>
  <si>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</si>
  <si>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</si>
  <si>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</si>
  <si>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</si>
  <si>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</si>
  <si>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</si>
  <si>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</si>
  <si>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</si>
  <si>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</si>
  <si>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</si>
  <si>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</si>
  <si>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</si>
  <si>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</si>
  <si>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</si>
  <si>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</si>
  <si>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</si>
  <si>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</si>
  <si>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</si>
  <si>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</si>
  <si>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</si>
  <si>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</si>
  <si>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</si>
  <si>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</si>
  <si>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</si>
  <si>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</si>
  <si>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</si>
  <si>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</si>
  <si>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</si>
  <si>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</si>
  <si>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</si>
  <si>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</si>
  <si>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</si>
  <si>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</si>
  <si>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</si>
  <si>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</si>
  <si>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</si>
  <si>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</si>
  <si>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</si>
  <si>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</si>
  <si>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</si>
  <si>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</si>
  <si>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</si>
  <si>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</si>
  <si>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</si>
  <si>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</si>
  <si>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</si>
  <si>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</si>
  <si>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</si>
  <si>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</si>
  <si>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</si>
  <si>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</si>
  <si>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</si>
  <si>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</si>
  <si>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</si>
  <si>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</si>
  <si>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</si>
  <si>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</si>
  <si>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</si>
  <si>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</si>
  <si>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</si>
  <si>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</si>
  <si>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</si>
  <si>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</si>
  <si>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</si>
  <si>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</si>
  <si>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</si>
  <si>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</si>
  <si>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</si>
  <si>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</si>
  <si>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</si>
  <si>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</si>
  <si>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</si>
  <si>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</si>
  <si>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</si>
  <si>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</si>
  <si>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</si>
  <si>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</si>
  <si>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</si>
  <si>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</si>
  <si>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</si>
  <si>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</si>
  <si>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</si>
  <si>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</si>
  <si>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</si>
  <si>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</si>
  <si>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</si>
  <si>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</si>
  <si>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</si>
  <si>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</si>
  <si>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</si>
  <si>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</si>
  <si>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</si>
  <si>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</si>
  <si>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</si>
  <si>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</si>
  <si>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</si>
  <si>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</si>
  <si>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</si>
  <si>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</si>
  <si>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</si>
  <si>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</si>
  <si>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</si>
  <si>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</si>
  <si>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</si>
  <si>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</si>
  <si>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</si>
  <si>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</si>
  <si>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</si>
  <si>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</si>
  <si>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</si>
  <si>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</si>
  <si>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</si>
  <si>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</si>
  <si>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</si>
  <si>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</si>
  <si>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</si>
  <si>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</si>
  <si>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</si>
  <si>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</si>
  <si>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</si>
  <si>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</si>
  <si>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</si>
  <si>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</si>
  <si>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</si>
  <si>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</si>
  <si>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</si>
  <si>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</si>
  <si>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</si>
  <si>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</si>
  <si>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</si>
  <si>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</si>
  <si>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</si>
  <si>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</si>
  <si>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</si>
  <si>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</si>
  <si>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</si>
  <si>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</si>
  <si>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</si>
  <si>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</si>
  <si>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</si>
  <si>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</si>
  <si>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</si>
  <si>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</si>
  <si>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</si>
  <si>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</si>
  <si>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</si>
  <si>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</si>
  <si>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</si>
  <si>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</si>
  <si>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</si>
  <si>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</si>
  <si>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</si>
  <si>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</si>
  <si>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</si>
  <si>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</si>
  <si>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</si>
  <si>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</si>
  <si>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</si>
  <si>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</si>
  <si>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</si>
  <si>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</si>
  <si>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</si>
  <si>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</si>
  <si>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</si>
  <si>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</si>
  <si>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</si>
  <si>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</si>
  <si>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</si>
  <si>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</si>
  <si>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</si>
  <si>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</si>
  <si>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</si>
  <si>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</si>
  <si>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</si>
  <si>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</si>
  <si>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</si>
  <si>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</si>
  <si>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</si>
  <si>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</si>
  <si>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</si>
  <si>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</si>
  <si>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</si>
  <si>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</si>
  <si>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</si>
  <si>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</si>
  <si>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</si>
  <si>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</si>
  <si>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</si>
  <si>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</si>
  <si>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</si>
  <si>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</si>
  <si>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</si>
  <si>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</si>
  <si>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</si>
  <si>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</si>
  <si>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</si>
  <si>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</si>
  <si>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</si>
  <si>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</si>
  <si>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</si>
  <si>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</si>
  <si>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</si>
  <si>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</si>
  <si>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</si>
  <si>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</si>
  <si>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</si>
  <si>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</si>
  <si>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</si>
  <si>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</si>
  <si>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</si>
  <si>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</si>
  <si>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</si>
  <si>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</si>
  <si>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</si>
  <si>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</si>
  <si>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</si>
  <si>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</si>
  <si>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</si>
  <si>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</si>
  <si>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</si>
  <si>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</si>
  <si>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</si>
  <si>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</si>
  <si>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</si>
  <si>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</si>
  <si>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</si>
  <si>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</si>
  <si>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</si>
  <si>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</si>
  <si>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</si>
  <si>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</si>
  <si>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</si>
  <si>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</si>
  <si>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</si>
  <si>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</si>
  <si>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</si>
  <si>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</si>
  <si>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</si>
  <si>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</si>
  <si>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</si>
  <si>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</si>
  <si>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</si>
  <si>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</si>
  <si>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</si>
  <si>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</si>
  <si>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</si>
  <si>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</si>
  <si>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</si>
  <si>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</si>
  <si>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</si>
  <si>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</si>
  <si>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</si>
  <si>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</si>
  <si>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</si>
  <si>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</si>
  <si>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</si>
  <si>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</si>
  <si>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</si>
  <si>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</si>
  <si>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</si>
  <si>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</si>
  <si>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</si>
  <si>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</si>
  <si>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</si>
  <si>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</si>
  <si>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</si>
  <si>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</si>
  <si>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</si>
  <si>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</si>
  <si>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</si>
  <si>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</si>
  <si>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</si>
  <si>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</si>
  <si>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</si>
  <si>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</si>
  <si>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</si>
  <si>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</si>
  <si>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</si>
  <si>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</si>
  <si>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</si>
  <si>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</si>
  <si>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</si>
  <si>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</si>
  <si>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</si>
  <si>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</si>
  <si>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</si>
  <si>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</si>
  <si>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</si>
  <si>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</si>
  <si>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</si>
  <si>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</si>
  <si>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</si>
  <si>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</si>
  <si>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</si>
  <si>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</si>
  <si>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</si>
  <si>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</si>
  <si>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</si>
  <si>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</si>
  <si>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</si>
  <si>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</si>
  <si>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</si>
  <si>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</si>
  <si>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</si>
  <si>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</si>
  <si>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</si>
  <si>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</si>
  <si>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</si>
  <si>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</si>
  <si>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</si>
  <si>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</si>
  <si>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</si>
  <si>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</si>
  <si>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</si>
  <si>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</si>
  <si>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</si>
  <si>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</si>
  <si>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</si>
  <si>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</si>
  <si>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</si>
  <si>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</si>
  <si>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</si>
  <si>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</si>
  <si>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</si>
  <si>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</si>
  <si>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</si>
  <si>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</si>
  <si>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</si>
  <si>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</si>
  <si>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</si>
  <si>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</si>
  <si>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</si>
  <si>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</si>
  <si>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</si>
  <si>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</si>
  <si>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</si>
  <si>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</si>
  <si>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</si>
  <si>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</si>
  <si>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</si>
  <si>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</si>
  <si>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</si>
  <si>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</si>
  <si>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</si>
  <si>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</si>
  <si>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</si>
  <si>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</si>
  <si>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</si>
  <si>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</si>
  <si>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</si>
  <si>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</si>
  <si>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</si>
  <si>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</si>
  <si>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</si>
  <si>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</si>
  <si>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</si>
  <si>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</si>
  <si>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</si>
  <si>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</si>
  <si>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</si>
  <si>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</si>
  <si>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</si>
  <si>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</si>
  <si>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</si>
  <si>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</si>
  <si>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</si>
  <si>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</si>
  <si>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</si>
  <si>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</si>
  <si>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</si>
  <si>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</si>
  <si>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</si>
  <si>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</si>
  <si>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</si>
  <si>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</si>
  <si>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</si>
  <si>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</si>
  <si>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</si>
  <si>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</si>
  <si>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</si>
  <si>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</si>
  <si>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</si>
  <si>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</si>
  <si>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</si>
  <si>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</si>
  <si>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</si>
  <si>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</si>
  <si>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</si>
  <si>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</si>
  <si>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</si>
  <si>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</si>
  <si>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</si>
  <si>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</si>
  <si>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</si>
  <si>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</si>
  <si>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</si>
  <si>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</si>
  <si>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</si>
  <si>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</si>
  <si>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</si>
  <si>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</si>
  <si>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</si>
  <si>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</si>
  <si>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</si>
  <si>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</si>
  <si>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</si>
  <si>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</si>
  <si>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</si>
  <si>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</si>
  <si>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</si>
  <si>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</si>
  <si>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</si>
  <si>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</si>
  <si>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</si>
  <si>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</si>
  <si>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</si>
  <si>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</si>
  <si>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</si>
  <si>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</si>
  <si>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</si>
  <si>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</si>
  <si>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</si>
  <si>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</si>
  <si>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</si>
  <si>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</si>
  <si>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</si>
  <si>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</si>
  <si>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</si>
  <si>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</si>
  <si>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</si>
  <si>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</si>
  <si>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</si>
  <si>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</si>
  <si>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</si>
  <si>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</si>
  <si>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</si>
  <si>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</si>
  <si>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</si>
  <si>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</si>
  <si>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</si>
  <si>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</si>
  <si>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</si>
  <si>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</si>
  <si>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</si>
  <si>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</si>
  <si>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</si>
  <si>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</si>
  <si>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</si>
  <si>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</si>
  <si>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</si>
  <si>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</si>
  <si>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</si>
  <si>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</si>
  <si>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</si>
  <si>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</si>
  <si>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</si>
  <si>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</si>
  <si>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</si>
  <si>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</si>
  <si>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</si>
  <si>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</si>
  <si>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</si>
  <si>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</si>
  <si>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</si>
  <si>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</si>
  <si>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</si>
  <si>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</si>
  <si>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</si>
  <si>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</si>
  <si>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</si>
  <si>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</si>
  <si>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</si>
  <si>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</si>
  <si>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</si>
  <si>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</si>
  <si>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</si>
  <si>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</si>
  <si>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</si>
  <si>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</si>
  <si>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</si>
  <si>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</si>
  <si>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</si>
  <si>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</si>
  <si>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</si>
  <si>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</si>
  <si>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</si>
  <si>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</si>
  <si>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</si>
  <si>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</si>
  <si>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</si>
  <si>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</si>
  <si>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</si>
  <si>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</si>
  <si>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</si>
  <si>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</si>
  <si>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</si>
  <si>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</si>
  <si>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</si>
  <si>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</si>
  <si>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</si>
  <si>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</si>
  <si>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</si>
  <si>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</si>
  <si>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</si>
  <si>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</si>
  <si>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</si>
  <si>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</si>
  <si>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</si>
  <si>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</si>
  <si>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</si>
  <si>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</si>
  <si>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</si>
  <si>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</si>
  <si>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</si>
  <si>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</si>
  <si>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</si>
  <si>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</si>
  <si>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</si>
  <si>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</si>
  <si>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</si>
  <si>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</si>
  <si>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</si>
  <si>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</si>
  <si>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</si>
  <si>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</si>
  <si>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</si>
  <si>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</si>
  <si>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</si>
  <si>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</si>
  <si>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</si>
  <si>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</si>
  <si>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</si>
  <si>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</si>
  <si>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</si>
  <si>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</si>
  <si>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</si>
  <si>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</si>
  <si>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</si>
  <si>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</si>
  <si>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</si>
  <si>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</si>
  <si>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</si>
  <si>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</si>
  <si>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</si>
  <si>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</si>
  <si>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</si>
  <si>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</si>
  <si>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</si>
  <si>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</si>
  <si>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</si>
  <si>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</si>
  <si>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</si>
  <si>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</si>
  <si>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</si>
  <si>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</si>
  <si>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</si>
  <si>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</si>
  <si>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</si>
  <si>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</si>
  <si>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</si>
  <si>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</si>
  <si>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</si>
  <si>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</si>
  <si>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</si>
  <si>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</si>
  <si>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</si>
  <si>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</si>
  <si>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</si>
  <si>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</si>
  <si>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</si>
  <si>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</si>
  <si>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</si>
  <si>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</si>
  <si>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</si>
  <si>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</si>
  <si>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</si>
  <si>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</si>
  <si>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</si>
  <si>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</si>
  <si>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</si>
  <si>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</si>
  <si>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</si>
  <si>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</si>
  <si>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</si>
  <si>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</si>
  <si>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</si>
  <si>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</si>
  <si>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</si>
  <si>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</si>
  <si>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</si>
  <si>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</si>
  <si>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</si>
  <si>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</si>
  <si>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</si>
  <si>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</si>
  <si>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</si>
  <si>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</si>
  <si>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</si>
  <si>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</si>
  <si>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</si>
  <si>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</si>
  <si>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</si>
  <si>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</si>
  <si>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</si>
  <si>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</si>
  <si>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</si>
  <si>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</si>
  <si>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</si>
  <si>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</si>
  <si>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</si>
  <si>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</si>
  <si>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</si>
  <si>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</si>
  <si>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</si>
  <si>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</si>
  <si>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</si>
  <si>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</si>
  <si>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</si>
  <si>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</si>
  <si>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</si>
  <si>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</si>
  <si>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</si>
  <si>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</si>
  <si>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</si>
  <si>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</si>
  <si>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</si>
  <si>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</si>
  <si>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</si>
  <si>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</si>
  <si>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</si>
  <si>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</si>
  <si>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</si>
  <si>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</si>
  <si>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</si>
  <si>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</si>
  <si>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</si>
  <si>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</si>
  <si>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</si>
  <si>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</si>
  <si>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</si>
  <si>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</si>
  <si>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</si>
  <si>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</si>
  <si>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</si>
  <si>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</si>
  <si>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</si>
  <si>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</si>
  <si>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</si>
  <si>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</si>
  <si>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</si>
  <si>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</si>
  <si>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</si>
  <si>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</si>
  <si>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</si>
  <si>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</si>
  <si>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</si>
  <si>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</si>
  <si>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</si>
  <si>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</si>
  <si>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</si>
  <si>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</si>
  <si>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</si>
  <si>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</si>
  <si>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</si>
  <si>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</si>
  <si>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</si>
  <si>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</si>
  <si>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</si>
  <si>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</si>
  <si>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</si>
  <si>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</si>
  <si>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</si>
  <si>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</si>
  <si>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</si>
  <si>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</si>
  <si>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</si>
  <si>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</si>
  <si>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</si>
  <si>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</si>
  <si>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</si>
  <si>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</si>
  <si>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</si>
  <si>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</si>
  <si>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</si>
  <si>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</si>
  <si>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</si>
  <si>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</si>
  <si>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</si>
  <si>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</si>
  <si>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</si>
  <si>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</si>
  <si>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</si>
  <si>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</si>
  <si>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</si>
  <si>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</si>
  <si>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</si>
  <si>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</si>
  <si>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</si>
  <si>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</si>
  <si>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</si>
  <si>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</si>
  <si>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</si>
  <si>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</si>
  <si>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</si>
  <si>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</si>
  <si>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</si>
  <si>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</si>
  <si>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</si>
  <si>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</si>
  <si>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</si>
  <si>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</si>
  <si>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</si>
  <si>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</si>
  <si>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</si>
  <si>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</si>
  <si>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</si>
  <si>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</si>
  <si>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</si>
  <si>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</si>
  <si>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</si>
  <si>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</si>
  <si>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</si>
  <si>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</si>
  <si>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</si>
  <si>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</si>
  <si>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</si>
  <si>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</si>
  <si>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</si>
  <si>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</si>
  <si>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</si>
  <si>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</si>
  <si>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</si>
  <si>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</si>
  <si>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</si>
  <si>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</si>
  <si>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</si>
  <si>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</si>
  <si>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</si>
  <si>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</si>
  <si>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</si>
  <si>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</si>
  <si>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</si>
  <si>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</si>
  <si>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</si>
  <si>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</si>
  <si>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</si>
  <si>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</si>
  <si>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</si>
  <si>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</si>
  <si>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</si>
  <si>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</si>
  <si>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</si>
  <si>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</si>
  <si>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</si>
  <si>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</si>
  <si>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</si>
  <si>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</si>
  <si>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</si>
  <si>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</si>
  <si>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</si>
  <si>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</si>
  <si>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</si>
  <si>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</si>
  <si>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</si>
  <si>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</si>
  <si>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</si>
  <si>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</si>
  <si>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</si>
  <si>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</si>
  <si>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</si>
  <si>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</si>
  <si>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</si>
  <si>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</si>
  <si>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</si>
  <si>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</si>
  <si>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</si>
  <si>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</si>
  <si>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</si>
  <si>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</si>
  <si>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</si>
  <si>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</si>
  <si>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</si>
  <si>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</si>
  <si>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</si>
  <si>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</si>
  <si>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</si>
  <si>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</si>
  <si>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</si>
  <si>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</si>
  <si>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</si>
  <si>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</si>
  <si>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</si>
  <si>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</si>
  <si>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</si>
  <si>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</si>
  <si>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</si>
  <si>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</si>
  <si>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</si>
  <si>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</si>
  <si>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</si>
  <si>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</si>
  <si>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</si>
  <si>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</si>
  <si>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</si>
  <si>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</si>
  <si>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</si>
  <si>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</si>
  <si>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</si>
  <si>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</si>
  <si>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</si>
  <si>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</si>
  <si>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</si>
  <si>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</si>
  <si>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</si>
  <si>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</si>
  <si>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</si>
  <si>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</si>
  <si>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</si>
  <si>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</si>
  <si>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</si>
  <si>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</si>
  <si>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</si>
  <si>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</si>
  <si>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</si>
  <si>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</si>
  <si>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</si>
  <si>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</si>
  <si>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</si>
  <si>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</si>
  <si>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</si>
  <si>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</si>
  <si>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</si>
  <si>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</si>
  <si>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</si>
  <si>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</si>
  <si>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</si>
  <si>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</si>
  <si>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</si>
  <si>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</si>
  <si>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</si>
  <si>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</si>
  <si>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</si>
  <si>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</si>
  <si>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</si>
  <si>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</si>
  <si>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</si>
  <si>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</si>
  <si>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</si>
  <si>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</si>
  <si>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</si>
  <si>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</si>
  <si>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</si>
  <si>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</si>
  <si>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</si>
  <si>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</si>
  <si>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</si>
  <si>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</si>
  <si>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</si>
  <si>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</si>
  <si>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</si>
  <si>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</si>
  <si>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</si>
  <si>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</si>
  <si>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</si>
  <si>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</si>
  <si>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</si>
  <si>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</si>
  <si>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</si>
  <si>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</si>
  <si>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</si>
  <si>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</si>
  <si>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</si>
  <si>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</si>
  <si>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</si>
  <si>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</si>
  <si>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</si>
  <si>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</si>
  <si>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</si>
  <si>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</si>
  <si>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</si>
  <si>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</si>
  <si>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</si>
  <si>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</si>
  <si>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</si>
  <si>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</si>
  <si>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</si>
  <si>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</si>
  <si>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</si>
  <si>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</si>
  <si>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</si>
  <si>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</si>
  <si>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</si>
  <si>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</si>
  <si>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</si>
  <si>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</si>
  <si>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</si>
  <si>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</si>
  <si>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</si>
  <si>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</si>
  <si>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</si>
  <si>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</si>
  <si>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</si>
  <si>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</si>
  <si>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</si>
  <si>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</si>
  <si>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</si>
  <si>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</si>
  <si>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</si>
  <si>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</si>
  <si>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</si>
  <si>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</si>
  <si>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</si>
  <si>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</si>
  <si>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</si>
  <si>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</si>
  <si>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</si>
  <si>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</si>
  <si>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</si>
  <si>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</si>
  <si>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</si>
  <si>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</si>
  <si>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</si>
  <si>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</si>
  <si>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</si>
  <si>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</si>
  <si>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</si>
  <si>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</si>
  <si>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</si>
  <si>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</si>
  <si>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</si>
  <si>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</si>
  <si>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</si>
  <si>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</si>
  <si>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</si>
  <si>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</si>
  <si>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</si>
  <si>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</si>
  <si>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</si>
  <si>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</si>
  <si>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</si>
  <si>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</si>
  <si>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</si>
  <si>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</si>
  <si>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</si>
  <si>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</si>
  <si>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</si>
  <si>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</si>
  <si>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</si>
  <si>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</si>
  <si>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</si>
  <si>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</si>
  <si>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</si>
  <si>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</si>
  <si>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</si>
  <si>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</si>
  <si>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</si>
  <si>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</si>
  <si>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</si>
  <si>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</si>
  <si>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</si>
  <si>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</si>
  <si>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</si>
  <si>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</si>
  <si>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</si>
  <si>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</si>
  <si>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</si>
  <si>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</si>
  <si>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</si>
  <si>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</si>
  <si>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</si>
  <si>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</si>
  <si>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</si>
  <si>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</si>
  <si>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</si>
  <si>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</si>
  <si>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</si>
  <si>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</si>
  <si>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</si>
  <si>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</si>
  <si>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</si>
  <si>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</si>
  <si>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</si>
  <si>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</si>
  <si>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</si>
  <si>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</si>
  <si>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</si>
  <si>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</si>
  <si>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</si>
  <si>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</si>
  <si>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</si>
  <si>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</si>
  <si>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</si>
  <si>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</si>
  <si>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</si>
  <si>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</si>
  <si>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</si>
  <si>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</si>
  <si>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</si>
  <si>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</si>
  <si>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</si>
  <si>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</si>
  <si>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</si>
  <si>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</si>
  <si>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</si>
  <si>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</si>
  <si>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</si>
  <si>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</si>
  <si>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</si>
  <si>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</si>
  <si>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</si>
  <si>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</si>
  <si>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</si>
  <si>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</si>
  <si>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</si>
  <si>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</si>
  <si>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</si>
  <si>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</si>
  <si>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</si>
  <si>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</si>
  <si>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</si>
  <si>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</si>
  <si>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</si>
  <si>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</si>
  <si>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</si>
  <si>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</si>
  <si>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</si>
  <si>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</si>
  <si>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</si>
  <si>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</si>
  <si>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</si>
  <si>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</si>
  <si>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</si>
  <si>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</si>
  <si>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</si>
  <si>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</si>
  <si>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</si>
  <si>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</si>
  <si>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</si>
  <si>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</si>
  <si>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</si>
  <si>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</si>
  <si>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</si>
  <si>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</si>
  <si>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</si>
  <si>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</si>
  <si>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</si>
  <si>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</si>
  <si>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</si>
  <si>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</si>
  <si>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</si>
  <si>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</si>
  <si>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</si>
  <si>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</si>
  <si>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</si>
  <si>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</si>
  <si>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</si>
  <si>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</si>
  <si>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</si>
  <si>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</si>
  <si>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</si>
  <si>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</si>
  <si>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</si>
  <si>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</si>
  <si>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</si>
  <si>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</si>
  <si>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</si>
  <si>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</si>
  <si>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</si>
  <si>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</si>
  <si>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</si>
  <si>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</si>
  <si>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</si>
  <si>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</si>
  <si>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</si>
  <si>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</si>
  <si>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</si>
  <si>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</si>
  <si>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</si>
  <si>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</si>
  <si>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</si>
  <si>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</si>
  <si>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</si>
  <si>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</si>
  <si>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</si>
  <si>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</si>
  <si>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</si>
  <si>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</si>
  <si>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</si>
  <si>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</si>
  <si>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</si>
  <si>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</si>
  <si>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</si>
  <si>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</si>
  <si>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</si>
  <si>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</si>
  <si>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</si>
  <si>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</si>
  <si>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</si>
  <si>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</si>
  <si>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</si>
  <si>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</si>
  <si>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</si>
  <si>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</si>
  <si>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</si>
  <si>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</si>
  <si>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</si>
  <si>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</si>
  <si>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</si>
  <si>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</si>
  <si>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</si>
  <si>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</si>
  <si>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</si>
  <si>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</si>
  <si>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</si>
  <si>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</si>
  <si>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</si>
  <si>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</si>
  <si>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</si>
  <si>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</si>
  <si>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</si>
  <si>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</si>
  <si>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</si>
  <si>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</si>
  <si>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</si>
  <si>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</si>
  <si>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</si>
  <si>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</si>
  <si>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</si>
  <si>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</si>
  <si>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</si>
  <si>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</si>
  <si>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</si>
  <si>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</si>
  <si>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</si>
  <si>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</si>
  <si>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</si>
  <si>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</si>
  <si>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</si>
  <si>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</si>
  <si>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</si>
  <si>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</si>
  <si>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</si>
  <si>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</si>
  <si>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</si>
  <si>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</si>
  <si>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</si>
  <si>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</si>
  <si>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</si>
  <si>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</si>
  <si>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</si>
  <si>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</si>
  <si>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</si>
  <si>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</si>
  <si>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</si>
  <si>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</si>
  <si>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</si>
  <si>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</si>
  <si>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</si>
  <si>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</si>
  <si>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</si>
  <si>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</si>
  <si>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</si>
  <si>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</si>
  <si>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</si>
  <si>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</si>
  <si>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</si>
  <si>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</si>
  <si>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</si>
  <si>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</si>
  <si>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</si>
  <si>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</si>
  <si>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</si>
  <si>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</si>
  <si>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</si>
  <si>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</si>
  <si>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</si>
  <si>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</si>
  <si>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</si>
  <si>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</si>
  <si>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</si>
  <si>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</si>
  <si>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</si>
  <si>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</si>
  <si>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</si>
  <si>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</si>
  <si>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</si>
  <si>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</si>
  <si>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</si>
  <si>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</si>
  <si>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</si>
  <si>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</si>
  <si>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</si>
  <si>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</si>
  <si>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</si>
  <si>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</si>
  <si>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</si>
  <si>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</si>
  <si>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</si>
  <si>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</si>
  <si>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</si>
  <si>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</si>
  <si>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</si>
  <si>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</si>
  <si>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</si>
  <si>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</si>
  <si>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</si>
  <si>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</si>
  <si>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</si>
  <si>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</si>
  <si>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</si>
  <si>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</si>
  <si>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</si>
  <si>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</si>
  <si>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</si>
  <si>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</si>
  <si>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</si>
  <si>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</si>
  <si>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</si>
  <si>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</si>
  <si>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</si>
  <si>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</si>
  <si>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</si>
  <si>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</si>
  <si>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</si>
  <si>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</si>
  <si>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</si>
  <si>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</si>
  <si>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</si>
  <si>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</si>
  <si>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</si>
  <si>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</si>
  <si>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</si>
  <si>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</si>
  <si>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</si>
  <si>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</si>
  <si>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</si>
  <si>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</si>
  <si>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</si>
  <si>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</si>
  <si>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</si>
  <si>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</si>
  <si>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</si>
  <si>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</si>
  <si>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</si>
  <si>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</si>
  <si>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</si>
  <si>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</si>
  <si>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</si>
  <si>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</si>
  <si>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</si>
  <si>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</si>
  <si>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</si>
  <si>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</si>
  <si>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</si>
  <si>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</si>
  <si>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</si>
  <si>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</si>
  <si>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</si>
  <si>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</si>
  <si>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</si>
  <si>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</si>
  <si>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</si>
  <si>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</si>
  <si>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</si>
  <si>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</si>
  <si>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</si>
  <si>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</si>
  <si>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</si>
  <si>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</si>
  <si>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</si>
  <si>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</si>
  <si>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</si>
  <si>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</si>
  <si>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</si>
  <si>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</si>
  <si>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</si>
  <si>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</si>
  <si>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</si>
  <si>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</si>
  <si>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</si>
  <si>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</si>
  <si>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</si>
  <si>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</si>
  <si>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</si>
  <si>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</si>
  <si>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</si>
  <si>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</si>
  <si>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</si>
  <si>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</si>
  <si>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</si>
  <si>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</si>
  <si>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</si>
  <si>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</si>
  <si>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</si>
  <si>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</si>
  <si>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</si>
  <si>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</si>
  <si>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</si>
  <si>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</si>
  <si>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</si>
  <si>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</si>
  <si>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</si>
  <si>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</si>
  <si>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</si>
  <si>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</si>
  <si>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</si>
  <si>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</si>
  <si>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</si>
  <si>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</si>
  <si>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</si>
  <si>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</si>
  <si>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</si>
  <si>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</si>
  <si>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</si>
  <si>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</si>
  <si>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</si>
  <si>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</si>
  <si>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</si>
  <si>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</si>
  <si>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</si>
  <si>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</si>
  <si>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</si>
  <si>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</si>
  <si>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</si>
  <si>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</si>
  <si>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</si>
  <si>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</si>
  <si>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</si>
  <si>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</si>
  <si>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</si>
  <si>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</si>
  <si>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</si>
  <si>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</si>
  <si>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</si>
  <si>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</si>
  <si>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</si>
  <si>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</si>
  <si>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</si>
  <si>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</si>
  <si>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</si>
  <si>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</si>
  <si>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</si>
  <si>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</si>
  <si>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</si>
  <si>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</si>
  <si>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</si>
  <si>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</si>
  <si>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</si>
  <si>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</si>
  <si>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</si>
  <si>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</si>
  <si>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</si>
  <si>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</si>
  <si>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</si>
  <si>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</si>
  <si>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</si>
  <si>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</si>
  <si>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</si>
  <si>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</si>
  <si>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</si>
  <si>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</si>
  <si>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</si>
  <si>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</si>
  <si>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</si>
  <si>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</si>
  <si>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</si>
  <si>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</si>
  <si>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</si>
  <si>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</si>
  <si>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</si>
  <si>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</si>
  <si>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</si>
  <si>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</si>
  <si>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</si>
  <si>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</si>
  <si>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</si>
  <si>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</si>
  <si>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</si>
  <si>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</si>
  <si>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</si>
  <si>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</si>
  <si>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</si>
  <si>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</si>
  <si>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</si>
  <si>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</si>
  <si>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</si>
  <si>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</si>
  <si>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</si>
  <si>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</si>
  <si>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</si>
  <si>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</si>
  <si>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</si>
  <si>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</si>
  <si>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</si>
  <si>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</si>
  <si>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</si>
  <si>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</si>
  <si>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</si>
  <si>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</si>
  <si>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</si>
  <si>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</si>
  <si>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</si>
  <si>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</si>
  <si>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</si>
  <si>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</si>
  <si>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</si>
  <si>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</si>
  <si>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</si>
  <si>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</si>
  <si>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</si>
  <si>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</si>
  <si>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</si>
  <si>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</si>
  <si>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</si>
  <si>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</si>
  <si>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</si>
  <si>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</si>
  <si>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</si>
  <si>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</si>
  <si>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</si>
  <si>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</si>
  <si>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</si>
  <si>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</si>
  <si>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</si>
  <si>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</si>
  <si>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</si>
  <si>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</si>
  <si>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</si>
  <si>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</si>
  <si>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</si>
  <si>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</si>
  <si>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</si>
  <si>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</si>
  <si>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</si>
  <si>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</si>
  <si>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</si>
  <si>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</si>
  <si>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</si>
  <si>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</si>
  <si>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</si>
  <si>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</si>
  <si>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</si>
  <si>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</si>
  <si>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</si>
  <si>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</si>
  <si>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</si>
  <si>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</si>
  <si>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</si>
  <si>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</si>
  <si>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</si>
  <si>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</si>
  <si>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</si>
  <si>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</si>
  <si>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</si>
  <si>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</si>
  <si>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</si>
  <si>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</si>
  <si>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</si>
  <si>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</si>
  <si>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</si>
  <si>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</si>
  <si>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</si>
  <si>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</si>
  <si>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</si>
  <si>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</si>
  <si>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</si>
  <si>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</si>
  <si>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</si>
  <si>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</si>
  <si>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</si>
  <si>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</si>
  <si>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</si>
  <si>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</si>
  <si>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</si>
  <si>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</si>
  <si>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</si>
  <si>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</si>
  <si>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</si>
  <si>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</si>
  <si>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</si>
  <si>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</si>
  <si>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</si>
  <si>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</si>
  <si>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</si>
  <si>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</si>
  <si>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</si>
  <si>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</si>
  <si>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</si>
  <si>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</si>
  <si>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</si>
  <si>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</si>
  <si>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</si>
  <si>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</si>
  <si>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</si>
  <si>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</si>
  <si>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</si>
  <si>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</si>
  <si>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</si>
  <si>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</si>
  <si>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</si>
  <si>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</si>
  <si>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</si>
  <si>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</si>
  <si>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</si>
  <si>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</si>
  <si>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</si>
  <si>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</si>
  <si>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</si>
  <si>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</si>
  <si>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</si>
  <si>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</si>
  <si>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</si>
  <si>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</si>
  <si>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</si>
  <si>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</si>
  <si>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</si>
  <si>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</si>
  <si>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</si>
  <si>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</si>
  <si>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</si>
  <si>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</si>
  <si>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</si>
  <si>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</si>
  <si>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</si>
  <si>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</si>
  <si>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</si>
  <si>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</si>
  <si>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</si>
  <si>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</si>
  <si>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</si>
  <si>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</si>
  <si>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</si>
  <si>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</si>
  <si>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</si>
  <si>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</si>
  <si>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</si>
  <si>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</si>
  <si>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</si>
  <si>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</si>
  <si>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</si>
  <si>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</si>
  <si>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</si>
  <si>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</si>
  <si>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</si>
  <si>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</si>
  <si>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</si>
  <si>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</si>
  <si>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</si>
  <si>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</si>
  <si>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</si>
  <si>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</si>
  <si>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</si>
  <si>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</si>
  <si>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</si>
  <si>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</si>
  <si>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</si>
  <si>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</si>
  <si>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</si>
  <si>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</si>
  <si>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</si>
  <si>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</si>
  <si>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</si>
  <si>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</si>
  <si>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</si>
  <si>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</si>
  <si>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</si>
  <si>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</si>
  <si>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</si>
  <si>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</si>
  <si>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</si>
  <si>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</si>
  <si>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</si>
  <si>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</si>
  <si>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</si>
  <si>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</si>
  <si>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</si>
  <si>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</si>
  <si>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</si>
  <si>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</si>
  <si>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</si>
  <si>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</si>
  <si>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</si>
  <si>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</si>
  <si>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</si>
  <si>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</si>
  <si>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</si>
  <si>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</si>
  <si>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</si>
  <si>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</si>
  <si>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</si>
  <si>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</si>
  <si>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</si>
  <si>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</si>
  <si>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</si>
  <si>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</si>
  <si>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</si>
  <si>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</si>
  <si>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</si>
  <si>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</si>
  <si>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</si>
  <si>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</si>
  <si>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</si>
  <si>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</si>
  <si>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</si>
  <si>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</si>
  <si>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</si>
  <si>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</si>
  <si>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</si>
  <si>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</si>
  <si>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</si>
  <si>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</si>
  <si>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</si>
  <si>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</si>
  <si>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</si>
  <si>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</si>
  <si>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</si>
  <si>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</si>
  <si>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</si>
  <si>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</si>
  <si>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</si>
  <si>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</si>
  <si>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</si>
  <si>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</si>
  <si>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</si>
  <si>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</si>
  <si>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</si>
  <si>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</si>
  <si>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</si>
  <si>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</si>
  <si>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</si>
  <si>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</si>
  <si>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</si>
  <si>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</si>
  <si>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</si>
  <si>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</si>
  <si>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</si>
  <si>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</si>
  <si>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</si>
  <si>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</si>
  <si>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</si>
  <si>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</si>
  <si>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</si>
  <si>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</si>
  <si>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</si>
  <si>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</si>
  <si>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</si>
  <si>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</si>
  <si>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</si>
  <si>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</si>
  <si>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</si>
  <si>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</si>
  <si>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</si>
  <si>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</si>
  <si>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</si>
  <si>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</si>
  <si>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</si>
  <si>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</si>
  <si>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</si>
  <si>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</si>
  <si>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</si>
  <si>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</si>
  <si>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</si>
  <si>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</si>
  <si>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</si>
  <si>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</si>
  <si>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</si>
  <si>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</si>
  <si>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</si>
  <si>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</si>
  <si>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</si>
  <si>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</si>
  <si>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</si>
  <si>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</si>
  <si>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</si>
  <si>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</si>
  <si>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</si>
  <si>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</si>
  <si>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</si>
  <si>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</si>
  <si>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</si>
  <si>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</si>
  <si>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</si>
  <si>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</si>
  <si>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</si>
  <si>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</si>
  <si>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</si>
  <si>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</si>
  <si>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</si>
  <si>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</si>
  <si>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</si>
  <si>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</si>
  <si>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</si>
  <si>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</si>
  <si>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</si>
  <si>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</si>
  <si>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</si>
  <si>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</si>
  <si>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</si>
  <si>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</si>
  <si>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</si>
  <si>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</si>
  <si>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</si>
  <si>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</si>
  <si>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</si>
  <si>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</si>
  <si>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</si>
  <si>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</si>
  <si>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</si>
  <si>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</si>
  <si>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</si>
  <si>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</si>
  <si>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</si>
  <si>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</si>
  <si>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</si>
  <si>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</si>
  <si>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</si>
  <si>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</si>
  <si>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</si>
  <si>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</si>
  <si>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</si>
  <si>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</si>
  <si>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</si>
  <si>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</si>
  <si>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</si>
  <si>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</si>
  <si>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</si>
  <si>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</si>
  <si>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</si>
  <si>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</si>
  <si>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</si>
  <si>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</si>
  <si>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</si>
  <si>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</si>
  <si>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</si>
  <si>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</si>
  <si>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</si>
  <si>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</si>
  <si>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</si>
  <si>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</si>
  <si>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</si>
  <si>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</si>
  <si>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</si>
  <si>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</si>
  <si>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</si>
  <si>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</si>
  <si>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</si>
  <si>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</si>
  <si>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</si>
  <si>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</si>
  <si>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</si>
  <si>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</si>
  <si>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</si>
  <si>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</si>
  <si>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</si>
  <si>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</si>
  <si>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</si>
  <si>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</si>
  <si>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</si>
  <si>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</si>
  <si>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</si>
  <si>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</si>
  <si>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</si>
  <si>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</si>
  <si>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</si>
  <si>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</si>
  <si>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</si>
  <si>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</si>
  <si>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</si>
  <si>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</si>
  <si>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</si>
  <si>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</si>
  <si>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</si>
  <si>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</si>
  <si>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</si>
  <si>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</si>
  <si>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</si>
  <si>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</si>
  <si>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</si>
  <si>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</si>
  <si>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</si>
  <si>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</si>
  <si>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</si>
  <si>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</si>
  <si>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</si>
  <si>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</si>
  <si>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</si>
  <si>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</si>
  <si>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</si>
  <si>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</si>
  <si>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</si>
  <si>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</si>
  <si>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</si>
  <si>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</si>
  <si>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</si>
  <si>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</si>
  <si>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</si>
  <si>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</si>
  <si>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</si>
  <si>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</si>
  <si>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</si>
  <si>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</si>
  <si>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</si>
  <si>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</si>
  <si>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</si>
  <si>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</si>
  <si>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</si>
  <si>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</si>
  <si>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</si>
  <si>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</si>
  <si>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</si>
  <si>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</si>
  <si>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</si>
  <si>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</si>
  <si>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</si>
  <si>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</si>
  <si>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</si>
  <si>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</si>
  <si>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</si>
  <si>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</si>
  <si>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</si>
  <si>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</si>
  <si>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</si>
  <si>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</si>
  <si>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</si>
  <si>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</si>
  <si>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</si>
  <si>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</si>
  <si>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</si>
  <si>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</si>
  <si>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</si>
  <si>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</si>
  <si>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</si>
  <si>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</si>
  <si>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</si>
  <si>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</si>
  <si>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</si>
  <si>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</si>
  <si>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</si>
  <si>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</si>
  <si>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</si>
  <si>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</si>
  <si>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</si>
  <si>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</si>
  <si>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</si>
  <si>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</si>
  <si>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</si>
  <si>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</si>
  <si>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</si>
  <si>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</si>
  <si>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</si>
  <si>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</si>
  <si>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</si>
  <si>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</si>
  <si>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</si>
  <si>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</si>
  <si>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</si>
  <si>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</si>
  <si>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</si>
  <si>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</si>
  <si>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</si>
  <si>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</si>
  <si>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</si>
  <si>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</si>
  <si>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</si>
  <si>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</si>
  <si>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</si>
  <si>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</si>
  <si>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</si>
  <si>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</si>
  <si>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</si>
  <si>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</si>
  <si>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</si>
  <si>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</si>
  <si>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</si>
  <si>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</si>
  <si>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</si>
  <si>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</si>
  <si>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</si>
  <si>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</si>
  <si>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</si>
  <si>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</si>
  <si>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</si>
  <si>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</si>
  <si>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</si>
  <si>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</si>
  <si>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</si>
  <si>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</si>
  <si>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</si>
  <si>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</si>
  <si>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</si>
  <si>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</si>
  <si>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</si>
  <si>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</si>
  <si>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</si>
  <si>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</si>
  <si>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</si>
  <si>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</si>
  <si>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</si>
  <si>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</si>
  <si>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</si>
  <si>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</si>
  <si>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</si>
  <si>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</si>
  <si>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</si>
  <si>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</si>
  <si>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</si>
  <si>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</si>
  <si>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</si>
  <si>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</si>
  <si>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</si>
  <si>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</si>
  <si>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</si>
  <si>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</si>
  <si>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</si>
  <si>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</si>
  <si>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</si>
  <si>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</si>
  <si>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</si>
  <si>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</si>
  <si>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</si>
  <si>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</si>
  <si>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</si>
  <si>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</si>
  <si>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</si>
  <si>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</si>
  <si>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</si>
  <si>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</si>
  <si>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</si>
  <si>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</si>
  <si>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</si>
  <si>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</si>
  <si>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</si>
  <si>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</si>
  <si>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</si>
  <si>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</si>
  <si>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</si>
  <si>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</si>
  <si>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</si>
  <si>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</si>
  <si>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</si>
  <si>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</si>
  <si>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</si>
  <si>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</si>
  <si>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</si>
  <si>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</si>
  <si>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</si>
  <si>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</si>
  <si>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</si>
  <si>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</si>
  <si>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</si>
  <si>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</si>
  <si>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</si>
  <si>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</si>
  <si>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</si>
  <si>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</si>
  <si>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</si>
  <si>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</si>
  <si>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</si>
  <si>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</si>
  <si>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</si>
  <si>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</si>
  <si>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</si>
  <si>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</si>
  <si>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</si>
  <si>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</si>
  <si>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</si>
  <si>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</si>
  <si>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</si>
  <si>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</si>
  <si>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</si>
  <si>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</si>
  <si>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</si>
  <si>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</si>
  <si>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</si>
  <si>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</si>
  <si>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</si>
  <si>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</si>
  <si>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</si>
  <si>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</si>
  <si>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</si>
  <si>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</si>
  <si>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</si>
  <si>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</si>
  <si>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</si>
  <si>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</si>
  <si>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</si>
  <si>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</si>
  <si>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</si>
  <si>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</si>
  <si>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</si>
  <si>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</si>
  <si>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</si>
  <si>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</si>
  <si>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</si>
  <si>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</si>
  <si>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</si>
  <si>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</si>
  <si>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</si>
  <si>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</si>
  <si>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</si>
  <si>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</si>
  <si>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</si>
  <si>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</si>
  <si>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</si>
  <si>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</si>
  <si>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</si>
  <si>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</si>
  <si>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</si>
  <si>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</si>
  <si>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</si>
  <si>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</si>
  <si>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</si>
  <si>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</si>
  <si>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</si>
  <si>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</si>
  <si>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</si>
  <si>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</si>
  <si>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</si>
  <si>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</si>
  <si>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</si>
  <si>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</si>
  <si>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</si>
  <si>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</si>
  <si>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</si>
  <si>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</si>
  <si>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</si>
  <si>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</si>
  <si>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</si>
  <si>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</si>
  <si>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</si>
  <si>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</si>
  <si>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</si>
  <si>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</si>
  <si>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</si>
  <si>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</si>
  <si>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</si>
  <si>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</si>
  <si>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</si>
  <si>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</si>
  <si>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</si>
  <si>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</si>
  <si>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</si>
  <si>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</si>
  <si>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</si>
  <si>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</si>
  <si>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</si>
  <si>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</si>
  <si>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</si>
  <si>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</si>
  <si>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</si>
  <si>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</si>
  <si>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</si>
  <si>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</si>
  <si>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</si>
  <si>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</si>
  <si>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</si>
  <si>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</si>
  <si>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</si>
  <si>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</si>
  <si>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</si>
  <si>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</si>
  <si>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</si>
  <si>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</si>
  <si>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</si>
  <si>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</si>
  <si>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</si>
  <si>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</si>
  <si>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</si>
  <si>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</si>
  <si>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</si>
  <si>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</si>
  <si>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</si>
  <si>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</si>
  <si>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</si>
  <si>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</si>
  <si>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</si>
  <si>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</si>
  <si>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</si>
  <si>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</si>
  <si>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</si>
  <si>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</si>
  <si>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</si>
  <si>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</si>
  <si>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</si>
  <si>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</si>
  <si>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</si>
  <si>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</si>
  <si>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</si>
  <si>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</si>
  <si>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</si>
  <si>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</si>
  <si>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</si>
  <si>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</si>
  <si>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</si>
  <si>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</si>
  <si>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</si>
  <si>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</si>
  <si>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</si>
  <si>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</si>
  <si>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</si>
  <si>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</si>
  <si>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</si>
  <si>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</si>
  <si>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</si>
  <si>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</si>
  <si>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</si>
  <si>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</si>
  <si>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</si>
  <si>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</si>
  <si>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</si>
  <si>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</si>
  <si>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</si>
  <si>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</si>
  <si>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</si>
  <si>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</si>
  <si>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</si>
  <si>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</si>
  <si>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</si>
  <si>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</si>
  <si>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</si>
  <si>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</si>
  <si>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</si>
  <si>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</si>
  <si>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</si>
  <si>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</si>
  <si>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</si>
  <si>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</si>
  <si>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</si>
  <si>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</si>
  <si>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</si>
  <si>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</si>
  <si>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</si>
  <si>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</si>
  <si>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</si>
  <si>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</si>
  <si>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</si>
  <si>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</si>
  <si>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</si>
  <si>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</si>
  <si>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</si>
  <si>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</si>
  <si>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</si>
  <si>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</si>
  <si>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</si>
  <si>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</si>
  <si>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</si>
  <si>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</si>
  <si>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</si>
  <si>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</si>
  <si>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</si>
  <si>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</si>
  <si>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</si>
  <si>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</si>
  <si>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</si>
  <si>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</si>
  <si>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</si>
  <si>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</si>
  <si>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</si>
  <si>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</si>
  <si>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</si>
  <si>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</si>
  <si>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</si>
  <si>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</si>
  <si>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</si>
  <si>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</si>
  <si>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</si>
  <si>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</si>
  <si>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</si>
  <si>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</si>
  <si>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</si>
  <si>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</si>
  <si>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</si>
  <si>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</si>
  <si>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</si>
  <si>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</si>
  <si>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</si>
  <si>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</si>
  <si>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</si>
  <si>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</si>
  <si>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</si>
  <si>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</si>
  <si>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</si>
  <si>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</si>
  <si>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</si>
  <si>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</si>
  <si>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</si>
  <si>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</si>
  <si>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</si>
  <si>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</si>
  <si>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</si>
  <si>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</si>
  <si>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</si>
  <si>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</si>
  <si>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</si>
  <si>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</si>
  <si>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</si>
  <si>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</si>
  <si>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</si>
  <si>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</si>
  <si>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</si>
  <si>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</si>
  <si>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</si>
  <si>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</si>
  <si>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</si>
  <si>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</si>
  <si>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</si>
  <si>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</si>
  <si>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</si>
  <si>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</si>
  <si>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</si>
  <si>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</si>
  <si>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</si>
  <si>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</si>
  <si>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</si>
  <si>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</si>
  <si>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</si>
  <si>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</si>
  <si>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</si>
  <si>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</si>
  <si>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</si>
  <si>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</si>
  <si>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</si>
  <si>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</si>
  <si>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</si>
  <si>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</si>
  <si>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</si>
  <si>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</si>
  <si>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</si>
  <si>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</si>
  <si>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</si>
  <si>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</si>
  <si>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</si>
  <si>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</si>
  <si>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</si>
  <si>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</si>
  <si>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</si>
  <si>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</si>
  <si>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</si>
  <si>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</si>
  <si>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</si>
  <si>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</si>
  <si>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</si>
  <si>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</si>
  <si>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</si>
  <si>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</si>
  <si>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</si>
  <si>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</si>
  <si>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</si>
  <si>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</si>
  <si>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</si>
  <si>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</si>
  <si>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</si>
  <si>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</si>
  <si>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</si>
  <si>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</si>
  <si>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</si>
  <si>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</si>
  <si>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</si>
  <si>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</si>
  <si>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</si>
  <si>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</si>
  <si>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</si>
  <si>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</si>
  <si>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</si>
  <si>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</si>
  <si>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</si>
  <si>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</si>
  <si>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</si>
  <si>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</si>
  <si>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</si>
  <si>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</si>
  <si>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</si>
  <si>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</si>
  <si>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</si>
  <si>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</si>
  <si>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</si>
  <si>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</si>
  <si>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</si>
  <si>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</si>
  <si>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</si>
  <si>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</si>
  <si>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</si>
  <si>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</si>
  <si>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</si>
  <si>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</si>
  <si>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</si>
  <si>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</si>
  <si>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</si>
  <si>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</si>
  <si>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</si>
  <si>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</si>
  <si>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</si>
  <si>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</si>
  <si>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</si>
  <si>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</si>
  <si>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</si>
  <si>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</si>
  <si>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</si>
  <si>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</si>
  <si>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</si>
  <si>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</si>
  <si>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</si>
  <si>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</si>
  <si>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</si>
  <si>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</si>
  <si>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</si>
  <si>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</si>
  <si>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</si>
  <si>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</si>
  <si>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</si>
  <si>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</si>
  <si>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</si>
  <si>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</si>
  <si>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</si>
  <si>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</si>
  <si>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</si>
  <si>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</si>
  <si>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</si>
  <si>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</si>
  <si>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</si>
  <si>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</si>
  <si>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</si>
  <si>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</si>
  <si>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</si>
  <si>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</si>
  <si>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</si>
  <si>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</si>
  <si>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</si>
  <si>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</si>
  <si>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</si>
  <si>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</si>
  <si>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</si>
  <si>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</si>
  <si>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</si>
  <si>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</si>
  <si>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</si>
  <si>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</si>
  <si>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</si>
  <si>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</si>
  <si>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</si>
  <si>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</si>
  <si>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</si>
  <si>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</si>
  <si>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</si>
  <si>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</si>
  <si>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</si>
  <si>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</si>
  <si>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</si>
  <si>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</si>
  <si>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</si>
  <si>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</si>
  <si>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</si>
  <si>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</si>
  <si>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</si>
  <si>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</si>
  <si>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</si>
  <si>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</si>
  <si>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</si>
  <si>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</si>
  <si>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</si>
  <si>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</si>
  <si>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</si>
  <si>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</si>
  <si>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</si>
  <si>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</si>
  <si>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</si>
  <si>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</si>
  <si>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</si>
  <si>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</si>
  <si>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</si>
  <si>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</si>
  <si>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</si>
  <si>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</si>
  <si>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</si>
  <si>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</si>
  <si>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</si>
  <si>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</si>
  <si>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</si>
  <si>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</si>
  <si>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</si>
  <si>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</si>
  <si>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</si>
  <si>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</si>
  <si>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</si>
  <si>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</si>
  <si>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</si>
  <si>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</si>
  <si>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</si>
  <si>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</si>
  <si>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</si>
  <si>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</si>
  <si>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</si>
  <si>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</si>
  <si>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</si>
  <si>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</si>
  <si>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</si>
  <si>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</si>
  <si>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</si>
  <si>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</si>
  <si>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</si>
  <si>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</si>
  <si>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</si>
  <si>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</si>
  <si>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</si>
  <si>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</si>
  <si>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</si>
  <si>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</si>
  <si>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</si>
  <si>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</si>
  <si>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</si>
  <si>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</si>
  <si>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</si>
  <si>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</si>
  <si>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</si>
  <si>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</si>
  <si>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</si>
  <si>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</si>
  <si>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</si>
  <si>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</si>
  <si>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</si>
  <si>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</si>
  <si>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</si>
  <si>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</si>
  <si>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</si>
  <si>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</si>
  <si>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</si>
  <si>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</si>
  <si>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</si>
  <si>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</si>
  <si>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</si>
  <si>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</si>
  <si>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</si>
  <si>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</si>
  <si>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</si>
  <si>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</si>
  <si>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</si>
  <si>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</si>
  <si>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</si>
  <si>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</si>
  <si>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</si>
  <si>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</si>
  <si>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</si>
  <si>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</si>
  <si>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</si>
  <si>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</si>
  <si>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</si>
  <si>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</si>
  <si>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</si>
  <si>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</si>
  <si>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</si>
  <si>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</si>
  <si>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</si>
  <si>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</si>
  <si>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</si>
  <si>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</si>
  <si>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</si>
  <si>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</si>
  <si>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</si>
  <si>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</si>
  <si>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</si>
  <si>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</si>
  <si>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</si>
  <si>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</si>
  <si>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</si>
  <si>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</si>
  <si>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</si>
  <si>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</si>
  <si>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</si>
  <si>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</si>
  <si>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</si>
  <si>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</si>
  <si>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</si>
  <si>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</si>
  <si>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</si>
  <si>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</si>
  <si>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</si>
  <si>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</si>
  <si>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</si>
  <si>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</si>
  <si>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</si>
  <si>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</si>
  <si>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</si>
  <si>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</si>
  <si>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</si>
  <si>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</si>
  <si>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</si>
  <si>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</si>
  <si>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</si>
  <si>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</si>
  <si>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</si>
  <si>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</si>
  <si>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</si>
  <si>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</si>
  <si>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</si>
  <si>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</si>
  <si>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</si>
  <si>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</si>
  <si>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</si>
  <si>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</si>
  <si>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</si>
  <si>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</si>
  <si>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</si>
  <si>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</si>
  <si>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</si>
  <si>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</si>
  <si>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</si>
  <si>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</si>
  <si>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</si>
  <si>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</si>
  <si>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</si>
  <si>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</si>
  <si>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</si>
  <si>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</si>
  <si>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</si>
  <si>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</si>
  <si>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</si>
  <si>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</si>
  <si>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</si>
  <si>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</si>
  <si>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</si>
  <si>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</si>
  <si>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</si>
  <si>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</si>
  <si>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</si>
  <si>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</si>
  <si>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</si>
  <si>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</si>
  <si>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</si>
  <si>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</si>
  <si>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</si>
  <si>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</si>
  <si>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</si>
  <si>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</si>
  <si>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</si>
  <si>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</si>
  <si>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</si>
  <si>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</si>
  <si>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</si>
  <si>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</si>
  <si>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</si>
  <si>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</si>
  <si>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</si>
  <si>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</si>
  <si>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</si>
  <si>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</si>
  <si>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</si>
  <si>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</si>
  <si>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</si>
  <si>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</si>
  <si>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</si>
  <si>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</si>
  <si>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</si>
  <si>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</si>
  <si>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</si>
  <si>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</si>
  <si>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</si>
  <si>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</si>
  <si>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</si>
  <si>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</si>
  <si>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</si>
  <si>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</si>
  <si>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</si>
  <si>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</si>
  <si>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</si>
  <si>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</si>
  <si>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</si>
  <si>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</si>
  <si>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</si>
  <si>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</si>
  <si>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</si>
  <si>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</si>
  <si>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</si>
  <si>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</si>
  <si>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</si>
  <si>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</si>
  <si>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</si>
  <si>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</si>
  <si>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</si>
  <si>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</si>
  <si>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</si>
  <si>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</si>
  <si>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</si>
  <si>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</si>
  <si>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</si>
  <si>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</si>
  <si>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</si>
  <si>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</si>
  <si>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</si>
  <si>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</si>
  <si>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</si>
  <si>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</si>
  <si>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</si>
  <si>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</si>
  <si>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</si>
  <si>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</si>
  <si>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</si>
  <si>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</si>
  <si>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</si>
  <si>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</si>
  <si>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</si>
  <si>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</si>
  <si>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</si>
  <si>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</si>
  <si>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</si>
  <si>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</si>
  <si>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</si>
  <si>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</si>
  <si>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</si>
  <si>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</si>
  <si>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</si>
  <si>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</si>
  <si>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</si>
  <si>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</si>
  <si>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</si>
  <si>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</si>
  <si>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</si>
  <si>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</si>
  <si>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</si>
  <si>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</si>
  <si>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</si>
  <si>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</si>
  <si>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</si>
  <si>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</si>
  <si>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</si>
  <si>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</si>
  <si>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</si>
  <si>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</si>
  <si>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</si>
  <si>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</si>
  <si>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</si>
  <si>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</si>
  <si>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</si>
  <si>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</si>
  <si>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</si>
  <si>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</si>
  <si>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</si>
  <si>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</si>
  <si>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</si>
  <si>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</si>
  <si>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</si>
  <si>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</si>
  <si>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</si>
  <si>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</si>
  <si>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</si>
  <si>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</si>
  <si>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</si>
  <si>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</si>
  <si>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</si>
  <si>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</si>
  <si>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</si>
  <si>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</si>
  <si>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</si>
  <si>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</si>
  <si>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</si>
  <si>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</si>
  <si>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</si>
  <si>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</si>
  <si>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</si>
  <si>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</si>
  <si>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</si>
  <si>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</si>
  <si>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</si>
  <si>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</si>
  <si>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</si>
  <si>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</si>
  <si>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</si>
  <si>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</si>
  <si>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</si>
  <si>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</si>
  <si>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</si>
  <si>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</si>
  <si>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</si>
  <si>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</si>
  <si>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</si>
  <si>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</si>
  <si>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</si>
  <si>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</si>
  <si>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</si>
  <si>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</si>
  <si>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</si>
  <si>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</si>
  <si>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</si>
  <si>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</si>
  <si>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</si>
  <si>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</si>
  <si>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</si>
  <si>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</si>
  <si>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</si>
  <si>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</si>
  <si>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</si>
  <si>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</si>
  <si>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</si>
  <si>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</si>
  <si>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</si>
  <si>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</si>
  <si>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</si>
  <si>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</si>
  <si>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</si>
  <si>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</si>
  <si>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</si>
  <si>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</si>
  <si>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</si>
  <si>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</si>
  <si>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</si>
  <si>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</si>
  <si>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</si>
  <si>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</si>
  <si>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</si>
  <si>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</si>
  <si>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</si>
  <si>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</si>
  <si>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</si>
  <si>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</si>
  <si>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</si>
  <si>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</si>
  <si>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</si>
  <si>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</si>
  <si>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</si>
  <si>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</si>
  <si>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</si>
  <si>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</si>
  <si>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</si>
  <si>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</si>
  <si>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</si>
  <si>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</si>
  <si>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</si>
  <si>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</si>
  <si>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</si>
  <si>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</si>
  <si>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</si>
  <si>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</si>
  <si>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</si>
  <si>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</si>
  <si>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</si>
  <si>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</si>
  <si>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</si>
  <si>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</si>
  <si>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</si>
  <si>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</si>
  <si>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</si>
  <si>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</si>
  <si>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</si>
  <si>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</si>
  <si>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</si>
  <si>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</si>
  <si>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</si>
  <si>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</si>
  <si>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</si>
  <si>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</si>
  <si>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</si>
  <si>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</si>
  <si>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</si>
  <si>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</si>
  <si>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</si>
  <si>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</si>
  <si>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</si>
  <si>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</si>
  <si>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</si>
  <si>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</si>
  <si>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</si>
  <si>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</si>
  <si>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</si>
  <si>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</si>
  <si>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</si>
  <si>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</si>
  <si>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</si>
  <si>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</si>
  <si>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</si>
  <si>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</si>
  <si>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</si>
  <si>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</si>
  <si>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</si>
  <si>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</si>
  <si>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</si>
  <si>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</si>
  <si>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</si>
  <si>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</si>
  <si>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</si>
  <si>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</si>
  <si>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</si>
  <si>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</si>
  <si>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</si>
  <si>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</si>
  <si>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</si>
  <si>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</si>
  <si>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</si>
  <si>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</si>
  <si>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</si>
  <si>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</si>
  <si>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</si>
  <si>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</si>
  <si>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</si>
  <si>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</si>
  <si>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</si>
  <si>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</si>
  <si>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</si>
  <si>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</si>
  <si>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</si>
  <si>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</si>
  <si>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</si>
  <si>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</si>
  <si>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</si>
  <si>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</si>
  <si>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</si>
  <si>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</si>
  <si>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</si>
  <si>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</si>
  <si>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</si>
  <si>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</si>
  <si>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</si>
  <si>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</si>
  <si>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</si>
  <si>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</si>
  <si>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</si>
  <si>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</si>
  <si>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</si>
  <si>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</si>
  <si>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</si>
  <si>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</si>
  <si>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</si>
  <si>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</si>
  <si>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</si>
  <si>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</si>
  <si>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</si>
  <si>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</si>
  <si>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</si>
  <si>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</si>
  <si>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</si>
  <si>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</si>
  <si>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</si>
  <si>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</si>
  <si>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</si>
  <si>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</si>
  <si>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</si>
  <si>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</si>
  <si>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</si>
  <si>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</si>
  <si>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</si>
  <si>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</si>
  <si>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</si>
  <si>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</si>
  <si>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</si>
  <si>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</si>
  <si>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</si>
  <si>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</si>
  <si>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</si>
  <si>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</si>
  <si>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</si>
  <si>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</si>
  <si>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</si>
  <si>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</si>
  <si>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</si>
  <si>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</si>
  <si>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</si>
  <si>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</si>
  <si>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</si>
  <si>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</si>
  <si>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</si>
  <si>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</si>
  <si>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</si>
  <si>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</si>
  <si>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</si>
  <si>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</si>
  <si>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</si>
  <si>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</si>
  <si>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</si>
  <si>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</si>
  <si>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</si>
  <si>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</si>
  <si>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</si>
  <si>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</si>
  <si>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</si>
  <si>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</si>
  <si>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</si>
  <si>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</si>
  <si>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</si>
  <si>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</si>
  <si>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</si>
  <si>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</si>
  <si>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</si>
  <si>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</si>
  <si>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</si>
  <si>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</si>
  <si>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</si>
  <si>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</si>
  <si>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</si>
  <si>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</si>
  <si>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</si>
  <si>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</si>
  <si>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</si>
  <si>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</si>
  <si>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</si>
  <si>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</si>
  <si>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</si>
  <si>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</si>
  <si>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</si>
  <si>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</si>
  <si>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</si>
  <si>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</si>
  <si>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</si>
  <si>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</si>
  <si>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</si>
  <si>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</si>
  <si>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</si>
  <si>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</si>
  <si>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</si>
  <si>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</si>
  <si>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</si>
  <si>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</si>
  <si>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</si>
  <si>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</si>
  <si>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</si>
  <si>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</si>
  <si>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</si>
  <si>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</si>
  <si>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</si>
  <si>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</si>
  <si>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</si>
  <si>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</si>
  <si>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</si>
  <si>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</si>
  <si>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</si>
  <si>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</si>
  <si>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</si>
  <si>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</si>
  <si>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</si>
  <si>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</si>
  <si>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</si>
  <si>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</si>
  <si>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</si>
  <si>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</si>
  <si>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</si>
  <si>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</si>
  <si>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</si>
  <si>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</si>
  <si>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</si>
  <si>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</si>
  <si>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</si>
  <si>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</si>
  <si>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</si>
  <si>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</si>
  <si>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</si>
  <si>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</si>
  <si>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</si>
  <si>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</si>
  <si>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</si>
  <si>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</si>
  <si>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</si>
  <si>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</si>
  <si>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</si>
  <si>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</si>
  <si>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</si>
  <si>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</si>
  <si>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</si>
  <si>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</si>
  <si>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</si>
  <si>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</si>
  <si>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</si>
  <si>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</si>
  <si>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</si>
  <si>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</si>
  <si>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</si>
  <si>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</si>
  <si>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</si>
  <si>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</si>
  <si>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</si>
  <si>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</si>
  <si>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</si>
  <si>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</si>
  <si>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</si>
  <si>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</si>
  <si>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</si>
  <si>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</si>
  <si>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</si>
  <si>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</si>
  <si>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</si>
  <si>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</si>
  <si>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</si>
  <si>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</si>
  <si>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</si>
  <si>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</si>
  <si>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</si>
  <si>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</si>
  <si>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</si>
  <si>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</si>
  <si>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</si>
  <si>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</si>
  <si>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</si>
  <si>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</si>
  <si>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</si>
  <si>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</si>
  <si>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</si>
  <si>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</si>
  <si>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</si>
  <si>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</si>
  <si>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</si>
  <si>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</si>
  <si>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</si>
  <si>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</si>
  <si>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</si>
  <si>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</si>
  <si>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</si>
  <si>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</si>
  <si>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</si>
  <si>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</si>
  <si>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</si>
  <si>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</si>
  <si>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</si>
  <si>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</si>
  <si>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</si>
  <si>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</si>
  <si>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</si>
  <si>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</si>
  <si>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</si>
  <si>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</si>
  <si>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</si>
  <si>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</si>
  <si>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</si>
  <si>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</si>
  <si>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</si>
  <si>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</si>
  <si>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</si>
  <si>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</si>
  <si>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</si>
  <si>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</si>
  <si>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</si>
  <si>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</si>
  <si>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</si>
  <si>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</si>
  <si>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</si>
  <si>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</si>
  <si>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</si>
  <si>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</si>
  <si>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</si>
  <si>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</si>
  <si>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</si>
  <si>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</si>
  <si>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</si>
  <si>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</si>
  <si>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</si>
  <si>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</si>
  <si>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</si>
  <si>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</si>
  <si>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</si>
  <si>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</si>
  <si>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</si>
  <si>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</si>
  <si>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</si>
  <si>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</si>
  <si>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</si>
  <si>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</si>
  <si>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</si>
  <si>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</si>
  <si>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</si>
  <si>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</si>
  <si>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</si>
  <si>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</si>
  <si>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</si>
  <si>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</si>
  <si>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</si>
  <si>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</si>
  <si>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</si>
  <si>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</si>
  <si>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</si>
  <si>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</si>
  <si>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</si>
  <si>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</si>
  <si>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</si>
  <si>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</si>
  <si>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</si>
  <si>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</si>
  <si>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</si>
  <si>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</si>
  <si>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</si>
  <si>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</si>
  <si>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</si>
  <si>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</si>
  <si>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</si>
  <si>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</si>
  <si>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</si>
  <si>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</si>
  <si>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</si>
  <si>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</si>
  <si>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</si>
  <si>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</si>
  <si>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</si>
  <si>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</si>
  <si>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</si>
  <si>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</si>
  <si>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</si>
  <si>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</si>
  <si>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</si>
  <si>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</si>
  <si>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</si>
  <si>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</si>
  <si>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</si>
  <si>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</si>
  <si>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</si>
  <si>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</si>
  <si>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</si>
  <si>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</si>
  <si>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</si>
  <si>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</si>
  <si>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</si>
  <si>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</si>
  <si>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</si>
  <si>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</si>
  <si>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</si>
  <si>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</si>
  <si>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</si>
  <si>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</si>
  <si>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</si>
  <si>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</si>
  <si>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</si>
  <si>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</si>
  <si>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</si>
  <si>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</si>
  <si>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</si>
  <si>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</si>
  <si>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</si>
  <si>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</si>
  <si>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</si>
  <si>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</si>
  <si>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</si>
  <si>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</si>
  <si>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</si>
  <si>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</si>
  <si>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</si>
  <si>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</si>
  <si>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</si>
  <si>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</si>
  <si>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</si>
  <si>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</si>
  <si>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</si>
  <si>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</si>
  <si>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</si>
  <si>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</si>
  <si>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</si>
  <si>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</si>
  <si>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</si>
  <si>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</si>
  <si>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</si>
  <si>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</si>
  <si>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</si>
  <si>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</si>
  <si>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</si>
  <si>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</si>
  <si>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</si>
  <si>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</si>
  <si>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</si>
  <si>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</si>
  <si>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</si>
  <si>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</si>
  <si>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</si>
  <si>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</si>
  <si>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</si>
  <si>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</si>
  <si>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</si>
  <si>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</si>
  <si>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</si>
  <si>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</si>
  <si>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</si>
  <si>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</si>
  <si>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</si>
  <si>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</si>
  <si>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</si>
  <si>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</si>
  <si>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</si>
  <si>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</si>
  <si>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</si>
  <si>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</si>
  <si>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</si>
  <si>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</si>
  <si>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</si>
  <si>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</si>
  <si>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</si>
  <si>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</si>
  <si>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</si>
  <si>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</si>
  <si>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</si>
  <si>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</si>
  <si>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</si>
  <si>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</si>
  <si>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</si>
  <si>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</si>
  <si>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</si>
  <si>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</si>
  <si>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</si>
  <si>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</si>
  <si>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</si>
  <si>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</si>
  <si>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</si>
  <si>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</si>
  <si>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</si>
  <si>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</si>
  <si>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</si>
  <si>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</si>
  <si>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</si>
  <si>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</si>
  <si>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</si>
  <si>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</si>
  <si>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</si>
  <si>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</si>
  <si>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</si>
  <si>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</si>
  <si>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</si>
  <si>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</si>
  <si>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</si>
  <si>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</si>
  <si>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</si>
  <si>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</si>
  <si>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</si>
  <si>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</si>
  <si>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</si>
  <si>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</si>
  <si>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</si>
  <si>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</si>
  <si>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</si>
  <si>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</si>
  <si>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</si>
  <si>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</si>
  <si>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</si>
  <si>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</si>
  <si>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</si>
  <si>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</si>
  <si>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</si>
  <si>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</si>
  <si>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</si>
  <si>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</si>
  <si>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</si>
  <si>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</si>
  <si>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</si>
  <si>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</si>
  <si>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</si>
  <si>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</si>
  <si>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</si>
  <si>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</si>
  <si>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</si>
  <si>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</si>
  <si>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</si>
  <si>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</si>
  <si>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</si>
  <si>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</si>
  <si>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</si>
  <si>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</si>
  <si>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</si>
  <si>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</si>
  <si>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</si>
  <si>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</si>
  <si>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</si>
  <si>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</si>
  <si>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</si>
  <si>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</si>
  <si>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</si>
  <si>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</si>
  <si>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</si>
  <si>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</si>
  <si>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</si>
  <si>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</si>
  <si>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</si>
  <si>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</si>
  <si>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</si>
  <si>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</si>
  <si>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</si>
  <si>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</si>
  <si>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</si>
  <si>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</si>
  <si>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</si>
  <si>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</si>
  <si>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</si>
  <si>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</si>
  <si>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</si>
  <si>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</si>
  <si>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</si>
  <si>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</si>
  <si>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</si>
  <si>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</si>
  <si>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</si>
  <si>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</si>
  <si>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</si>
  <si>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</si>
  <si>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</si>
  <si>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</si>
  <si>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</si>
  <si>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</si>
  <si>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</si>
  <si>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</si>
  <si>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</si>
  <si>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</si>
  <si>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</si>
  <si>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</si>
  <si>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</si>
  <si>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</si>
  <si>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</si>
  <si>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</si>
  <si>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</si>
  <si>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</si>
  <si>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</si>
  <si>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</si>
  <si>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</si>
  <si>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</si>
  <si>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</si>
  <si>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</si>
  <si>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</si>
  <si>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</si>
  <si>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</si>
  <si>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</si>
  <si>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</si>
  <si>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</si>
  <si>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</si>
  <si>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</si>
  <si>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</si>
  <si>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</si>
  <si>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</si>
  <si>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</si>
  <si>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</si>
  <si>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</si>
  <si>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</si>
  <si>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</si>
  <si>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</si>
  <si>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</si>
  <si>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</si>
  <si>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</si>
  <si>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</si>
  <si>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</si>
  <si>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</si>
  <si>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</si>
  <si>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</si>
  <si>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</si>
  <si>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</si>
  <si>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</si>
  <si>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</si>
  <si>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</si>
  <si>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</si>
  <si>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</si>
  <si>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</si>
  <si>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</si>
  <si>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</si>
  <si>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</si>
  <si>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</si>
  <si>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</si>
  <si>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</si>
  <si>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</si>
  <si>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</si>
  <si>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</si>
  <si>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</si>
  <si>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</si>
  <si>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</si>
  <si>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</si>
  <si>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</si>
  <si>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</si>
  <si>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</si>
  <si>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</si>
  <si>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</si>
  <si>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</si>
  <si>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</si>
  <si>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</si>
  <si>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</si>
  <si>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</si>
  <si>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</si>
  <si>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</si>
  <si>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</si>
  <si>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</si>
  <si>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</si>
  <si>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</si>
  <si>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</si>
  <si>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</si>
  <si>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</si>
  <si>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</si>
  <si>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</si>
  <si>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</si>
  <si>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</si>
  <si>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</si>
  <si>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</si>
  <si>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</si>
  <si>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</si>
  <si>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</si>
  <si>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</si>
  <si>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</si>
  <si>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</si>
  <si>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</si>
  <si>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</si>
  <si>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</si>
  <si>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</si>
  <si>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</si>
  <si>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</si>
  <si>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</si>
  <si>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</si>
  <si>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</si>
  <si>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</si>
  <si>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</si>
  <si>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</si>
  <si>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</si>
  <si>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</si>
  <si>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</si>
  <si>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</si>
  <si>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</si>
  <si>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</si>
  <si>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</si>
  <si>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</si>
  <si>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</si>
  <si>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</si>
  <si>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</si>
  <si>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</si>
  <si>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</si>
  <si>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</si>
  <si>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</si>
  <si>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</si>
  <si>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</si>
  <si>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</si>
  <si>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</si>
  <si>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</si>
  <si>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</si>
  <si>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</si>
  <si>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</si>
  <si>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</si>
  <si>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</si>
  <si>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</si>
  <si>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</si>
  <si>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</si>
  <si>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</si>
  <si>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</si>
  <si>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</si>
  <si>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</si>
  <si>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</si>
  <si>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</si>
  <si>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</si>
  <si>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</si>
  <si>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</si>
  <si>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</si>
  <si>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</si>
  <si>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</si>
  <si>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</si>
  <si>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</si>
  <si>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</si>
  <si>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</si>
  <si>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</si>
  <si>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</si>
  <si>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</si>
  <si>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</si>
  <si>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</si>
  <si>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</si>
  <si>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</si>
  <si>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</si>
  <si>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</si>
  <si>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</si>
  <si>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</si>
  <si>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</si>
  <si>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</si>
  <si>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</si>
  <si>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</si>
  <si>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</si>
  <si>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</si>
  <si>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</si>
  <si>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</si>
  <si>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</si>
  <si>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</si>
  <si>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</si>
  <si>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</si>
  <si>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</si>
  <si>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</si>
  <si>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</si>
  <si>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</si>
  <si>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</si>
  <si>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</si>
  <si>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</si>
  <si>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</si>
  <si>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</si>
  <si>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</si>
  <si>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</si>
  <si>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</si>
  <si>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</si>
  <si>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</si>
  <si>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</si>
  <si>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</si>
  <si>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</si>
  <si>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</si>
  <si>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</si>
  <si>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</si>
  <si>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</si>
  <si>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</si>
  <si>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</si>
  <si>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</si>
  <si>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</si>
  <si>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</si>
  <si>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</si>
  <si>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</si>
  <si>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</si>
  <si>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</si>
  <si>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</si>
  <si>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</si>
  <si>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</si>
  <si>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</si>
  <si>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</si>
  <si>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</si>
  <si>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</si>
  <si>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</si>
  <si>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</si>
  <si>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</si>
  <si>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</si>
  <si>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</si>
  <si>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</si>
  <si>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</si>
  <si>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</si>
  <si>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</si>
  <si>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</si>
  <si>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</si>
  <si>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</si>
  <si>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</si>
  <si>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</si>
  <si>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</si>
  <si>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</si>
  <si>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</si>
  <si>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</si>
  <si>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</si>
  <si>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</si>
  <si>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</si>
  <si>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</si>
  <si>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</si>
  <si>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</si>
  <si>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</si>
  <si>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</si>
  <si>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</si>
  <si>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</si>
  <si>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</si>
  <si>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</si>
  <si>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</si>
  <si>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</si>
  <si>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</si>
  <si>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</si>
  <si>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</si>
  <si>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</si>
  <si>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</si>
  <si>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</si>
  <si>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</si>
  <si>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</si>
  <si>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</si>
  <si>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</si>
  <si>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</si>
  <si>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</si>
  <si>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</si>
  <si>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</si>
  <si>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</si>
  <si>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</si>
  <si>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</si>
  <si>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</si>
  <si>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</si>
  <si>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</si>
  <si>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</si>
  <si>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</si>
  <si>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</si>
  <si>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</si>
  <si>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</si>
  <si>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</si>
  <si>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</si>
  <si>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</si>
  <si>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</si>
  <si>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</si>
  <si>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</si>
  <si>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</si>
  <si>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</si>
  <si>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</si>
  <si>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</si>
  <si>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</si>
  <si>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</si>
  <si>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</si>
  <si>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</si>
  <si>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</si>
  <si>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</si>
  <si>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</si>
  <si>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</si>
  <si>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</si>
  <si>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</si>
  <si>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</si>
  <si>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</si>
  <si>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</si>
  <si>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</si>
  <si>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</si>
  <si>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</si>
  <si>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</si>
  <si>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</si>
  <si>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</si>
  <si>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</si>
  <si>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</si>
  <si>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</si>
  <si>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</si>
  <si>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</si>
  <si>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</si>
  <si>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</si>
  <si>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</si>
  <si>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</si>
  <si>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</si>
  <si>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</si>
  <si>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</si>
  <si>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</si>
  <si>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</si>
  <si>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</si>
  <si>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</si>
  <si>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</si>
  <si>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</si>
  <si>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</si>
  <si>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</si>
  <si>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</si>
  <si>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</si>
  <si>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</si>
  <si>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</si>
  <si>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</si>
  <si>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</si>
  <si>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</si>
  <si>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</si>
  <si>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</si>
  <si>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</si>
  <si>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</si>
  <si>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</si>
  <si>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</si>
  <si>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</si>
  <si>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</si>
  <si>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</si>
  <si>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</si>
  <si>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</si>
  <si>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</si>
  <si>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</si>
  <si>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</si>
  <si>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</si>
  <si>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</si>
  <si>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</si>
  <si>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</si>
  <si>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</si>
  <si>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</si>
  <si>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</si>
  <si>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</si>
  <si>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</si>
  <si>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</si>
  <si>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</si>
  <si>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</si>
  <si>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</si>
  <si>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</si>
  <si>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</si>
  <si>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</si>
  <si>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</si>
  <si>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</si>
  <si>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</si>
  <si>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</si>
  <si>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</si>
  <si>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</si>
  <si>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</si>
  <si>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</si>
  <si>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</si>
  <si>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</si>
  <si>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</si>
  <si>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</si>
  <si>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</si>
  <si>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</si>
  <si>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</si>
  <si>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</si>
  <si>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</si>
  <si>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</si>
  <si>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</si>
  <si>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</si>
  <si>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</si>
  <si>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</si>
  <si>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</si>
  <si>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</si>
  <si>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</si>
  <si>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</si>
  <si>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</si>
  <si>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</si>
  <si>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</si>
  <si>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</si>
  <si>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</si>
  <si>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</si>
  <si>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</si>
  <si>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</si>
  <si>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</si>
  <si>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</si>
  <si>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</si>
  <si>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</si>
  <si>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</si>
  <si>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</si>
  <si>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</si>
  <si>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</si>
  <si>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</si>
  <si>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</si>
  <si>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</si>
  <si>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</si>
  <si>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</si>
  <si>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</si>
  <si>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</si>
  <si>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</si>
  <si>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</si>
  <si>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</si>
  <si>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</si>
  <si>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</si>
  <si>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</si>
  <si>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</si>
  <si>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</si>
  <si>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</si>
  <si>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</si>
  <si>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</si>
  <si>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</si>
  <si>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</si>
  <si>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</si>
  <si>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</si>
  <si>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</si>
  <si>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</si>
  <si>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</si>
  <si>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</si>
  <si>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</si>
  <si>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</si>
  <si>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</si>
  <si>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</si>
  <si>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</si>
  <si>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</si>
  <si>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</si>
  <si>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</si>
  <si>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</si>
  <si>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</si>
  <si>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</si>
  <si>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</si>
  <si>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</si>
  <si>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</si>
  <si>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</si>
  <si>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</si>
  <si>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</si>
  <si>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</si>
  <si>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</si>
  <si>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</si>
  <si>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</si>
  <si>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</si>
  <si>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</si>
  <si>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</si>
  <si>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</si>
  <si>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</si>
  <si>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</si>
  <si>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</si>
  <si>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</si>
  <si>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</si>
  <si>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</si>
  <si>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</si>
  <si>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</si>
  <si>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</si>
  <si>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</si>
  <si>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</si>
  <si>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</si>
  <si>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</si>
  <si>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</si>
  <si>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</si>
  <si>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</si>
  <si>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</si>
  <si>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</si>
  <si>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</si>
  <si>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</si>
  <si>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</si>
  <si>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</si>
  <si>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</si>
  <si>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</si>
  <si>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</si>
  <si>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</si>
  <si>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</si>
  <si>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</si>
  <si>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</si>
  <si>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</si>
  <si>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</si>
  <si>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</si>
  <si>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</si>
  <si>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</si>
  <si>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</si>
  <si>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</si>
  <si>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</si>
  <si>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</si>
  <si>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</si>
  <si>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</si>
  <si>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</si>
  <si>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</si>
  <si>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</si>
  <si>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</si>
  <si>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</si>
  <si>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</si>
  <si>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</si>
  <si>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</si>
  <si>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</si>
  <si>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</si>
  <si>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</si>
  <si>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</si>
  <si>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</si>
  <si>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</si>
  <si>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</si>
  <si>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</si>
  <si>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</si>
  <si>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</si>
  <si>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</si>
  <si>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</si>
  <si>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</si>
  <si>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</si>
  <si>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</si>
  <si>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</si>
  <si>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</si>
  <si>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</si>
  <si>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</si>
  <si>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</si>
  <si>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</si>
  <si>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</si>
  <si>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</si>
  <si>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</si>
  <si>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</si>
  <si>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</si>
  <si>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</si>
  <si>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</si>
  <si>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</si>
  <si>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</si>
  <si>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</si>
  <si>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</si>
  <si>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</si>
  <si>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</si>
  <si>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</si>
  <si>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</si>
  <si>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</si>
  <si>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</si>
  <si>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</si>
  <si>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</si>
  <si>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</si>
  <si>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</si>
  <si>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</si>
  <si>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</si>
  <si>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</si>
  <si>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</si>
  <si>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</si>
  <si>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</si>
  <si>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</si>
  <si>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</si>
  <si>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</si>
  <si>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</si>
  <si>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</si>
  <si>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</si>
  <si>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</si>
  <si>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</si>
  <si>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</si>
  <si>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</si>
  <si>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</si>
  <si>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</si>
  <si>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</si>
  <si>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</si>
  <si>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</si>
  <si>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</si>
  <si>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</si>
  <si>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</si>
  <si>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</si>
  <si>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</si>
  <si>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</si>
  <si>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</si>
  <si>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</si>
  <si>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</si>
  <si>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</si>
  <si>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</si>
  <si>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</si>
  <si>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</si>
  <si>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</si>
  <si>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</si>
  <si>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</si>
  <si>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</si>
  <si>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</si>
  <si>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</si>
  <si>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</si>
  <si>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</si>
  <si>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</si>
  <si>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</si>
  <si>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</si>
  <si>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</si>
  <si>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</si>
  <si>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</si>
  <si>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</si>
  <si>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</si>
  <si>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</si>
  <si>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</si>
  <si>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</si>
  <si>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</si>
  <si>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</si>
  <si>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</si>
  <si>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</si>
  <si>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</si>
  <si>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</si>
  <si>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</si>
  <si>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</si>
  <si>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</si>
  <si>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</si>
  <si>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</si>
  <si>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</si>
  <si>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</si>
  <si>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</si>
  <si>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</si>
  <si>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</si>
  <si>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</si>
  <si>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</si>
  <si>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</si>
  <si>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</si>
  <si>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</si>
  <si>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</si>
  <si>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</si>
  <si>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</si>
  <si>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</si>
  <si>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</si>
  <si>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</si>
  <si>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</si>
  <si>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</si>
  <si>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</si>
  <si>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</si>
  <si>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</si>
  <si>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</si>
  <si>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</si>
  <si>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</si>
  <si>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</si>
  <si>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</si>
  <si>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</si>
  <si>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</si>
  <si>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</si>
  <si>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</si>
  <si>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</si>
  <si>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</si>
  <si>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</si>
  <si>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</si>
  <si>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</si>
  <si>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</si>
  <si>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</si>
  <si>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</si>
  <si>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</si>
  <si>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</si>
  <si>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</si>
  <si>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</si>
  <si>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</si>
  <si>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</si>
  <si>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</si>
  <si>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</si>
  <si>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</si>
  <si>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</si>
  <si>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</si>
  <si>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</si>
  <si>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</si>
  <si>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</si>
  <si>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</si>
  <si>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</si>
  <si>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</si>
  <si>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</si>
  <si>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</si>
  <si>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</si>
  <si>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</si>
  <si>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</si>
  <si>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</si>
  <si>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</si>
  <si>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</si>
  <si>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</si>
  <si>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</si>
  <si>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</si>
  <si>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</si>
  <si>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</si>
  <si>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</si>
  <si>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</si>
  <si>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</si>
  <si>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</si>
  <si>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</si>
  <si>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</si>
  <si>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</si>
  <si>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</si>
  <si>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</si>
  <si>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</si>
  <si>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</si>
  <si>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</si>
  <si>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</si>
  <si>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</si>
  <si>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</si>
  <si>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</si>
  <si>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</si>
  <si>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</si>
  <si>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</si>
  <si>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</si>
  <si>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</si>
  <si>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</si>
  <si>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</si>
  <si>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</si>
  <si>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</si>
  <si>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</si>
  <si>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</si>
  <si>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</si>
  <si>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</si>
  <si>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</si>
  <si>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</si>
  <si>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</si>
  <si>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</si>
  <si>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</si>
  <si>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</si>
  <si>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</si>
  <si>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</si>
  <si>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</si>
  <si>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</si>
  <si>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</si>
  <si>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</si>
  <si>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</si>
  <si>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</si>
  <si>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</si>
  <si>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</si>
  <si>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</si>
  <si>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</si>
  <si>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</si>
  <si>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</si>
  <si>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</si>
  <si>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</si>
  <si>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</si>
  <si>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</si>
  <si>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</si>
  <si>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</si>
  <si>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</si>
  <si>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</si>
  <si>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</si>
  <si>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</si>
  <si>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</si>
  <si>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</si>
  <si>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</si>
  <si>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</si>
  <si>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</si>
  <si>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</si>
  <si>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</si>
  <si>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</si>
  <si>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</si>
  <si>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</si>
  <si>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</si>
  <si>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</si>
  <si>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</si>
  <si>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</si>
  <si>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</si>
  <si>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</si>
  <si>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</si>
  <si>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</si>
  <si>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</si>
  <si>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</si>
  <si>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</si>
  <si>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</si>
  <si>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</si>
  <si>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</si>
  <si>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</si>
  <si>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</si>
  <si>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</si>
  <si>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</si>
  <si>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</si>
  <si>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</si>
  <si>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</si>
  <si>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</si>
  <si>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</si>
  <si>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</si>
  <si>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</si>
  <si>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</si>
  <si>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</si>
  <si>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</si>
  <si>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</si>
  <si>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</si>
  <si>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</si>
  <si>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</si>
  <si>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</si>
  <si>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</si>
  <si>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</si>
  <si>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</si>
  <si>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</si>
  <si>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</si>
  <si>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</si>
  <si>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</si>
  <si>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</si>
  <si>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</si>
  <si>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</si>
  <si>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</si>
  <si>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</si>
  <si>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</si>
  <si>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</si>
  <si>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</si>
  <si>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</si>
  <si>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</si>
  <si>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</si>
  <si>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</si>
  <si>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</si>
  <si>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</si>
  <si>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</si>
  <si>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</si>
  <si>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</si>
  <si>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</si>
  <si>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</si>
  <si>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</si>
  <si>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</si>
  <si>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</si>
  <si>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</si>
  <si>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</si>
  <si>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</si>
  <si>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</si>
  <si>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</si>
  <si>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</si>
  <si>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</si>
  <si>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</si>
  <si>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</si>
  <si>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</si>
  <si>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</si>
  <si>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</si>
  <si>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</si>
  <si>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</si>
  <si>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</si>
  <si>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</si>
  <si>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</si>
  <si>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</si>
  <si>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</si>
  <si>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</si>
  <si>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</si>
  <si>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</si>
  <si>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</si>
  <si>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</si>
  <si>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</si>
  <si>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</si>
  <si>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</si>
  <si>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</si>
  <si>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</si>
  <si>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</si>
  <si>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</si>
  <si>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</si>
  <si>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</si>
  <si>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</si>
  <si>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</si>
  <si>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</si>
  <si>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</si>
  <si>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</si>
  <si>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</si>
  <si>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</si>
  <si>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</si>
  <si>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</si>
  <si>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</si>
  <si>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</si>
  <si>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</si>
  <si>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</si>
  <si>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</si>
  <si>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</si>
  <si>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</si>
  <si>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</si>
  <si>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</si>
  <si>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</si>
  <si>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</si>
  <si>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</si>
  <si>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</si>
  <si>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</si>
  <si>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</si>
  <si>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</si>
  <si>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</si>
  <si>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</si>
  <si>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</si>
  <si>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</si>
  <si>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</si>
  <si>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</si>
  <si>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</si>
  <si>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</si>
  <si>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</si>
  <si>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</si>
  <si>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</si>
  <si>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</si>
  <si>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</si>
  <si>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</si>
  <si>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</si>
  <si>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</si>
  <si>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</si>
  <si>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</si>
  <si>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</si>
  <si>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</si>
  <si>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</si>
  <si>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</si>
  <si>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</si>
  <si>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</si>
  <si>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</si>
  <si>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</si>
  <si>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</si>
  <si>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</si>
  <si>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</si>
  <si>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</si>
  <si>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</si>
  <si>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</si>
  <si>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</si>
  <si>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</si>
  <si>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</si>
  <si>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</si>
  <si>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</si>
  <si>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</si>
  <si>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</si>
  <si>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</si>
  <si>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</si>
  <si>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</si>
  <si>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</si>
  <si>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</si>
  <si>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</si>
  <si>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</si>
  <si>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</si>
  <si>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</si>
  <si>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</si>
  <si>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</si>
  <si>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</si>
  <si>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</si>
  <si>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</si>
  <si>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</si>
  <si>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</si>
  <si>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</si>
  <si>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</si>
  <si>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</si>
  <si>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</si>
  <si>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</si>
  <si>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</si>
  <si>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</si>
  <si>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</si>
  <si>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</si>
  <si>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</si>
  <si>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</si>
  <si>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</si>
  <si>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</si>
  <si>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</si>
  <si>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</si>
  <si>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</si>
  <si>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</si>
  <si>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</si>
  <si>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</si>
  <si>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</si>
  <si>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</si>
  <si>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</si>
  <si>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</si>
  <si>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</si>
  <si>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</si>
  <si>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</si>
  <si>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</si>
  <si>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</si>
  <si>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</si>
  <si>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</si>
  <si>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</si>
  <si>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</si>
  <si>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</si>
  <si>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</si>
  <si>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</si>
  <si>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</si>
  <si>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</si>
  <si>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</si>
  <si>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</si>
  <si>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</si>
  <si>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</si>
  <si>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</si>
  <si>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</si>
  <si>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</si>
  <si>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</si>
  <si>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</si>
  <si>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</si>
  <si>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</si>
  <si>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</si>
  <si>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</si>
  <si>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</si>
  <si>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</si>
  <si>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</si>
  <si>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</si>
  <si>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</si>
  <si>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</si>
  <si>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</si>
  <si>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</si>
  <si>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</si>
  <si>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</si>
  <si>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</si>
  <si>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</si>
  <si>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</si>
  <si>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</si>
  <si>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</si>
  <si>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</si>
  <si>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</si>
  <si>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</si>
  <si>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</si>
  <si>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</si>
  <si>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</si>
  <si>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</si>
  <si>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</si>
  <si>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</si>
  <si>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</si>
  <si>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</si>
  <si>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</si>
  <si>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</si>
  <si>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</si>
  <si>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</si>
  <si>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</si>
  <si>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</si>
  <si>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</si>
  <si>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</si>
  <si>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</si>
  <si>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</si>
  <si>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</si>
  <si>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</si>
  <si>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</si>
  <si>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</si>
  <si>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</si>
  <si>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</si>
  <si>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</si>
  <si>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</si>
  <si>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</si>
  <si>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</si>
  <si>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</si>
  <si>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</si>
  <si>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</si>
  <si>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</si>
  <si>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</si>
  <si>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</si>
  <si>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</si>
  <si>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</si>
  <si>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</si>
  <si>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</si>
  <si>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</si>
  <si>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</si>
  <si>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</si>
  <si>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</si>
  <si>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</si>
  <si>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</si>
  <si>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</si>
  <si>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</si>
  <si>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</si>
  <si>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</si>
  <si>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</si>
  <si>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</si>
  <si>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</si>
  <si>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</si>
  <si>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</si>
  <si>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</si>
  <si>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</si>
  <si>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</si>
  <si>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</si>
  <si>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</si>
  <si>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</si>
  <si>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</si>
  <si>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</si>
  <si>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</si>
  <si>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</si>
  <si>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</si>
  <si>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</si>
  <si>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</si>
  <si>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</si>
  <si>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</si>
  <si>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</si>
  <si>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</si>
  <si>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</si>
  <si>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</si>
  <si>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</si>
  <si>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</si>
  <si>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</si>
  <si>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</si>
  <si>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</si>
  <si>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</si>
  <si>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</si>
  <si>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</si>
  <si>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</si>
  <si>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</si>
  <si>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</si>
  <si>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</si>
  <si>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</si>
  <si>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</si>
  <si>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</si>
  <si>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</si>
  <si>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</si>
  <si>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</si>
  <si>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</si>
  <si>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</si>
  <si>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</si>
  <si>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</si>
  <si>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</si>
  <si>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</si>
  <si>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</si>
  <si>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</si>
  <si>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</si>
  <si>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</si>
  <si>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</si>
  <si>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</si>
  <si>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</si>
  <si>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</si>
  <si>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</si>
  <si>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</si>
  <si>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</si>
  <si>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</si>
  <si>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</si>
  <si>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</si>
  <si>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</si>
  <si>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</si>
  <si>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</si>
  <si>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</si>
  <si>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</si>
  <si>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</si>
  <si>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</si>
  <si>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</si>
  <si>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</si>
  <si>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</si>
  <si>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</si>
  <si>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</si>
  <si>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</si>
  <si>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</si>
  <si>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</si>
  <si>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</si>
  <si>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</si>
  <si>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</si>
  <si>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</si>
  <si>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</si>
  <si>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</si>
  <si>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</si>
  <si>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</si>
  <si>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</si>
  <si>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</si>
  <si>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</si>
  <si>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</si>
  <si>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</si>
  <si>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</si>
  <si>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</si>
  <si>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</si>
  <si>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</si>
  <si>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</si>
  <si>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</si>
  <si>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</si>
  <si>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</si>
  <si>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</si>
  <si>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</si>
  <si>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</si>
  <si>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</si>
  <si>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</si>
  <si>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</si>
  <si>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</si>
  <si>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</si>
  <si>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</si>
  <si>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</si>
  <si>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</si>
  <si>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</si>
  <si>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</si>
  <si>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</si>
  <si>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</si>
  <si>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</si>
  <si>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</si>
  <si>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</si>
  <si>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</si>
  <si>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</si>
  <si>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</si>
  <si>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</si>
  <si>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</si>
  <si>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</si>
  <si>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</si>
  <si>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</si>
  <si>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</si>
  <si>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</si>
  <si>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</si>
  <si>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</si>
  <si>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</si>
  <si>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</si>
  <si>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</si>
  <si>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</si>
  <si>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</si>
  <si>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</si>
  <si>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</si>
  <si>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</si>
  <si>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</si>
  <si>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</si>
  <si>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</si>
  <si>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</si>
  <si>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</si>
  <si>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</si>
  <si>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</si>
  <si>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</si>
  <si>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</si>
  <si>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</si>
  <si>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</si>
  <si>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</si>
  <si>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</si>
  <si>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</si>
  <si>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</si>
  <si>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</si>
  <si>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</si>
  <si>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</si>
  <si>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</si>
  <si>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</si>
  <si>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</si>
  <si>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</si>
  <si>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</si>
  <si>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</si>
  <si>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</si>
  <si>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</si>
  <si>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</si>
  <si>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</si>
  <si>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</si>
  <si>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</si>
  <si>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</si>
  <si>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</si>
  <si>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</si>
  <si>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</si>
  <si>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</si>
  <si>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</si>
  <si>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</si>
  <si>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</si>
  <si>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</si>
  <si>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</si>
  <si>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</si>
  <si>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</si>
  <si>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</si>
  <si>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</si>
  <si>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</si>
  <si>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</si>
  <si>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</si>
  <si>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</si>
  <si>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</si>
  <si>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</si>
  <si>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</si>
  <si>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</si>
  <si>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</si>
  <si>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</si>
  <si>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</si>
  <si>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</si>
  <si>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</si>
  <si>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</si>
  <si>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</si>
  <si>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</si>
  <si>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</si>
  <si>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</si>
  <si>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</si>
  <si>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</si>
  <si>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</si>
  <si>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</si>
  <si>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</si>
  <si>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</si>
  <si>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</si>
  <si>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</si>
  <si>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</si>
  <si>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</si>
  <si>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</si>
  <si>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</si>
  <si>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</si>
  <si>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</si>
  <si>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</si>
  <si>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</si>
  <si>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</si>
  <si>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</si>
  <si>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</si>
  <si>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</si>
  <si>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</si>
  <si>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</si>
  <si>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</si>
  <si>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</si>
  <si>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</si>
  <si>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</si>
  <si>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</si>
  <si>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</si>
  <si>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</si>
  <si>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</si>
  <si>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</si>
  <si>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</si>
  <si>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</si>
  <si>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</si>
  <si>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</si>
  <si>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</si>
  <si>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</si>
  <si>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</si>
  <si>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</si>
  <si>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</si>
  <si>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</si>
  <si>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</si>
  <si>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</si>
  <si>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</si>
  <si>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</si>
  <si>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</si>
  <si>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</si>
  <si>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</si>
  <si>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</si>
  <si>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</si>
  <si>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</si>
  <si>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</si>
  <si>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</si>
  <si>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</si>
  <si>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</si>
  <si>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</si>
  <si>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</si>
  <si>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</si>
  <si>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</si>
  <si>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</si>
  <si>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</si>
  <si>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</si>
  <si>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</si>
  <si>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</si>
  <si>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</si>
  <si>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</si>
  <si>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</si>
  <si>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</si>
  <si>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</si>
  <si>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</si>
  <si>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</si>
  <si>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</si>
  <si>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</si>
  <si>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</si>
  <si>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</si>
  <si>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</si>
  <si>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</si>
  <si>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</si>
  <si>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</si>
  <si>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</si>
  <si>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</si>
  <si>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</si>
  <si>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</si>
  <si>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</si>
  <si>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</si>
  <si>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</si>
  <si>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</si>
  <si>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</si>
  <si>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</si>
  <si>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</si>
  <si>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</si>
  <si>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</si>
  <si>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</si>
  <si>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</si>
  <si>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</si>
  <si>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</si>
  <si>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</si>
  <si>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</si>
  <si>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</si>
  <si>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</si>
  <si>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</si>
  <si>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</si>
  <si>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</si>
  <si>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</si>
  <si>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</si>
  <si>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</si>
  <si>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</si>
  <si>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</si>
  <si>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</si>
  <si>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</si>
  <si>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</si>
  <si>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</si>
  <si>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</si>
  <si>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</si>
  <si>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</si>
  <si>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</si>
  <si>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</si>
  <si>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</si>
  <si>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</si>
  <si>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</si>
  <si>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</si>
  <si>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</si>
  <si>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</si>
  <si>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</si>
  <si>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</si>
  <si>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</si>
  <si>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</si>
  <si>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</si>
  <si>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</si>
  <si>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</si>
  <si>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</si>
  <si>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</si>
  <si>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</si>
  <si>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</si>
  <si>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</si>
  <si>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</si>
  <si>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</si>
  <si>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</si>
  <si>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</si>
  <si>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</si>
  <si>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</si>
  <si>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</si>
  <si>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</si>
  <si>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</si>
  <si>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</si>
  <si>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</si>
  <si>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</si>
  <si>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</si>
  <si>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</si>
  <si>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</si>
  <si>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</si>
  <si>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</si>
  <si>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</si>
  <si>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</si>
  <si>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</si>
  <si>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</si>
  <si>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</si>
  <si>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</si>
  <si>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</si>
  <si>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</si>
  <si>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</si>
  <si>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</si>
  <si>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</si>
  <si>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</si>
  <si>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</si>
  <si>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</si>
  <si>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</si>
  <si>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</si>
  <si>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</si>
  <si>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</si>
  <si>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</si>
  <si>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</si>
  <si>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</si>
  <si>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</si>
  <si>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</si>
  <si>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</si>
  <si>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</si>
  <si>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</si>
  <si>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</si>
  <si>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</si>
  <si>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</si>
  <si>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</si>
  <si>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</si>
  <si>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</si>
  <si>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</si>
  <si>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</si>
  <si>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</si>
  <si>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</si>
  <si>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</si>
  <si>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</si>
  <si>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</si>
  <si>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</si>
  <si>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</si>
  <si>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</si>
  <si>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</si>
  <si>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</si>
  <si>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</si>
  <si>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</si>
  <si>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</si>
  <si>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</si>
  <si>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</si>
  <si>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</si>
  <si>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</si>
  <si>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</si>
  <si>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</si>
  <si>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</si>
  <si>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</si>
  <si>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</si>
  <si>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</si>
  <si>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</si>
  <si>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</si>
  <si>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</si>
  <si>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</si>
  <si>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</si>
  <si>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</si>
  <si>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</si>
  <si>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</si>
  <si>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</si>
  <si>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</si>
  <si>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</si>
  <si>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</si>
  <si>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</si>
  <si>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</si>
  <si>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</si>
  <si>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</si>
  <si>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</si>
  <si>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</si>
  <si>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</si>
  <si>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</si>
  <si>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</si>
  <si>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</si>
  <si>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</si>
  <si>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</si>
  <si>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</si>
  <si>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</si>
  <si>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</si>
  <si>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</si>
  <si>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</si>
  <si>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</si>
  <si>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</si>
  <si>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</si>
  <si>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</si>
  <si>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</si>
  <si>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</si>
  <si>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</si>
  <si>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</si>
  <si>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</si>
  <si>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</si>
  <si>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</si>
  <si>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</si>
  <si>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</si>
  <si>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</si>
  <si>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</si>
  <si>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</si>
  <si>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</si>
  <si>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</si>
  <si>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</si>
  <si>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</si>
  <si>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</si>
  <si>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</si>
  <si>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</si>
  <si>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</si>
  <si>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</si>
  <si>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</si>
  <si>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</si>
  <si>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</si>
  <si>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</si>
  <si>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</si>
  <si>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</si>
  <si>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</si>
  <si>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</si>
  <si>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</si>
  <si>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</si>
  <si>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</si>
  <si>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</si>
  <si>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</si>
  <si>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</si>
  <si>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</si>
  <si>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</si>
  <si>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</si>
  <si>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</si>
  <si>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</si>
  <si>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</si>
  <si>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</si>
  <si>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</si>
  <si>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</si>
  <si>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</si>
  <si>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</si>
  <si>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</si>
  <si>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</si>
  <si>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</si>
  <si>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</si>
  <si>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</si>
  <si>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</si>
  <si>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</si>
  <si>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</si>
  <si>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</si>
  <si>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</si>
  <si>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</si>
  <si>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</si>
  <si>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</si>
  <si>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</si>
  <si>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</si>
  <si>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</si>
  <si>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</si>
  <si>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</si>
  <si>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</si>
  <si>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</si>
  <si>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</si>
  <si>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</si>
  <si>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</si>
  <si>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</si>
  <si>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</si>
  <si>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</si>
  <si>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</si>
  <si>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</si>
  <si>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</si>
  <si>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</si>
  <si>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</si>
  <si>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</si>
  <si>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</si>
  <si>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</si>
  <si>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</si>
  <si>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</si>
  <si>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</si>
  <si>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</si>
  <si>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</si>
  <si>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</si>
  <si>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</si>
  <si>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</si>
  <si>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</si>
  <si>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</si>
  <si>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</si>
  <si>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</si>
  <si>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</si>
  <si>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</si>
  <si>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</si>
  <si>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</si>
  <si>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</si>
  <si>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</si>
  <si>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</si>
  <si>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</si>
  <si>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</si>
  <si>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</si>
  <si>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</si>
  <si>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</si>
  <si>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</si>
  <si>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</si>
  <si>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</si>
  <si>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</si>
  <si>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</si>
  <si>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</si>
  <si>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</si>
  <si>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</si>
  <si>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</si>
  <si>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</si>
  <si>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</si>
  <si>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</si>
  <si>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</si>
  <si>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</si>
  <si>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</si>
  <si>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</si>
  <si>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</si>
  <si>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</si>
  <si>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</si>
  <si>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</si>
  <si>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</si>
  <si>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</si>
  <si>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</si>
  <si>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</si>
  <si>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</si>
  <si>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</si>
  <si>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</si>
  <si>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</si>
  <si>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</si>
  <si>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</si>
  <si>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</si>
  <si>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</si>
  <si>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</si>
  <si>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</si>
  <si>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</si>
  <si>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</si>
  <si>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</si>
  <si>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</si>
  <si>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</si>
  <si>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</si>
  <si>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</si>
  <si>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</si>
  <si>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</si>
  <si>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</si>
  <si>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</si>
  <si>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</si>
  <si>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</si>
  <si>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</si>
  <si>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</si>
  <si>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</si>
  <si>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</si>
  <si>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</si>
  <si>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</si>
  <si>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</si>
  <si>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</si>
  <si>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</si>
  <si>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</si>
  <si>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</si>
  <si>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</si>
  <si>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</si>
  <si>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</si>
  <si>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</si>
  <si>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</si>
  <si>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</si>
  <si>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</si>
  <si>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</si>
  <si>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</si>
  <si>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</si>
  <si>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</si>
  <si>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</si>
  <si>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</si>
  <si>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</si>
  <si>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</si>
  <si>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</si>
  <si>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</si>
  <si>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</si>
  <si>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</si>
  <si>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</si>
  <si>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</si>
  <si>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</si>
  <si>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</si>
  <si>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</si>
  <si>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</si>
  <si>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</si>
  <si>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</si>
  <si>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</si>
  <si>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</si>
  <si>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</si>
  <si>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</si>
  <si>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</si>
  <si>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</si>
  <si>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</si>
  <si>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</si>
  <si>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</si>
  <si>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</si>
  <si>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</si>
  <si>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</si>
  <si>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</si>
  <si>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</si>
  <si>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</si>
  <si>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</si>
  <si>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</si>
  <si>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</si>
  <si>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</si>
  <si>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</si>
  <si>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</si>
  <si>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</si>
  <si>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</si>
  <si>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</si>
  <si>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</si>
  <si>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</si>
  <si>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</si>
  <si>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</si>
  <si>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</si>
  <si>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</si>
  <si>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</si>
  <si>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</si>
  <si>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</si>
  <si>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</si>
  <si>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</si>
  <si>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</si>
  <si>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</si>
  <si>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</si>
  <si>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</si>
  <si>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</si>
  <si>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</si>
  <si>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</si>
  <si>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</si>
  <si>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</si>
  <si>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</si>
  <si>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</si>
  <si>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</si>
  <si>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</si>
  <si>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</si>
  <si>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</si>
  <si>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</si>
  <si>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</si>
  <si>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</si>
  <si>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</si>
  <si>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</si>
  <si>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</si>
  <si>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</si>
  <si>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</si>
  <si>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</si>
  <si>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</si>
  <si>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</si>
  <si>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</si>
  <si>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</si>
  <si>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</si>
  <si>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</si>
  <si>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</si>
  <si>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</si>
  <si>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</si>
  <si>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</si>
  <si>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</si>
  <si>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</si>
  <si>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</si>
  <si>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</si>
  <si>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</si>
  <si>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</si>
  <si>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</si>
  <si>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</si>
  <si>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</si>
  <si>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</si>
  <si>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</si>
  <si>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</si>
  <si>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</si>
  <si>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</si>
  <si>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</si>
  <si>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</si>
  <si>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</si>
  <si>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</si>
  <si>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</si>
  <si>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</si>
  <si>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</si>
  <si>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</si>
  <si>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</si>
  <si>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</si>
  <si>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</si>
  <si>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</si>
  <si>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</si>
  <si>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</si>
  <si>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</si>
  <si>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</si>
  <si>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</si>
  <si>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</si>
  <si>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</si>
  <si>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</si>
  <si>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</si>
  <si>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</si>
  <si>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</si>
  <si>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</si>
  <si>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</si>
  <si>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</si>
  <si>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</si>
  <si>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</si>
  <si>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</si>
  <si>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</si>
  <si>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</si>
  <si>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</si>
  <si>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</si>
  <si>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</si>
  <si>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</si>
  <si>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</si>
  <si>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</si>
  <si>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</si>
  <si>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</si>
  <si>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</si>
  <si>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</si>
  <si>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</si>
  <si>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</si>
  <si>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</si>
  <si>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</si>
  <si>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</si>
  <si>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</si>
  <si>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</si>
  <si>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</si>
  <si>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</si>
  <si>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</si>
  <si>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</si>
  <si>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</si>
  <si>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</si>
  <si>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</si>
  <si>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</si>
  <si>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</si>
  <si>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</si>
  <si>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</si>
  <si>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</si>
  <si>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</si>
  <si>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</si>
  <si>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</si>
  <si>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</si>
  <si>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</si>
  <si>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</si>
  <si>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</si>
  <si>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</si>
  <si>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</si>
  <si>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</si>
  <si>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</si>
  <si>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</si>
  <si>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</si>
  <si>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</si>
  <si>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</si>
  <si>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</si>
  <si>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</si>
  <si>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</si>
  <si>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</si>
  <si>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</si>
  <si>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</si>
  <si>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</si>
  <si>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</si>
  <si>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</si>
  <si>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</si>
  <si>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</si>
  <si>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</si>
  <si>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</si>
  <si>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</si>
  <si>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</si>
  <si>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</si>
  <si>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</si>
  <si>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</si>
  <si>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</si>
  <si>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</si>
  <si>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</si>
  <si>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</si>
  <si>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</si>
  <si>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</si>
  <si>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</si>
  <si>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</si>
  <si>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</si>
  <si>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</si>
  <si>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</si>
  <si>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</si>
  <si>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</si>
  <si>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</si>
  <si>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</si>
  <si>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</si>
  <si>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</si>
  <si>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</si>
  <si>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</si>
  <si>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</si>
  <si>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</si>
  <si>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</si>
  <si>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</si>
  <si>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</si>
  <si>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</si>
  <si>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</si>
  <si>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</si>
  <si>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</si>
  <si>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</si>
  <si>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</si>
  <si>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</si>
  <si>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</si>
  <si>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</si>
  <si>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</si>
  <si>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</si>
  <si>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</si>
  <si>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</si>
  <si>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</si>
  <si>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</si>
  <si>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</si>
  <si>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</si>
  <si>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</si>
  <si>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</si>
  <si>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</si>
  <si>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</si>
  <si>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</si>
  <si>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</si>
  <si>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</si>
  <si>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</si>
  <si>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</si>
  <si>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</si>
  <si>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</si>
  <si>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</si>
  <si>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</si>
  <si>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</si>
  <si>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</si>
  <si>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</si>
  <si>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</si>
  <si>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</si>
  <si>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</si>
  <si>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</si>
  <si>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</si>
  <si>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</si>
  <si>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</si>
  <si>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</si>
  <si>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</si>
  <si>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</si>
  <si>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</si>
  <si>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</si>
  <si>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</si>
  <si>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</si>
  <si>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</si>
  <si>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</si>
  <si>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</si>
  <si>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</si>
  <si>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</si>
  <si>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</si>
  <si>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</si>
  <si>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</si>
  <si>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</si>
  <si>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</si>
  <si>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</si>
  <si>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</si>
  <si>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</si>
  <si>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</si>
  <si>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</si>
  <si>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</si>
  <si>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</si>
  <si>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</si>
  <si>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</si>
  <si>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</si>
  <si>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</si>
  <si>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</si>
  <si>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</si>
  <si>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</si>
  <si>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</si>
  <si>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</si>
  <si>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</si>
  <si>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</si>
  <si>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</si>
  <si>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</si>
  <si>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</si>
  <si>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</si>
  <si>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</si>
  <si>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</si>
  <si>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</si>
  <si>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</si>
  <si>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</si>
  <si>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</si>
  <si>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</si>
  <si>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</si>
  <si>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</si>
  <si>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</si>
  <si>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</si>
  <si>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</si>
  <si>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</si>
  <si>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</si>
  <si>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</si>
  <si>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</si>
  <si>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</si>
  <si>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</si>
  <si>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</si>
  <si>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</si>
  <si>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</si>
  <si>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</si>
  <si>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</si>
  <si>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</si>
  <si>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</si>
  <si>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</si>
  <si>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</si>
  <si>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</si>
  <si>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</si>
  <si>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</si>
  <si>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</si>
  <si>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</si>
  <si>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</si>
  <si>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</si>
  <si>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</si>
  <si>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</si>
  <si>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</si>
  <si>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</si>
  <si>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</si>
  <si>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</si>
  <si>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</si>
  <si>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</si>
  <si>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</si>
  <si>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</si>
  <si>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</si>
  <si>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</si>
  <si>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</si>
  <si>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</si>
  <si>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</si>
  <si>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</si>
  <si>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</si>
  <si>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</si>
  <si>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</si>
  <si>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</si>
  <si>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</si>
  <si>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</si>
  <si>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</si>
  <si>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</si>
  <si>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</si>
  <si>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</si>
  <si>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</si>
  <si>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</si>
  <si>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</si>
  <si>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</si>
  <si>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</si>
  <si>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</si>
  <si>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</si>
  <si>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</si>
  <si>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</si>
  <si>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</si>
  <si>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</si>
  <si>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</si>
  <si>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</si>
  <si>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</si>
  <si>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</si>
  <si>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</si>
  <si>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</si>
  <si>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</si>
  <si>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</si>
  <si>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</si>
  <si>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</si>
  <si>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</si>
  <si>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</si>
  <si>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</si>
  <si>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</si>
  <si>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</si>
  <si>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</si>
  <si>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</si>
  <si>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</si>
  <si>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</si>
  <si>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</si>
  <si>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</si>
  <si>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</si>
  <si>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</si>
  <si>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</si>
  <si>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</si>
  <si>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</si>
  <si>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</si>
  <si>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</si>
  <si>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</si>
  <si>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</si>
  <si>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</si>
  <si>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</si>
  <si>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</si>
  <si>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</si>
  <si>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</si>
  <si>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</si>
  <si>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</si>
  <si>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</si>
  <si>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</si>
  <si>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</si>
  <si>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</si>
  <si>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</si>
  <si>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</si>
  <si>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</si>
  <si>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</si>
  <si>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</si>
  <si>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</si>
  <si>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</si>
  <si>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</si>
  <si>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</si>
  <si>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</si>
  <si>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</si>
  <si>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</si>
  <si>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</si>
  <si>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</si>
  <si>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</si>
  <si>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</si>
  <si>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</si>
  <si>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</si>
  <si>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</si>
  <si>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</si>
  <si>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</si>
  <si>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</si>
  <si>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</si>
  <si>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</si>
  <si>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</si>
  <si>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</si>
  <si>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</si>
  <si>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</si>
  <si>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</si>
  <si>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</si>
  <si>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</si>
  <si>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</si>
  <si>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</si>
  <si>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</si>
  <si>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</si>
  <si>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</si>
  <si>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</si>
  <si>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</si>
  <si>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</si>
  <si>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</si>
  <si>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</si>
  <si>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</si>
  <si>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</si>
  <si>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</si>
  <si>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</si>
  <si>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</si>
  <si>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</si>
  <si>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</si>
  <si>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</si>
  <si>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</si>
  <si>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</si>
  <si>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</si>
  <si>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</si>
  <si>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</si>
  <si>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</si>
  <si>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</si>
  <si>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</si>
  <si>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</si>
  <si>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</si>
  <si>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</si>
  <si>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</si>
  <si>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</si>
  <si>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</si>
  <si>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</si>
  <si>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</si>
  <si>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</si>
  <si>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</si>
  <si>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</si>
  <si>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</si>
  <si>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</si>
  <si>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</si>
  <si>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</si>
  <si>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</si>
  <si>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</si>
  <si>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</si>
  <si>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</si>
  <si>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</si>
  <si>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</si>
  <si>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</si>
  <si>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</si>
  <si>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</si>
  <si>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</si>
  <si>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</si>
  <si>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</si>
  <si>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</si>
  <si>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</si>
  <si>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</si>
  <si>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</si>
  <si>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</si>
  <si>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</si>
  <si>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</si>
  <si>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</si>
  <si>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</si>
  <si>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</si>
  <si>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</si>
  <si>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</si>
  <si>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</si>
  <si>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</si>
  <si>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</si>
  <si>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</si>
  <si>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</si>
  <si>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</si>
  <si>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</si>
  <si>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</si>
  <si>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</si>
  <si>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</si>
  <si>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</si>
  <si>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</si>
  <si>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</si>
  <si>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</si>
  <si>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</si>
  <si>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</si>
  <si>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</si>
  <si>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</si>
  <si>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</si>
  <si>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</si>
  <si>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</si>
  <si>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</si>
  <si>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</si>
  <si>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</si>
  <si>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</si>
  <si>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</si>
  <si>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</si>
  <si>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</si>
  <si>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</si>
  <si>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</si>
  <si>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</si>
  <si>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</si>
  <si>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</si>
  <si>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</si>
  <si>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</si>
  <si>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</si>
  <si>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</si>
  <si>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</si>
  <si>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</si>
  <si>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</si>
  <si>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</si>
  <si>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</si>
  <si>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</si>
  <si>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</si>
  <si>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</si>
  <si>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</si>
  <si>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</si>
  <si>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</si>
  <si>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</si>
  <si>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</si>
  <si>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</si>
  <si>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</si>
  <si>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</si>
  <si>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</si>
  <si>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</si>
  <si>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</si>
  <si>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</si>
  <si>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</si>
  <si>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</si>
  <si>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</si>
  <si>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</si>
  <si>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</si>
  <si>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</si>
  <si>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</si>
  <si>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</si>
  <si>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</si>
  <si>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</si>
  <si>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</si>
  <si>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</si>
  <si>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</si>
  <si>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</si>
  <si>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</si>
  <si>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</si>
  <si>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</si>
  <si>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</si>
  <si>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</si>
  <si>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</si>
  <si>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</si>
  <si>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</si>
  <si>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</si>
  <si>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</si>
  <si>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</si>
  <si>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</si>
  <si>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</si>
  <si>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</si>
  <si>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</si>
  <si>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</si>
  <si>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</si>
  <si>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</si>
  <si>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</si>
  <si>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</si>
  <si>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</si>
  <si>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</si>
  <si>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</si>
  <si>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</si>
  <si>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</si>
  <si>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</si>
  <si>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</si>
  <si>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</si>
  <si>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</si>
  <si>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</si>
  <si>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</si>
  <si>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</si>
  <si>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</si>
  <si>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</si>
  <si>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</si>
  <si>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</si>
  <si>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</si>
  <si>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</si>
  <si>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</si>
  <si>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</si>
  <si>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</si>
  <si>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</si>
  <si>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</si>
  <si>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</si>
  <si>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</si>
  <si>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</si>
  <si>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</si>
  <si>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</si>
  <si>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</si>
  <si>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</si>
  <si>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</si>
  <si>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</si>
  <si>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</si>
  <si>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</si>
  <si>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</si>
  <si>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</si>
  <si>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</si>
  <si>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</si>
  <si>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</si>
  <si>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</si>
  <si>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</si>
  <si>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</si>
  <si>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</si>
  <si>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</si>
  <si>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</si>
  <si>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</si>
  <si>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</si>
  <si>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</si>
  <si>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</si>
  <si>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</si>
  <si>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</si>
  <si>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</si>
  <si>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</si>
  <si>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</si>
  <si>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</si>
  <si>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</si>
  <si>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</si>
  <si>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</si>
  <si>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</si>
  <si>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</si>
  <si>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</si>
  <si>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</si>
  <si>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</si>
  <si>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</si>
  <si>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</si>
  <si>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</si>
  <si>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</si>
  <si>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</si>
  <si>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</si>
  <si>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</si>
  <si>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</si>
  <si>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</si>
  <si>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</si>
  <si>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</si>
  <si>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</si>
  <si>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</si>
  <si>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</si>
  <si>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</si>
  <si>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</si>
  <si>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</si>
  <si>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</si>
  <si>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</si>
  <si>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</si>
  <si>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</si>
  <si>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</si>
  <si>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</si>
  <si>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</si>
  <si>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</si>
  <si>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</si>
  <si>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</si>
  <si>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</si>
  <si>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</si>
  <si>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</si>
  <si>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</si>
  <si>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</si>
  <si>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</si>
  <si>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</si>
  <si>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</si>
  <si>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</si>
  <si>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</si>
  <si>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</si>
  <si>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</si>
  <si>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</si>
  <si>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</si>
  <si>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</si>
  <si>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</si>
  <si>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</si>
  <si>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</si>
  <si>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</si>
  <si>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</si>
  <si>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</si>
  <si>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</si>
  <si>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</si>
  <si>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</si>
  <si>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</si>
  <si>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</si>
  <si>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</si>
  <si>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</si>
  <si>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</si>
  <si>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</si>
  <si>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</si>
  <si>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</si>
  <si>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</si>
  <si>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</si>
  <si>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</si>
  <si>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</si>
  <si>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</si>
  <si>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</si>
  <si>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</si>
  <si>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</si>
  <si>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</si>
  <si>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</si>
  <si>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</si>
  <si>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</si>
  <si>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</si>
  <si>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</si>
  <si>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</si>
  <si>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</si>
  <si>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</si>
  <si>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</si>
  <si>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</si>
  <si>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</si>
  <si>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</si>
  <si>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</si>
  <si>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</si>
  <si>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</si>
  <si>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</si>
  <si>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</si>
  <si>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</si>
  <si>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</si>
  <si>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</si>
  <si>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</si>
  <si>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</si>
  <si>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</si>
  <si>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</si>
  <si>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</si>
  <si>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</si>
  <si>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</si>
  <si>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</si>
  <si>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</si>
  <si>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</si>
  <si>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</si>
  <si>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</si>
  <si>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</si>
  <si>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</si>
  <si>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</si>
  <si>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</si>
  <si>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</si>
  <si>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</si>
  <si>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</si>
  <si>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</si>
  <si>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</si>
  <si>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</si>
  <si>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</si>
  <si>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</si>
  <si>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</si>
  <si>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</si>
  <si>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</si>
  <si>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</si>
  <si>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</si>
  <si>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</si>
  <si>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</si>
  <si>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</si>
  <si>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</si>
  <si>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</si>
  <si>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</si>
  <si>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</si>
  <si>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</si>
  <si>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</si>
  <si>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</si>
  <si>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</si>
  <si>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</si>
  <si>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</si>
  <si>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</si>
  <si>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</si>
  <si>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</si>
  <si>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</si>
  <si>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</si>
  <si>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</si>
  <si>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</si>
  <si>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</si>
  <si>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</si>
  <si>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</si>
  <si>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</si>
  <si>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</si>
  <si>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</si>
  <si>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</si>
  <si>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</si>
  <si>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</si>
  <si>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</si>
  <si>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</si>
  <si>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</si>
  <si>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</si>
  <si>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</si>
  <si>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</si>
  <si>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</si>
  <si>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</si>
  <si>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</si>
  <si>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</si>
  <si>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</si>
  <si>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</si>
  <si>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</si>
  <si>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</si>
  <si>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</si>
  <si>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</si>
  <si>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</si>
  <si>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</si>
  <si>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</si>
  <si>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</si>
  <si>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</si>
  <si>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</si>
  <si>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</si>
  <si>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</si>
  <si>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</si>
  <si>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</si>
  <si>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</si>
  <si>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</si>
  <si>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</si>
  <si>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</si>
  <si>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</si>
  <si>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</si>
  <si>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</si>
  <si>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</si>
  <si>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</si>
  <si>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</si>
  <si>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</si>
  <si>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</si>
  <si>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</si>
  <si>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</si>
  <si>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</si>
  <si>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</si>
  <si>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</si>
  <si>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</si>
  <si>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</si>
  <si>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</si>
  <si>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</si>
  <si>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</si>
  <si>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</si>
  <si>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</si>
  <si>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</si>
  <si>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</si>
  <si>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</si>
  <si>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</si>
  <si>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</si>
  <si>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</si>
  <si>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</si>
  <si>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</si>
  <si>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</si>
  <si>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</si>
  <si>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</si>
  <si>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</si>
  <si>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</si>
  <si>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</si>
  <si>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</si>
  <si>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</si>
  <si>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</si>
  <si>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</si>
  <si>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</si>
  <si>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</si>
  <si>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</si>
  <si>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</si>
  <si>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</si>
  <si>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</si>
  <si>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</si>
  <si>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</si>
  <si>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</si>
  <si>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</si>
  <si>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</si>
  <si>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</si>
  <si>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</si>
  <si>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</si>
  <si>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</si>
  <si>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</si>
  <si>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</si>
  <si>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</si>
  <si>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</si>
  <si>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</si>
  <si>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</si>
  <si>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</si>
  <si>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</si>
  <si>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</si>
  <si>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</si>
  <si>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</si>
  <si>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</si>
  <si>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</si>
  <si>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</si>
  <si>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</si>
  <si>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</si>
  <si>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</si>
  <si>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</si>
  <si>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</si>
  <si>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</si>
  <si>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</si>
  <si>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</si>
  <si>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</si>
  <si>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</si>
  <si>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</si>
  <si>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</si>
  <si>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</si>
  <si>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</si>
  <si>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</si>
  <si>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</si>
  <si>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</si>
  <si>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</si>
  <si>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</si>
  <si>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</si>
  <si>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</si>
  <si>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</si>
  <si>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</si>
  <si>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</si>
  <si>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</si>
  <si>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</si>
  <si>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</si>
  <si>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</si>
  <si>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</si>
  <si>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</si>
  <si>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</si>
  <si>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</si>
  <si>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</si>
  <si>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</si>
  <si>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</si>
  <si>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</si>
  <si>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</si>
  <si>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</si>
  <si>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</si>
  <si>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</si>
  <si>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</si>
  <si>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</si>
  <si>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</si>
  <si>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</si>
  <si>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</si>
  <si>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</si>
  <si>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</si>
  <si>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</si>
  <si>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</si>
  <si>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</si>
  <si>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</si>
  <si>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</si>
  <si>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</si>
  <si>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</si>
  <si>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</si>
  <si>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</si>
  <si>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</si>
  <si>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</si>
  <si>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</si>
  <si>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</si>
  <si>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</si>
  <si>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</si>
  <si>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</si>
  <si>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</si>
  <si>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</si>
  <si>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</si>
  <si>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</si>
  <si>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</si>
  <si>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</si>
  <si>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</si>
  <si>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</si>
  <si>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</si>
  <si>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</si>
  <si>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</si>
  <si>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</si>
  <si>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</si>
  <si>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</si>
  <si>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</si>
  <si>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</si>
  <si>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</si>
  <si>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</si>
  <si>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</si>
  <si>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</si>
  <si>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</si>
  <si>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</si>
  <si>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</si>
  <si>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</si>
  <si>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</si>
  <si>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</si>
  <si>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</si>
  <si>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</si>
  <si>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</si>
  <si>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</si>
  <si>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</si>
  <si>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</si>
  <si>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</si>
  <si>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</si>
  <si>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</si>
  <si>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</si>
  <si>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</si>
  <si>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</si>
  <si>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</si>
  <si>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</si>
  <si>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</si>
  <si>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</si>
  <si>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</si>
  <si>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</si>
  <si>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</si>
  <si>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</si>
  <si>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</si>
  <si>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</si>
  <si>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</si>
  <si>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</si>
  <si>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</si>
  <si>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</si>
  <si>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</si>
  <si>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</si>
  <si>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</si>
  <si>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</si>
  <si>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</si>
  <si>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</si>
  <si>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</si>
  <si>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</si>
  <si>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</si>
  <si>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</si>
  <si>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</si>
  <si>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</si>
  <si>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</si>
  <si>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</si>
  <si>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</si>
  <si>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</si>
  <si>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</si>
  <si>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</si>
  <si>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</si>
  <si>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</si>
  <si>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</si>
  <si>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</si>
  <si>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</si>
  <si>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</si>
  <si>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</si>
  <si>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</si>
  <si>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</si>
  <si>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</si>
  <si>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</si>
  <si>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</si>
  <si>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</si>
  <si>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</si>
  <si>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</si>
  <si>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</si>
  <si>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</si>
  <si>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</si>
  <si>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</si>
  <si>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</si>
  <si>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</si>
  <si>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</si>
  <si>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</si>
  <si>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</si>
  <si>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</si>
  <si>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</si>
  <si>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</si>
  <si>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</si>
  <si>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</si>
  <si>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</si>
  <si>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</si>
  <si>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</si>
  <si>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</si>
  <si>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</si>
  <si>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</si>
  <si>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</si>
  <si>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</si>
  <si>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</si>
  <si>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</si>
  <si>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</si>
  <si>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</si>
  <si>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</si>
  <si>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</si>
  <si>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</si>
  <si>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</si>
  <si>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</si>
  <si>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</si>
  <si>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</si>
  <si>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</si>
  <si>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</si>
  <si>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</si>
  <si>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</si>
  <si>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</si>
  <si>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</si>
  <si>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</si>
  <si>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</si>
  <si>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</si>
  <si>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</si>
  <si>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</si>
  <si>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</si>
  <si>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</si>
  <si>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</si>
  <si>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</si>
  <si>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</si>
  <si>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</si>
  <si>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</si>
  <si>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</si>
  <si>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</si>
  <si>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</si>
  <si>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</si>
  <si>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</si>
  <si>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</si>
  <si>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</si>
  <si>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</si>
  <si>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</si>
  <si>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</si>
  <si>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</si>
  <si>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</si>
  <si>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</si>
  <si>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</si>
  <si>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</si>
  <si>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</si>
  <si>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</si>
  <si>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</si>
  <si>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</si>
  <si>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</si>
  <si>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</si>
  <si>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</si>
  <si>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</si>
  <si>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</si>
  <si>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</si>
  <si>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</si>
  <si>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</si>
  <si>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</si>
  <si>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</si>
  <si>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</si>
  <si>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</si>
  <si>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</si>
  <si>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</si>
  <si>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</si>
  <si>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</si>
  <si>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</si>
  <si>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</si>
  <si>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</si>
  <si>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</si>
  <si>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</si>
  <si>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</si>
  <si>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</si>
  <si>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</si>
  <si>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</si>
  <si>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</si>
  <si>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</si>
  <si>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</si>
  <si>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</si>
  <si>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</si>
  <si>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</si>
  <si>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</si>
  <si>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</si>
  <si>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</si>
  <si>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</si>
  <si>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</si>
  <si>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</si>
  <si>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</si>
  <si>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</si>
  <si>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</si>
  <si>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</si>
  <si>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</si>
  <si>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</si>
  <si>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</si>
  <si>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</si>
  <si>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</si>
  <si>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</si>
  <si>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</si>
  <si>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</si>
  <si>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</si>
  <si>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</si>
  <si>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</si>
  <si>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</si>
  <si>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</si>
  <si>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</si>
  <si>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</si>
  <si>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</si>
  <si>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</si>
  <si>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</si>
  <si>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</si>
  <si>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</si>
  <si>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</si>
  <si>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</si>
  <si>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</si>
  <si>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</si>
  <si>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</si>
  <si>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</si>
  <si>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</si>
  <si>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</si>
  <si>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</si>
  <si>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</si>
  <si>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</si>
  <si>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</si>
  <si>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</si>
  <si>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</si>
  <si>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</si>
  <si>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</si>
  <si>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</si>
  <si>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</si>
  <si>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</si>
  <si>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</si>
  <si>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</si>
  <si>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</si>
  <si>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</si>
  <si>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</si>
  <si>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</si>
  <si>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</si>
  <si>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</si>
  <si>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</si>
  <si>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</si>
  <si>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</si>
  <si>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</si>
  <si>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</si>
  <si>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</si>
  <si>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</si>
  <si>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</si>
  <si>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</si>
  <si>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</si>
  <si>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</si>
  <si>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</si>
  <si>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</si>
  <si>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</si>
  <si>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</si>
  <si>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</si>
  <si>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</si>
  <si>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</si>
  <si>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</si>
  <si>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</si>
  <si>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</si>
  <si>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</si>
  <si>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</si>
  <si>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</si>
  <si>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</si>
  <si>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</si>
  <si>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</si>
  <si>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</si>
  <si>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</si>
  <si>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</si>
  <si>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</si>
  <si>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</si>
  <si>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</si>
  <si>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</si>
  <si>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</si>
  <si>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</si>
  <si>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</si>
  <si>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</si>
  <si>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</si>
  <si>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</si>
  <si>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</si>
  <si>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</si>
  <si>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</si>
  <si>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</si>
  <si>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</si>
  <si>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</si>
  <si>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</si>
  <si>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</si>
  <si>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</si>
  <si>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</si>
  <si>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</si>
  <si>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</si>
  <si>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</si>
  <si>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</si>
  <si>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</si>
  <si>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</si>
  <si>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</si>
  <si>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</si>
  <si>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</si>
  <si>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</si>
  <si>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</si>
  <si>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</si>
  <si>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</si>
  <si>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</si>
  <si>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</si>
  <si>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</si>
  <si>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</si>
  <si>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</si>
  <si>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</si>
  <si>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</si>
  <si>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</si>
  <si>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</si>
  <si>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</si>
  <si>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</si>
  <si>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</si>
  <si>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</si>
  <si>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</si>
  <si>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</si>
  <si>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</si>
  <si>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</si>
  <si>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</si>
  <si>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</si>
  <si>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</si>
  <si>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</si>
  <si>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</si>
  <si>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</si>
  <si>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</si>
  <si>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</si>
  <si>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</si>
  <si>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</si>
  <si>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</si>
  <si>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</si>
  <si>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</si>
  <si>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</si>
  <si>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</si>
  <si>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</si>
  <si>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</si>
  <si>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</si>
  <si>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</si>
  <si>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</si>
  <si>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</si>
  <si>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</si>
  <si>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</si>
  <si>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</si>
  <si>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</si>
  <si>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</si>
  <si>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</si>
  <si>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</si>
  <si>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</si>
  <si>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</si>
  <si>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</si>
  <si>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</si>
  <si>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</si>
  <si>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</si>
  <si>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</si>
  <si>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</si>
  <si>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</si>
  <si>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</si>
  <si>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</si>
  <si>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</si>
  <si>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</si>
  <si>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</si>
  <si>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</si>
  <si>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</si>
  <si>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</si>
  <si>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</si>
  <si>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</si>
  <si>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</si>
  <si>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</si>
  <si>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</si>
  <si>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</si>
  <si>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</si>
  <si>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</si>
  <si>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</si>
  <si>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</si>
  <si>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</si>
  <si>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</si>
  <si>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</si>
  <si>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</si>
  <si>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</si>
  <si>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</si>
  <si>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</si>
  <si>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</si>
  <si>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</si>
  <si>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</si>
  <si>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</si>
  <si>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</si>
  <si>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</si>
  <si>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</si>
  <si>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</si>
  <si>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</si>
  <si>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</si>
  <si>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</si>
  <si>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</si>
  <si>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</si>
  <si>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</si>
  <si>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</si>
  <si>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</si>
  <si>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</si>
  <si>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</si>
  <si>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</si>
  <si>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</si>
  <si>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</si>
  <si>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</si>
  <si>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</si>
  <si>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</si>
  <si>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</si>
  <si>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</si>
  <si>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</si>
  <si>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</si>
  <si>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</si>
  <si>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</si>
  <si>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</si>
  <si>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</si>
  <si>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</si>
  <si>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</si>
  <si>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</si>
  <si>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</si>
  <si>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</si>
  <si>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</si>
  <si>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</si>
  <si>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</si>
  <si>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</si>
  <si>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</si>
  <si>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</si>
  <si>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</si>
  <si>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</si>
  <si>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</si>
  <si>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</si>
  <si>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</si>
  <si>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</si>
  <si>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</si>
  <si>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</si>
  <si>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</si>
  <si>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</si>
  <si>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</si>
  <si>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</si>
  <si>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</si>
  <si>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</si>
  <si>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</si>
  <si>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</si>
  <si>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</si>
  <si>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</si>
  <si>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</si>
  <si>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</si>
  <si>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</si>
  <si>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</si>
  <si>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</si>
  <si>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</si>
  <si>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</si>
  <si>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</si>
  <si>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</si>
  <si>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</si>
  <si>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</si>
  <si>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</si>
  <si>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</si>
  <si>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</si>
  <si>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</si>
  <si>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</si>
  <si>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</si>
  <si>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</si>
  <si>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</si>
  <si>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</si>
  <si>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</si>
  <si>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</si>
  <si>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</si>
  <si>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</si>
  <si>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</si>
  <si>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</si>
  <si>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</si>
  <si>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</si>
  <si>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</si>
  <si>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</si>
  <si>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</si>
  <si>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</si>
  <si>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</si>
  <si>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</si>
  <si>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</si>
  <si>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</si>
  <si>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</si>
  <si>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</si>
  <si>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</si>
  <si>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</si>
  <si>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</si>
  <si>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</si>
  <si>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</si>
  <si>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</si>
  <si>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</si>
  <si>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</si>
  <si>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</si>
  <si>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</si>
  <si>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</si>
  <si>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</si>
  <si>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</si>
  <si>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</si>
  <si>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</si>
  <si>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</si>
  <si>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</si>
  <si>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</si>
  <si>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</si>
  <si>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</si>
  <si>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</si>
  <si>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</si>
  <si>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</si>
  <si>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</si>
  <si>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</si>
  <si>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</si>
  <si>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</si>
  <si>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</si>
  <si>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</si>
  <si>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</si>
  <si>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</si>
  <si>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</si>
  <si>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</si>
  <si>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</si>
  <si>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</si>
  <si>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</si>
  <si>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</si>
  <si>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</si>
  <si>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</si>
  <si>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</si>
  <si>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</si>
  <si>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</si>
  <si>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</si>
  <si>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</si>
  <si>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</si>
  <si>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</si>
  <si>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</si>
  <si>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</si>
  <si>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</si>
  <si>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</si>
  <si>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</si>
  <si>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</si>
  <si>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</si>
  <si>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</si>
  <si>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</si>
  <si>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</si>
  <si>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</si>
  <si>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</si>
  <si>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</si>
  <si>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</si>
  <si>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</si>
  <si>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</si>
  <si>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</si>
  <si>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</si>
  <si>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</si>
  <si>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</si>
  <si>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</si>
  <si>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</si>
  <si>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</si>
  <si>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</si>
  <si>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</si>
  <si>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</si>
  <si>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</si>
  <si>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</si>
  <si>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</si>
  <si>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</si>
  <si>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</si>
  <si>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</si>
  <si>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</si>
  <si>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</si>
  <si>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</si>
  <si>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</si>
  <si>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</si>
  <si>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</si>
  <si>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</si>
  <si>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</si>
  <si>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</si>
  <si>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</si>
  <si>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</si>
  <si>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</si>
  <si>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</si>
  <si>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</si>
  <si>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</si>
  <si>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</si>
  <si>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</si>
  <si>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</si>
  <si>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</si>
  <si>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</si>
  <si>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</si>
  <si>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</si>
  <si>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</si>
  <si>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</si>
  <si>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</si>
  <si>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</si>
  <si>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</si>
  <si>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</si>
  <si>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</si>
  <si>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</si>
  <si>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</si>
  <si>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</si>
  <si>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</si>
  <si>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</si>
  <si>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</si>
  <si>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</si>
  <si>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</si>
  <si>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</si>
  <si>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</si>
  <si>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</si>
  <si>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</si>
  <si>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</si>
  <si>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</si>
  <si>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</si>
  <si>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</si>
  <si>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</si>
  <si>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</si>
  <si>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</si>
  <si>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</si>
  <si>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</si>
  <si>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</si>
  <si>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</si>
  <si>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</si>
  <si>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</si>
  <si>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</si>
  <si>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</si>
  <si>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</si>
  <si>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</si>
  <si>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</si>
  <si>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</si>
  <si>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</si>
  <si>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</si>
  <si>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</si>
  <si>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</si>
  <si>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</si>
  <si>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</si>
  <si>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</si>
  <si>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</si>
  <si>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</si>
  <si>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</si>
  <si>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</si>
  <si>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</si>
  <si>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</si>
  <si>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</si>
  <si>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</si>
  <si>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</si>
  <si>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</si>
  <si>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</si>
  <si>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</si>
  <si>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</si>
  <si>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</si>
  <si>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</si>
  <si>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</si>
  <si>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</si>
  <si>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</si>
  <si>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</si>
  <si>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</si>
  <si>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</si>
  <si>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</si>
  <si>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</si>
  <si>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</si>
  <si>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</si>
  <si>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</si>
  <si>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</si>
  <si>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</si>
  <si>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</si>
  <si>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</si>
  <si>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</si>
  <si>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</si>
  <si>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</si>
  <si>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</si>
  <si>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</si>
  <si>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</si>
  <si>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</si>
  <si>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</si>
  <si>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</si>
  <si>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</si>
  <si>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</si>
  <si>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</si>
  <si>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</si>
  <si>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</si>
  <si>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</si>
  <si>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</si>
  <si>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</si>
  <si>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</si>
  <si>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</si>
  <si>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</si>
  <si>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</si>
  <si>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</si>
  <si>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</si>
  <si>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</si>
  <si>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</si>
  <si>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</si>
  <si>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</si>
  <si>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</si>
  <si>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</si>
  <si>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</si>
  <si>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</si>
  <si>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</si>
  <si>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</si>
  <si>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</si>
  <si>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</si>
  <si>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</si>
  <si>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</si>
  <si>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</si>
  <si>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</si>
  <si>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</si>
  <si>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</si>
  <si>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</si>
  <si>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</si>
  <si>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</si>
  <si>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</si>
  <si>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</si>
  <si>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</si>
  <si>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</si>
  <si>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</si>
  <si>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</si>
  <si>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</si>
  <si>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</si>
  <si>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</si>
  <si>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</si>
  <si>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</si>
  <si>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</si>
  <si>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</si>
  <si>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</si>
  <si>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</si>
  <si>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</si>
  <si>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</si>
  <si>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</si>
  <si>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</si>
  <si>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</si>
  <si>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</si>
  <si>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</si>
  <si>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</si>
  <si>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</si>
  <si>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</si>
  <si>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</si>
  <si>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</si>
  <si>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</si>
  <si>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</si>
  <si>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</si>
  <si>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</si>
  <si>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</si>
  <si>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</si>
  <si>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</si>
  <si>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</si>
  <si>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</si>
  <si>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</si>
  <si>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</si>
  <si>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</si>
  <si>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</si>
  <si>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</si>
  <si>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</si>
  <si>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</si>
  <si>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</si>
  <si>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</si>
  <si>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</si>
  <si>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</si>
  <si>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</si>
  <si>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</si>
  <si>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</si>
  <si>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</si>
  <si>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</si>
  <si>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</si>
  <si>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</si>
  <si>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</si>
  <si>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</si>
  <si>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</si>
  <si>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</si>
  <si>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</si>
  <si>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</si>
  <si>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</si>
  <si>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</si>
  <si>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</si>
  <si>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</si>
  <si>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</si>
  <si>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</si>
  <si>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</si>
  <si>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</si>
  <si>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</si>
  <si>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</si>
  <si>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</si>
  <si>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</si>
  <si>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</si>
  <si>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</si>
  <si>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</si>
  <si>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</si>
  <si>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</si>
  <si>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</si>
  <si>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</si>
  <si>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</si>
  <si>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</si>
  <si>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</si>
  <si>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</si>
  <si>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</si>
  <si>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</si>
  <si>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</si>
  <si>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</si>
  <si>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</si>
  <si>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</si>
  <si>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</si>
  <si>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</si>
  <si>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</si>
  <si>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</si>
  <si>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</si>
  <si>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</si>
  <si>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</si>
  <si>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</si>
  <si>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</si>
  <si>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</si>
  <si>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</si>
  <si>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</si>
  <si>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</si>
  <si>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</si>
  <si>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</si>
  <si>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</si>
  <si>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</si>
  <si>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</si>
  <si>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</si>
  <si>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</si>
  <si>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</si>
  <si>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</si>
  <si>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</si>
  <si>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</si>
  <si>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</si>
  <si>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</si>
  <si>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</si>
  <si>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</si>
  <si>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</si>
  <si>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</si>
  <si>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</si>
  <si>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</si>
  <si>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</si>
  <si>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</si>
  <si>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</si>
  <si>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</si>
  <si>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</si>
  <si>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</si>
  <si>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</si>
  <si>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</si>
  <si>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</si>
  <si>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</si>
  <si>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</si>
  <si>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</si>
  <si>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</si>
  <si>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</si>
  <si>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</si>
  <si>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</si>
  <si>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</si>
  <si>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</si>
  <si>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</si>
  <si>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</si>
  <si>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</si>
  <si>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</si>
  <si>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</si>
  <si>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</si>
  <si>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</si>
  <si>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</si>
  <si>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</si>
  <si>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</si>
  <si>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</si>
  <si>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</si>
  <si>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</si>
  <si>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</si>
  <si>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</si>
  <si>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</si>
  <si>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</si>
  <si>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</si>
  <si>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</si>
  <si>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</si>
  <si>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</si>
  <si>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</si>
  <si>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</si>
  <si>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</si>
  <si>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</si>
  <si>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</si>
  <si>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</si>
  <si>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</si>
  <si>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</si>
  <si>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</si>
  <si>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</si>
  <si>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</si>
  <si>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</si>
  <si>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</si>
  <si>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</si>
  <si>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</si>
  <si>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</si>
  <si>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</si>
  <si>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</si>
  <si>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</si>
  <si>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</si>
  <si>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</si>
  <si>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</si>
  <si>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</si>
  <si>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</si>
  <si>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</si>
  <si>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</si>
  <si>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</si>
  <si>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</si>
  <si>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</si>
  <si>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</si>
  <si>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</si>
  <si>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</si>
  <si>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</si>
  <si>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</si>
  <si>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</si>
  <si>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</si>
  <si>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</si>
  <si>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</si>
  <si>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</si>
  <si>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</si>
  <si>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</si>
  <si>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</si>
  <si>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</si>
  <si>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</si>
  <si>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</si>
  <si>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</si>
  <si>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</si>
  <si>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</si>
  <si>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</si>
  <si>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</si>
  <si>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</si>
  <si>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</si>
  <si>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</si>
  <si>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</si>
  <si>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</si>
  <si>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</si>
  <si>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</si>
  <si>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</si>
  <si>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</si>
  <si>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</si>
  <si>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</si>
  <si>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</si>
  <si>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</si>
  <si>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</si>
  <si>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</si>
  <si>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</si>
  <si>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</si>
  <si>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</si>
  <si>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</si>
  <si>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</si>
  <si>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</si>
  <si>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</si>
  <si>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</si>
  <si>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</si>
  <si>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</si>
  <si>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</si>
  <si>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</si>
  <si>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</si>
  <si>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</si>
  <si>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</si>
  <si>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</si>
  <si>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</si>
  <si>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</si>
  <si>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</si>
  <si>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</si>
  <si>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</si>
  <si>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</si>
  <si>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</si>
  <si>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</si>
  <si>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</si>
  <si>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</si>
  <si>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</si>
  <si>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</si>
  <si>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</si>
  <si>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</si>
  <si>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</si>
  <si>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</si>
  <si>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</si>
  <si>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</si>
  <si>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</si>
  <si>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</si>
  <si>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</si>
  <si>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</si>
  <si>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</si>
  <si>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</si>
  <si>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</si>
  <si>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</si>
  <si>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</si>
  <si>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</si>
  <si>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</si>
  <si>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</si>
  <si>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</si>
  <si>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</si>
  <si>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</si>
  <si>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</si>
  <si>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</si>
  <si>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</si>
  <si>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</si>
  <si>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</si>
  <si>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</si>
  <si>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</si>
  <si>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</si>
  <si>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</si>
  <si>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</si>
  <si>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</si>
  <si>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</si>
  <si>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</si>
  <si>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</si>
  <si>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</si>
  <si>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</si>
  <si>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</si>
  <si>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</si>
  <si>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</si>
  <si>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</si>
  <si>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</si>
  <si>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</si>
  <si>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</si>
  <si>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</si>
  <si>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</si>
  <si>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</si>
  <si>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</si>
  <si>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</si>
  <si>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</si>
  <si>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</si>
  <si>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</si>
  <si>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</si>
  <si>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</si>
  <si>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</si>
  <si>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</si>
  <si>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</si>
  <si>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</si>
  <si>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</si>
  <si>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</si>
  <si>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</si>
  <si>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</si>
  <si>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</si>
  <si>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</si>
  <si>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</si>
  <si>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</si>
  <si>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</si>
  <si>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</si>
  <si>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</si>
  <si>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</si>
  <si>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</si>
  <si>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</si>
  <si>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</si>
  <si>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</si>
  <si>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</si>
  <si>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</si>
  <si>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</si>
  <si>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</si>
  <si>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</si>
  <si>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</si>
  <si>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</si>
  <si>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</si>
  <si>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</si>
  <si>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</si>
  <si>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</si>
  <si>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</si>
  <si>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</si>
  <si>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</si>
  <si>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</si>
  <si>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</si>
  <si>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</si>
  <si>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</si>
  <si>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</si>
  <si>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</si>
  <si>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</si>
  <si>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</si>
  <si>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</si>
  <si>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</si>
  <si>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</si>
  <si>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</si>
  <si>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</si>
  <si>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</si>
  <si>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</si>
  <si>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</si>
  <si>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</si>
  <si>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</si>
  <si>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</si>
  <si>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</si>
  <si>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</si>
  <si>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</si>
  <si>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</si>
  <si>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</si>
  <si>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</si>
  <si>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</si>
  <si>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</si>
  <si>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</si>
  <si>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</si>
  <si>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</si>
  <si>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</si>
  <si>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</si>
  <si>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</si>
  <si>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</si>
  <si>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</si>
  <si>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</si>
  <si>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</si>
  <si>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</si>
  <si>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</si>
  <si>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</si>
  <si>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</si>
  <si>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</si>
  <si>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</si>
  <si>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</si>
  <si>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</si>
  <si>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</si>
  <si>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</si>
  <si>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</si>
  <si>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</si>
  <si>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</si>
  <si>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</si>
  <si>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</si>
  <si>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</si>
  <si>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</si>
  <si>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</si>
  <si>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</si>
  <si>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</si>
  <si>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</si>
  <si>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</si>
  <si>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</si>
  <si>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</si>
  <si>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</si>
  <si>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</si>
  <si>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</si>
  <si>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</si>
  <si>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</si>
  <si>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</si>
  <si>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</si>
  <si>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</si>
  <si>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</si>
  <si>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</si>
  <si>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</si>
  <si>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</si>
  <si>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</si>
  <si>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</si>
  <si>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</si>
  <si>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</si>
  <si>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</si>
  <si>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</si>
  <si>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</si>
  <si>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</si>
  <si>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</si>
  <si>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</si>
  <si>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</si>
  <si>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</si>
  <si>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</si>
  <si>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</si>
  <si>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</si>
  <si>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</si>
  <si>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</si>
  <si>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</si>
  <si>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</si>
  <si>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</si>
  <si>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</si>
  <si>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</si>
  <si>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</si>
  <si>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</si>
  <si>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</si>
  <si>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</si>
  <si>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</si>
  <si>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</si>
  <si>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</si>
  <si>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</si>
  <si>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</si>
  <si>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</si>
  <si>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</si>
  <si>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</si>
  <si>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</si>
  <si>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</si>
  <si>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</si>
  <si>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</si>
  <si>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</si>
  <si>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</si>
  <si>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</si>
  <si>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</si>
  <si>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</si>
  <si>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</si>
  <si>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</si>
  <si>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</si>
  <si>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</si>
  <si>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</si>
  <si>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</si>
  <si>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</si>
  <si>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</si>
  <si>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</si>
  <si>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</si>
  <si>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</si>
  <si>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</si>
  <si>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</si>
  <si>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</si>
  <si>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</si>
  <si>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</si>
  <si>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</si>
  <si>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</si>
  <si>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</si>
  <si>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</si>
  <si>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</si>
  <si>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</si>
  <si>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</si>
  <si>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</si>
  <si>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</si>
  <si>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</si>
  <si>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</si>
  <si>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</si>
  <si>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</si>
  <si>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</si>
  <si>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</si>
  <si>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</si>
  <si>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</si>
  <si>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</si>
  <si>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</si>
  <si>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</si>
  <si>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</si>
  <si>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</si>
  <si>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</si>
  <si>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</si>
  <si>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</si>
  <si>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</si>
  <si>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</si>
  <si>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</si>
  <si>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</si>
  <si>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</si>
  <si>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</si>
  <si>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</si>
  <si>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</si>
  <si>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</si>
  <si>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</si>
  <si>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</si>
  <si>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</si>
  <si>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</si>
  <si>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</si>
  <si>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</si>
  <si>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</si>
  <si>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</si>
  <si>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</si>
  <si>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</si>
  <si>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</si>
  <si>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</si>
  <si>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</si>
  <si>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</si>
  <si>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</si>
  <si>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</si>
  <si>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</si>
  <si>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</si>
  <si>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</si>
  <si>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</si>
  <si>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</si>
  <si>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</si>
  <si>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</si>
  <si>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</si>
  <si>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</si>
  <si>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</si>
  <si>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</si>
  <si>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</si>
  <si>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</si>
  <si>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</si>
  <si>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</si>
  <si>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</si>
  <si>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</si>
  <si>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</si>
  <si>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</si>
  <si>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</si>
  <si>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</si>
  <si>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</si>
  <si>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</si>
  <si>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</si>
  <si>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</si>
  <si>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</si>
  <si>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</si>
  <si>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</si>
  <si>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</si>
  <si>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</si>
  <si>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</si>
  <si>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</si>
  <si>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</si>
  <si>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</si>
  <si>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</si>
  <si>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</si>
  <si>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</si>
  <si>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</si>
  <si>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</si>
  <si>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</si>
  <si>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</si>
  <si>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</si>
  <si>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</si>
  <si>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</si>
  <si>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</si>
  <si>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</si>
  <si>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</si>
  <si>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</si>
  <si>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</si>
  <si>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</si>
  <si>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</si>
  <si>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</si>
  <si>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</si>
  <si>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</si>
  <si>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</si>
  <si>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</si>
  <si>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</si>
  <si>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</si>
  <si>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</si>
  <si>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</si>
  <si>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</si>
  <si>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</si>
  <si>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</si>
  <si>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</si>
  <si>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</si>
  <si>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</si>
  <si>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</si>
  <si>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</si>
  <si>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</si>
  <si>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</si>
  <si>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</si>
  <si>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</si>
  <si>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</si>
  <si>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</si>
  <si>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</si>
  <si>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</si>
  <si>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</si>
  <si>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</si>
  <si>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</si>
  <si>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</si>
  <si>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</si>
  <si>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</si>
  <si>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</si>
  <si>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</si>
  <si>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</si>
  <si>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</si>
  <si>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</si>
  <si>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</si>
  <si>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</si>
  <si>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</si>
  <si>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</si>
  <si>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</si>
  <si>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</si>
  <si>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</si>
  <si>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</si>
  <si>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</si>
  <si>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</si>
  <si>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</si>
  <si>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</si>
  <si>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</si>
  <si>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</si>
  <si>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</si>
  <si>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</si>
  <si>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</si>
  <si>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</si>
  <si>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</si>
  <si>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</si>
  <si>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</si>
  <si>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</si>
  <si>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</si>
  <si>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</si>
  <si>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</si>
  <si>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</si>
  <si>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</si>
  <si>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</si>
  <si>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</si>
  <si>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</si>
  <si>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</si>
  <si>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</si>
  <si>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</si>
  <si>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</si>
  <si>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</si>
  <si>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</si>
  <si>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</si>
  <si>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</si>
  <si>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</si>
  <si>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</si>
  <si>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</si>
  <si>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</si>
  <si>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</si>
  <si>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</si>
  <si>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</si>
  <si>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</si>
  <si>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</si>
  <si>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</si>
  <si>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</si>
  <si>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</si>
  <si>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</si>
  <si>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</si>
  <si>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</si>
  <si>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</si>
  <si>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</si>
  <si>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</si>
  <si>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</si>
  <si>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</si>
  <si>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</si>
  <si>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</si>
  <si>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</si>
  <si>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</si>
  <si>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</si>
  <si>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</si>
  <si>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</si>
  <si>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</si>
  <si>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</si>
  <si>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</si>
  <si>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</si>
  <si>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Olga Kovandová</t>
  </si>
  <si>
    <t>Katastrální území dříve součástí vojenského újezdu</t>
  </si>
  <si>
    <t>Misys</t>
  </si>
  <si>
    <t>ÚP VÚ Hradiště</t>
  </si>
  <si>
    <t>LPIS</t>
  </si>
  <si>
    <t>vyhodnocené charakteristiky</t>
  </si>
  <si>
    <t>Cenia, Obvodní báňský úřad, ČGS</t>
  </si>
  <si>
    <t>CDS</t>
  </si>
  <si>
    <t>POVIS,heis,voda.gov</t>
  </si>
  <si>
    <t>ÚP VÚ Hradiště, CENIA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</si>
</sst>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3"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/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62" t="s">
        <v>13488</v>
      </c>
      <c r="D1" s="462"/>
      <c r="E1" s="462"/>
      <c r="F1" s="462"/>
      <c r="G1" s="462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53" t="s">
        <v>13487</v>
      </c>
      <c r="D3" s="453"/>
      <c r="E3" s="453"/>
      <c r="F3" s="453"/>
      <c r="G3" s="453"/>
      <c r="H3" s="325"/>
    </row>
    <row r="4" spans="1:9" ht="14.4" customHeight="1" x14ac:dyDescent="0.3">
      <c r="A4" s="317"/>
      <c r="B4" s="321"/>
      <c r="C4" s="464" t="s">
        <v>13486</v>
      </c>
      <c r="D4" s="465"/>
      <c r="E4" s="465"/>
      <c r="F4" s="468" t="s">
        <v>358</v>
      </c>
      <c r="G4" s="469"/>
      <c r="H4" s="318"/>
    </row>
    <row r="5" spans="1:9" x14ac:dyDescent="0.3">
      <c r="A5" s="317"/>
      <c r="B5" s="321"/>
      <c r="C5" s="466" t="s">
        <v>13485</v>
      </c>
      <c r="D5" s="467"/>
      <c r="E5" s="467"/>
      <c r="F5" s="470" t="s">
        <v>9682</v>
      </c>
      <c r="G5" s="471"/>
      <c r="H5" s="318"/>
    </row>
    <row r="6" spans="1:9" x14ac:dyDescent="0.3">
      <c r="A6" s="317"/>
      <c r="B6" s="321"/>
      <c r="C6" s="466" t="s">
        <v>13484</v>
      </c>
      <c r="D6" s="467"/>
      <c r="E6" s="467"/>
      <c r="F6" s="470" t="s">
        <v>13512</v>
      </c>
      <c r="G6" s="471"/>
      <c r="H6" s="318"/>
    </row>
    <row r="7" spans="1:9" x14ac:dyDescent="0.3">
      <c r="A7" s="317"/>
      <c r="B7" s="321"/>
      <c r="C7" s="460" t="s">
        <v>13483</v>
      </c>
      <c r="D7" s="461"/>
      <c r="E7" s="461"/>
      <c r="F7" s="472">
        <v>42905</v>
      </c>
      <c r="G7" s="473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17" t="s">
        <v>13482</v>
      </c>
      <c r="D10" s="417"/>
      <c r="E10" s="417"/>
      <c r="F10" s="417"/>
      <c r="G10" s="417"/>
      <c r="H10" s="325"/>
    </row>
    <row r="11" spans="1:9" x14ac:dyDescent="0.3">
      <c r="B11" s="314"/>
      <c r="C11" s="454" t="s">
        <v>13481</v>
      </c>
      <c r="D11" s="455"/>
      <c r="E11" s="455"/>
      <c r="F11" s="455"/>
      <c r="G11" s="456"/>
      <c r="H11" s="347"/>
    </row>
    <row r="12" spans="1:9" x14ac:dyDescent="0.3">
      <c r="B12" s="314"/>
      <c r="C12" s="346" t="s">
        <v>13407</v>
      </c>
      <c r="D12" s="345"/>
      <c r="E12" s="361">
        <v>930041</v>
      </c>
      <c r="F12" s="344" t="s">
        <v>13406</v>
      </c>
      <c r="G12" s="368" t="s">
        <v>9682</v>
      </c>
      <c r="H12" s="313"/>
    </row>
    <row r="13" spans="1:9" x14ac:dyDescent="0.3">
      <c r="B13" s="314"/>
      <c r="C13" s="343" t="s">
        <v>13472</v>
      </c>
      <c r="D13" s="342"/>
      <c r="E13" s="362">
        <v>500101</v>
      </c>
      <c r="F13" s="341" t="s">
        <v>13471</v>
      </c>
      <c r="G13" s="390" t="s">
        <v>4548</v>
      </c>
      <c r="H13" s="313"/>
    </row>
    <row r="14" spans="1:9" x14ac:dyDescent="0.3">
      <c r="B14" s="314"/>
      <c r="C14" s="340" t="s">
        <v>13470</v>
      </c>
      <c r="D14" s="339"/>
      <c r="E14" s="363">
        <v>4103</v>
      </c>
      <c r="F14" s="338" t="s">
        <v>13469</v>
      </c>
      <c r="G14" s="366" t="s">
        <v>358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57" t="s">
        <v>13480</v>
      </c>
      <c r="D16" s="458"/>
      <c r="E16" s="458"/>
      <c r="F16" s="458"/>
      <c r="G16" s="459"/>
      <c r="H16" s="313"/>
    </row>
    <row r="17" spans="2:8" x14ac:dyDescent="0.3">
      <c r="B17" s="314"/>
      <c r="C17" s="449" t="s">
        <v>13479</v>
      </c>
      <c r="D17" s="410"/>
      <c r="E17" s="450"/>
      <c r="F17" s="450"/>
      <c r="G17" s="364" t="s">
        <v>76</v>
      </c>
      <c r="H17" s="313"/>
    </row>
    <row r="18" spans="2:8" x14ac:dyDescent="0.3">
      <c r="B18" s="314"/>
      <c r="C18" s="420" t="s">
        <v>13478</v>
      </c>
      <c r="D18" s="403"/>
      <c r="E18" s="407"/>
      <c r="F18" s="407"/>
      <c r="G18" s="364" t="s">
        <v>77</v>
      </c>
      <c r="H18" s="313"/>
    </row>
    <row r="19" spans="2:8" x14ac:dyDescent="0.3">
      <c r="B19" s="314"/>
      <c r="C19" s="420" t="s">
        <v>13477</v>
      </c>
      <c r="D19" s="403"/>
      <c r="E19" s="407"/>
      <c r="F19" s="407"/>
      <c r="G19" s="364" t="s">
        <v>77</v>
      </c>
      <c r="H19" s="313"/>
    </row>
    <row r="20" spans="2:8" x14ac:dyDescent="0.3">
      <c r="B20" s="314"/>
      <c r="C20" s="420" t="s">
        <v>13476</v>
      </c>
      <c r="D20" s="403"/>
      <c r="E20" s="407"/>
      <c r="F20" s="407"/>
      <c r="G20" s="364" t="s">
        <v>76</v>
      </c>
      <c r="H20" s="313"/>
    </row>
    <row r="21" spans="2:8" x14ac:dyDescent="0.3">
      <c r="B21" s="314"/>
      <c r="C21" s="420" t="s">
        <v>13475</v>
      </c>
      <c r="D21" s="403"/>
      <c r="E21" s="407"/>
      <c r="F21" s="407"/>
      <c r="G21" s="364" t="s">
        <v>76</v>
      </c>
      <c r="H21" s="313"/>
    </row>
    <row r="22" spans="2:8" x14ac:dyDescent="0.3">
      <c r="B22" s="314"/>
      <c r="C22" s="420" t="s">
        <v>13474</v>
      </c>
      <c r="D22" s="403"/>
      <c r="E22" s="407"/>
      <c r="F22" s="407"/>
      <c r="G22" s="364" t="s">
        <v>77</v>
      </c>
      <c r="H22" s="313"/>
    </row>
    <row r="23" spans="2:8" ht="13.95" customHeight="1" x14ac:dyDescent="0.3">
      <c r="B23" s="314"/>
      <c r="C23" s="435" t="s">
        <v>13450</v>
      </c>
      <c r="D23" s="436"/>
      <c r="E23" s="392" t="s">
        <v>13513</v>
      </c>
      <c r="F23" s="393"/>
      <c r="G23" s="394"/>
      <c r="H23" s="313"/>
    </row>
    <row r="24" spans="2:8" ht="13.95" customHeight="1" x14ac:dyDescent="0.3">
      <c r="B24" s="314"/>
      <c r="C24" s="438"/>
      <c r="D24" s="439"/>
      <c r="E24" s="414"/>
      <c r="F24" s="415"/>
      <c r="G24" s="416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57" t="s">
        <v>13473</v>
      </c>
      <c r="D26" s="458"/>
      <c r="E26" s="458"/>
      <c r="F26" s="458"/>
      <c r="G26" s="459"/>
      <c r="H26" s="313"/>
    </row>
    <row r="27" spans="2:8" ht="14.4" customHeight="1" x14ac:dyDescent="0.3">
      <c r="B27" s="314"/>
      <c r="C27" s="449">
        <v>1</v>
      </c>
      <c r="D27" s="410"/>
      <c r="E27" s="450"/>
      <c r="F27" s="450"/>
      <c r="G27" s="451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" customHeight="1" x14ac:dyDescent="0.3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" customHeight="1" x14ac:dyDescent="0.3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" customHeight="1" x14ac:dyDescent="0.3">
      <c r="B31" s="314"/>
      <c r="C31" s="435" t="s">
        <v>13450</v>
      </c>
      <c r="D31" s="436"/>
      <c r="E31" s="440"/>
      <c r="F31" s="441"/>
      <c r="G31" s="442"/>
      <c r="H31" s="313"/>
    </row>
    <row r="32" spans="2:8" ht="14.4" customHeight="1" x14ac:dyDescent="0.3">
      <c r="B32" s="314"/>
      <c r="C32" s="437"/>
      <c r="D32" s="410"/>
      <c r="E32" s="443"/>
      <c r="F32" s="444"/>
      <c r="G32" s="445"/>
      <c r="H32" s="313"/>
    </row>
    <row r="33" spans="2:10" ht="14.4" customHeight="1" x14ac:dyDescent="0.3">
      <c r="B33" s="314"/>
      <c r="C33" s="420">
        <v>2</v>
      </c>
      <c r="D33" s="403"/>
      <c r="E33" s="407"/>
      <c r="F33" s="407"/>
      <c r="G33" s="452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35" t="s">
        <v>13450</v>
      </c>
      <c r="D37" s="436"/>
      <c r="E37" s="440"/>
      <c r="F37" s="441"/>
      <c r="G37" s="442"/>
      <c r="H37" s="313"/>
    </row>
    <row r="38" spans="2:10" ht="14.4" customHeight="1" x14ac:dyDescent="0.3">
      <c r="B38" s="314"/>
      <c r="C38" s="438"/>
      <c r="D38" s="439"/>
      <c r="E38" s="446"/>
      <c r="F38" s="447"/>
      <c r="G38" s="448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17" t="s">
        <v>32</v>
      </c>
      <c r="D41" s="417"/>
      <c r="E41" s="417"/>
      <c r="F41" s="417"/>
      <c r="G41" s="417"/>
      <c r="H41" s="325"/>
    </row>
    <row r="42" spans="2:10" x14ac:dyDescent="0.3">
      <c r="B42" s="314"/>
      <c r="C42" s="333">
        <v>1</v>
      </c>
      <c r="D42" s="433" t="s">
        <v>5</v>
      </c>
      <c r="E42" s="433"/>
      <c r="F42" s="433"/>
      <c r="G42" s="434"/>
      <c r="H42" s="313"/>
    </row>
    <row r="43" spans="2:10" x14ac:dyDescent="0.3">
      <c r="B43" s="314"/>
      <c r="C43" s="315" t="s">
        <v>170</v>
      </c>
      <c r="D43" s="463" t="s">
        <v>6</v>
      </c>
      <c r="E43" s="463"/>
      <c r="F43" s="463"/>
      <c r="G43" s="367" t="s">
        <v>49</v>
      </c>
      <c r="H43" s="313"/>
    </row>
    <row r="44" spans="2:10" x14ac:dyDescent="0.3">
      <c r="B44" s="314"/>
      <c r="C44" s="315" t="s">
        <v>171</v>
      </c>
      <c r="D44" s="463" t="s">
        <v>7</v>
      </c>
      <c r="E44" s="463"/>
      <c r="F44" s="463"/>
      <c r="G44" s="367" t="s">
        <v>66</v>
      </c>
      <c r="H44" s="313"/>
    </row>
    <row r="45" spans="2:10" x14ac:dyDescent="0.3">
      <c r="B45" s="314"/>
      <c r="C45" s="315" t="s">
        <v>172</v>
      </c>
      <c r="D45" s="463" t="s">
        <v>8</v>
      </c>
      <c r="E45" s="463"/>
      <c r="F45" s="463"/>
      <c r="G45" s="367">
        <v>95</v>
      </c>
      <c r="H45" s="313"/>
    </row>
    <row r="46" spans="2:10" x14ac:dyDescent="0.3">
      <c r="B46" s="314"/>
      <c r="C46" s="315" t="s">
        <v>173</v>
      </c>
      <c r="D46" s="463" t="s">
        <v>158</v>
      </c>
      <c r="E46" s="463"/>
      <c r="F46" s="463"/>
      <c r="G46" s="367">
        <v>491</v>
      </c>
      <c r="H46" s="313"/>
    </row>
    <row r="47" spans="2:10" x14ac:dyDescent="0.3">
      <c r="B47" s="314"/>
      <c r="C47" s="315" t="s">
        <v>174</v>
      </c>
      <c r="D47" s="391" t="s">
        <v>13490</v>
      </c>
      <c r="E47" s="391"/>
      <c r="F47" s="391"/>
      <c r="G47" s="367">
        <v>3</v>
      </c>
      <c r="H47" s="313"/>
    </row>
    <row r="48" spans="2:10" x14ac:dyDescent="0.3">
      <c r="B48" s="314"/>
      <c r="C48" s="355" t="s">
        <v>175</v>
      </c>
      <c r="D48" s="391" t="s">
        <v>13468</v>
      </c>
      <c r="E48" s="391"/>
      <c r="F48" s="391"/>
      <c r="G48" s="367">
        <v>0</v>
      </c>
      <c r="H48" s="313"/>
      <c r="J48" s="352"/>
    </row>
    <row r="49" spans="2:8" x14ac:dyDescent="0.3">
      <c r="B49" s="314"/>
      <c r="C49" s="315" t="s">
        <v>176</v>
      </c>
      <c r="D49" s="407" t="s">
        <v>218</v>
      </c>
      <c r="E49" s="407"/>
      <c r="F49" s="407"/>
      <c r="G49" s="367">
        <v>0</v>
      </c>
      <c r="H49" s="313"/>
    </row>
    <row r="50" spans="2:8" x14ac:dyDescent="0.3">
      <c r="B50" s="314"/>
      <c r="C50" s="315" t="s">
        <v>177</v>
      </c>
      <c r="D50" s="407" t="s">
        <v>203</v>
      </c>
      <c r="E50" s="407"/>
      <c r="F50" s="407"/>
      <c r="G50" s="367">
        <v>0</v>
      </c>
      <c r="H50" s="313"/>
    </row>
    <row r="51" spans="2:8" x14ac:dyDescent="0.3">
      <c r="B51" s="314"/>
      <c r="C51" s="315" t="s">
        <v>178</v>
      </c>
      <c r="D51" s="407" t="s">
        <v>208</v>
      </c>
      <c r="E51" s="407"/>
      <c r="F51" s="407"/>
      <c r="G51" s="367" t="s">
        <v>77</v>
      </c>
      <c r="H51" s="313"/>
    </row>
    <row r="52" spans="2:8" x14ac:dyDescent="0.3">
      <c r="B52" s="314"/>
      <c r="C52" s="315" t="s">
        <v>210</v>
      </c>
      <c r="D52" s="407" t="s">
        <v>209</v>
      </c>
      <c r="E52" s="407"/>
      <c r="F52" s="407"/>
      <c r="G52" s="367">
        <v>0</v>
      </c>
      <c r="H52" s="313"/>
    </row>
    <row r="53" spans="2:8" x14ac:dyDescent="0.3">
      <c r="B53" s="314"/>
      <c r="C53" s="315" t="s">
        <v>207</v>
      </c>
      <c r="D53" s="391" t="s">
        <v>13510</v>
      </c>
      <c r="E53" s="391"/>
      <c r="F53" s="391"/>
      <c r="G53" s="367">
        <v>20</v>
      </c>
      <c r="H53" s="313"/>
    </row>
    <row r="54" spans="2:8" x14ac:dyDescent="0.3">
      <c r="B54" s="314"/>
      <c r="C54" s="315" t="s">
        <v>264</v>
      </c>
      <c r="D54" s="407" t="s">
        <v>267</v>
      </c>
      <c r="E54" s="407"/>
      <c r="F54" s="407"/>
      <c r="G54" s="367">
        <v>1</v>
      </c>
      <c r="H54" s="313"/>
    </row>
    <row r="55" spans="2:8" x14ac:dyDescent="0.3">
      <c r="B55" s="314"/>
      <c r="C55" s="420" t="s">
        <v>13450</v>
      </c>
      <c r="D55" s="407"/>
      <c r="E55" s="429"/>
      <c r="F55" s="429"/>
      <c r="G55" s="430"/>
      <c r="H55" s="313"/>
    </row>
    <row r="56" spans="2:8" x14ac:dyDescent="0.3">
      <c r="B56" s="314"/>
      <c r="C56" s="420"/>
      <c r="D56" s="407"/>
      <c r="E56" s="429"/>
      <c r="F56" s="429"/>
      <c r="G56" s="430"/>
      <c r="H56" s="313"/>
    </row>
    <row r="57" spans="2:8" x14ac:dyDescent="0.3">
      <c r="B57" s="314"/>
      <c r="C57" s="420"/>
      <c r="D57" s="407"/>
      <c r="E57" s="429"/>
      <c r="F57" s="429"/>
      <c r="G57" s="430"/>
      <c r="H57" s="313"/>
    </row>
    <row r="58" spans="2:8" x14ac:dyDescent="0.3">
      <c r="B58" s="314"/>
      <c r="C58" s="418"/>
      <c r="D58" s="419"/>
      <c r="E58" s="431"/>
      <c r="F58" s="431"/>
      <c r="G58" s="432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33" t="s">
        <v>9</v>
      </c>
      <c r="E60" s="433"/>
      <c r="F60" s="433"/>
      <c r="G60" s="434"/>
      <c r="H60" s="313"/>
    </row>
    <row r="61" spans="2:8" x14ac:dyDescent="0.3">
      <c r="B61" s="314"/>
      <c r="C61" s="315" t="s">
        <v>179</v>
      </c>
      <c r="D61" s="407" t="s">
        <v>222</v>
      </c>
      <c r="E61" s="407"/>
      <c r="F61" s="407"/>
      <c r="G61" s="367" t="s">
        <v>76</v>
      </c>
      <c r="H61" s="313"/>
    </row>
    <row r="62" spans="2:8" x14ac:dyDescent="0.3">
      <c r="B62" s="314"/>
      <c r="C62" s="315" t="s">
        <v>180</v>
      </c>
      <c r="D62" s="407" t="s">
        <v>58</v>
      </c>
      <c r="E62" s="407"/>
      <c r="F62" s="407"/>
      <c r="G62" s="390" t="s">
        <v>79</v>
      </c>
      <c r="H62" s="313"/>
    </row>
    <row r="63" spans="2:8" x14ac:dyDescent="0.3">
      <c r="B63" s="314"/>
      <c r="C63" s="315" t="s">
        <v>181</v>
      </c>
      <c r="D63" s="407" t="s">
        <v>57</v>
      </c>
      <c r="E63" s="407"/>
      <c r="F63" s="407"/>
      <c r="G63" s="390" t="s">
        <v>81</v>
      </c>
      <c r="H63" s="313"/>
    </row>
    <row r="64" spans="2:8" x14ac:dyDescent="0.3">
      <c r="B64" s="314"/>
      <c r="C64" s="420" t="s">
        <v>13450</v>
      </c>
      <c r="D64" s="407"/>
      <c r="E64" s="429"/>
      <c r="F64" s="429"/>
      <c r="G64" s="430"/>
      <c r="H64" s="313"/>
    </row>
    <row r="65" spans="2:14" x14ac:dyDescent="0.3">
      <c r="B65" s="314"/>
      <c r="C65" s="420"/>
      <c r="D65" s="407"/>
      <c r="E65" s="429"/>
      <c r="F65" s="429"/>
      <c r="G65" s="430"/>
      <c r="H65" s="313"/>
    </row>
    <row r="66" spans="2:14" x14ac:dyDescent="0.3">
      <c r="B66" s="314"/>
      <c r="C66" s="418"/>
      <c r="D66" s="419"/>
      <c r="E66" s="431"/>
      <c r="F66" s="431"/>
      <c r="G66" s="432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33" t="s">
        <v>10</v>
      </c>
      <c r="E68" s="433"/>
      <c r="F68" s="433"/>
      <c r="G68" s="434"/>
      <c r="H68" s="313"/>
    </row>
    <row r="69" spans="2:14" x14ac:dyDescent="0.3">
      <c r="B69" s="314"/>
      <c r="C69" s="315" t="s">
        <v>184</v>
      </c>
      <c r="D69" s="407" t="s">
        <v>11</v>
      </c>
      <c r="E69" s="407"/>
      <c r="F69" s="407"/>
      <c r="G69" s="367">
        <v>3</v>
      </c>
      <c r="H69" s="313"/>
    </row>
    <row r="70" spans="2:14" x14ac:dyDescent="0.3">
      <c r="B70" s="314"/>
      <c r="C70" s="315" t="s">
        <v>185</v>
      </c>
      <c r="D70" s="407" t="s">
        <v>12</v>
      </c>
      <c r="E70" s="407"/>
      <c r="F70" s="407"/>
      <c r="G70" s="367">
        <v>5</v>
      </c>
      <c r="H70" s="313"/>
    </row>
    <row r="71" spans="2:14" x14ac:dyDescent="0.3">
      <c r="B71" s="314"/>
      <c r="C71" s="315" t="s">
        <v>186</v>
      </c>
      <c r="D71" s="407" t="s">
        <v>223</v>
      </c>
      <c r="E71" s="407"/>
      <c r="F71" s="407"/>
      <c r="G71" s="367">
        <v>0.01</v>
      </c>
      <c r="H71" s="313"/>
    </row>
    <row r="72" spans="2:14" x14ac:dyDescent="0.3">
      <c r="B72" s="314"/>
      <c r="C72" s="315" t="s">
        <v>187</v>
      </c>
      <c r="D72" s="407" t="s">
        <v>225</v>
      </c>
      <c r="E72" s="407"/>
      <c r="F72" s="407"/>
      <c r="G72" s="367" t="s">
        <v>76</v>
      </c>
      <c r="H72" s="313"/>
    </row>
    <row r="73" spans="2:14" x14ac:dyDescent="0.3">
      <c r="B73" s="314"/>
      <c r="C73" s="315" t="s">
        <v>224</v>
      </c>
      <c r="D73" s="391" t="s">
        <v>13492</v>
      </c>
      <c r="E73" s="391"/>
      <c r="F73" s="391"/>
      <c r="G73" s="367">
        <v>10</v>
      </c>
      <c r="H73" s="313"/>
    </row>
    <row r="74" spans="2:14" x14ac:dyDescent="0.3">
      <c r="B74" s="314"/>
      <c r="C74" s="355" t="s">
        <v>13503</v>
      </c>
      <c r="D74" s="391" t="s">
        <v>13504</v>
      </c>
      <c r="E74" s="391"/>
      <c r="F74" s="391"/>
      <c r="G74" s="367">
        <v>0</v>
      </c>
      <c r="H74" s="313"/>
      <c r="J74" s="352"/>
      <c r="L74" s="352"/>
      <c r="M74" s="352"/>
      <c r="N74" s="352"/>
    </row>
    <row r="75" spans="2:14" x14ac:dyDescent="0.3">
      <c r="B75" s="314"/>
      <c r="C75" s="420" t="s">
        <v>13450</v>
      </c>
      <c r="D75" s="407"/>
      <c r="E75" s="429"/>
      <c r="F75" s="429"/>
      <c r="G75" s="430"/>
      <c r="H75" s="313"/>
      <c r="L75" s="352"/>
      <c r="M75" s="352"/>
      <c r="N75" s="352"/>
    </row>
    <row r="76" spans="2:14" x14ac:dyDescent="0.3">
      <c r="B76" s="314"/>
      <c r="C76" s="420"/>
      <c r="D76" s="407"/>
      <c r="E76" s="429"/>
      <c r="F76" s="429"/>
      <c r="G76" s="430"/>
      <c r="H76" s="313"/>
      <c r="L76" s="352"/>
      <c r="M76" s="352"/>
      <c r="N76" s="352"/>
    </row>
    <row r="77" spans="2:14" x14ac:dyDescent="0.3">
      <c r="B77" s="314"/>
      <c r="C77" s="418"/>
      <c r="D77" s="419"/>
      <c r="E77" s="431"/>
      <c r="F77" s="431"/>
      <c r="G77" s="432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17" t="s">
        <v>31</v>
      </c>
      <c r="D80" s="417"/>
      <c r="E80" s="417"/>
      <c r="F80" s="417"/>
      <c r="G80" s="417"/>
      <c r="H80" s="325"/>
    </row>
    <row r="81" spans="2:10" x14ac:dyDescent="0.3">
      <c r="B81" s="314"/>
      <c r="C81" s="316">
        <v>1</v>
      </c>
      <c r="D81" s="411" t="s">
        <v>13467</v>
      </c>
      <c r="E81" s="412"/>
      <c r="F81" s="412"/>
      <c r="G81" s="413"/>
      <c r="H81" s="313"/>
    </row>
    <row r="82" spans="2:10" x14ac:dyDescent="0.3">
      <c r="B82" s="314"/>
      <c r="C82" s="420" t="s">
        <v>170</v>
      </c>
      <c r="D82" s="407" t="s">
        <v>101</v>
      </c>
      <c r="E82" s="407"/>
      <c r="F82" s="407"/>
      <c r="G82" s="390" t="s">
        <v>77</v>
      </c>
      <c r="H82" s="313"/>
    </row>
    <row r="83" spans="2:10" x14ac:dyDescent="0.3">
      <c r="B83" s="314"/>
      <c r="C83" s="420"/>
      <c r="D83" s="407" t="s">
        <v>13494</v>
      </c>
      <c r="E83" s="407"/>
      <c r="F83" s="407"/>
      <c r="G83" s="367" t="s">
        <v>76</v>
      </c>
      <c r="H83" s="313"/>
      <c r="J83" s="352"/>
    </row>
    <row r="84" spans="2:10" x14ac:dyDescent="0.3">
      <c r="B84" s="314"/>
      <c r="C84" s="420"/>
      <c r="D84" s="407" t="s">
        <v>13495</v>
      </c>
      <c r="E84" s="407"/>
      <c r="F84" s="407"/>
      <c r="G84" s="367" t="s">
        <v>76</v>
      </c>
      <c r="H84" s="313"/>
    </row>
    <row r="85" spans="2:10" x14ac:dyDescent="0.3">
      <c r="B85" s="314"/>
      <c r="C85" s="420"/>
      <c r="D85" s="407" t="s">
        <v>13496</v>
      </c>
      <c r="E85" s="407"/>
      <c r="F85" s="407"/>
      <c r="G85" s="367" t="s">
        <v>76</v>
      </c>
      <c r="H85" s="313"/>
    </row>
    <row r="86" spans="2:10" x14ac:dyDescent="0.3">
      <c r="B86" s="314"/>
      <c r="C86" s="420"/>
      <c r="D86" s="407" t="s">
        <v>13497</v>
      </c>
      <c r="E86" s="407"/>
      <c r="F86" s="407"/>
      <c r="G86" s="367" t="s">
        <v>76</v>
      </c>
      <c r="H86" s="313"/>
    </row>
    <row r="87" spans="2:10" x14ac:dyDescent="0.3">
      <c r="B87" s="314"/>
      <c r="C87" s="420"/>
      <c r="D87" s="407" t="s">
        <v>13498</v>
      </c>
      <c r="E87" s="407"/>
      <c r="F87" s="407"/>
      <c r="G87" s="367" t="s">
        <v>76</v>
      </c>
      <c r="H87" s="313"/>
    </row>
    <row r="88" spans="2:10" x14ac:dyDescent="0.3">
      <c r="B88" s="314"/>
      <c r="C88" s="420"/>
      <c r="D88" s="407" t="s">
        <v>13499</v>
      </c>
      <c r="E88" s="407"/>
      <c r="F88" s="407"/>
      <c r="G88" s="367" t="s">
        <v>76</v>
      </c>
      <c r="H88" s="313"/>
    </row>
    <row r="89" spans="2:10" x14ac:dyDescent="0.3">
      <c r="B89" s="314"/>
      <c r="C89" s="315"/>
      <c r="D89" s="401" t="s">
        <v>13500</v>
      </c>
      <c r="E89" s="402"/>
      <c r="F89" s="403"/>
      <c r="G89" s="367" t="s">
        <v>76</v>
      </c>
      <c r="H89" s="313"/>
    </row>
    <row r="90" spans="2:10" x14ac:dyDescent="0.3">
      <c r="B90" s="314"/>
      <c r="C90" s="315"/>
      <c r="D90" s="423" t="s">
        <v>13501</v>
      </c>
      <c r="E90" s="424"/>
      <c r="F90" s="425"/>
      <c r="G90" s="367" t="s">
        <v>76</v>
      </c>
      <c r="H90" s="313"/>
    </row>
    <row r="91" spans="2:10" x14ac:dyDescent="0.3">
      <c r="B91" s="314"/>
      <c r="C91" s="315" t="s">
        <v>171</v>
      </c>
      <c r="D91" s="407" t="s">
        <v>122</v>
      </c>
      <c r="E91" s="407"/>
      <c r="F91" s="407"/>
      <c r="G91" s="367" t="s">
        <v>239</v>
      </c>
      <c r="H91" s="313" t="s">
        <v>13508</v>
      </c>
      <c r="I91" s="155" t="s">
        <v>13508</v>
      </c>
    </row>
    <row r="92" spans="2:10" x14ac:dyDescent="0.3">
      <c r="B92" s="314"/>
      <c r="C92" s="420" t="s">
        <v>13450</v>
      </c>
      <c r="D92" s="407"/>
      <c r="E92" s="392"/>
      <c r="F92" s="393"/>
      <c r="G92" s="394"/>
      <c r="H92" s="313"/>
    </row>
    <row r="93" spans="2:10" x14ac:dyDescent="0.3">
      <c r="B93" s="314"/>
      <c r="C93" s="420"/>
      <c r="D93" s="407"/>
      <c r="E93" s="395"/>
      <c r="F93" s="396"/>
      <c r="G93" s="397"/>
      <c r="H93" s="313"/>
    </row>
    <row r="94" spans="2:10" x14ac:dyDescent="0.3">
      <c r="B94" s="314"/>
      <c r="C94" s="420"/>
      <c r="D94" s="407"/>
      <c r="E94" s="398"/>
      <c r="F94" s="399"/>
      <c r="G94" s="400"/>
      <c r="H94" s="313"/>
    </row>
    <row r="95" spans="2:10" x14ac:dyDescent="0.3">
      <c r="B95" s="314"/>
      <c r="C95" s="474" t="s">
        <v>13491</v>
      </c>
      <c r="D95" s="475"/>
      <c r="E95" s="414" t="s">
        <v>13514</v>
      </c>
      <c r="F95" s="415"/>
      <c r="G95" s="416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11" t="s">
        <v>13466</v>
      </c>
      <c r="E97" s="412"/>
      <c r="F97" s="412"/>
      <c r="G97" s="413"/>
      <c r="H97" s="313"/>
    </row>
    <row r="98" spans="2:8" x14ac:dyDescent="0.3">
      <c r="B98" s="314"/>
      <c r="C98" s="315" t="s">
        <v>179</v>
      </c>
      <c r="D98" s="407" t="s">
        <v>238</v>
      </c>
      <c r="E98" s="407"/>
      <c r="F98" s="407"/>
      <c r="G98" s="390" t="s">
        <v>228</v>
      </c>
      <c r="H98" s="313" t="s">
        <v>13508</v>
      </c>
    </row>
    <row r="99" spans="2:8" x14ac:dyDescent="0.3">
      <c r="B99" s="314"/>
      <c r="C99" s="315" t="s">
        <v>180</v>
      </c>
      <c r="D99" s="407" t="s">
        <v>15</v>
      </c>
      <c r="E99" s="407"/>
      <c r="F99" s="407"/>
      <c r="G99" s="367" t="s">
        <v>76</v>
      </c>
      <c r="H99" s="313"/>
    </row>
    <row r="100" spans="2:8" x14ac:dyDescent="0.3">
      <c r="B100" s="314"/>
      <c r="C100" s="315" t="s">
        <v>181</v>
      </c>
      <c r="D100" s="407" t="s">
        <v>94</v>
      </c>
      <c r="E100" s="407"/>
      <c r="F100" s="407"/>
      <c r="G100" s="367" t="s">
        <v>76</v>
      </c>
      <c r="H100" s="313"/>
    </row>
    <row r="101" spans="2:8" x14ac:dyDescent="0.3">
      <c r="B101" s="314"/>
      <c r="C101" s="315" t="s">
        <v>182</v>
      </c>
      <c r="D101" s="407" t="s">
        <v>123</v>
      </c>
      <c r="E101" s="407"/>
      <c r="F101" s="407"/>
      <c r="G101" s="367" t="s">
        <v>76</v>
      </c>
      <c r="H101" s="313"/>
    </row>
    <row r="102" spans="2:8" x14ac:dyDescent="0.3">
      <c r="B102" s="314"/>
      <c r="C102" s="315" t="s">
        <v>183</v>
      </c>
      <c r="D102" s="407" t="s">
        <v>16</v>
      </c>
      <c r="E102" s="407"/>
      <c r="F102" s="407"/>
      <c r="G102" s="367" t="s">
        <v>76</v>
      </c>
      <c r="H102" s="313"/>
    </row>
    <row r="103" spans="2:8" x14ac:dyDescent="0.3">
      <c r="B103" s="314"/>
      <c r="C103" s="420" t="s">
        <v>13450</v>
      </c>
      <c r="D103" s="407"/>
      <c r="E103" s="392"/>
      <c r="F103" s="393"/>
      <c r="G103" s="394"/>
      <c r="H103" s="313"/>
    </row>
    <row r="104" spans="2:8" x14ac:dyDescent="0.3">
      <c r="B104" s="314"/>
      <c r="C104" s="420"/>
      <c r="D104" s="407"/>
      <c r="E104" s="395"/>
      <c r="F104" s="396"/>
      <c r="G104" s="397"/>
      <c r="H104" s="313"/>
    </row>
    <row r="105" spans="2:8" x14ac:dyDescent="0.3">
      <c r="B105" s="314"/>
      <c r="C105" s="421"/>
      <c r="D105" s="422"/>
      <c r="E105" s="395"/>
      <c r="F105" s="396"/>
      <c r="G105" s="397"/>
      <c r="H105" s="313"/>
    </row>
    <row r="106" spans="2:8" x14ac:dyDescent="0.3">
      <c r="B106" s="314"/>
      <c r="C106" s="418" t="s">
        <v>13491</v>
      </c>
      <c r="D106" s="419"/>
      <c r="E106" s="426" t="s">
        <v>13521</v>
      </c>
      <c r="F106" s="427"/>
      <c r="G106" s="428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04" t="s">
        <v>13465</v>
      </c>
      <c r="E108" s="405"/>
      <c r="F108" s="405"/>
      <c r="G108" s="406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20" t="s">
        <v>185</v>
      </c>
      <c r="D110" s="407" t="s">
        <v>116</v>
      </c>
      <c r="E110" s="407"/>
      <c r="F110" s="407"/>
      <c r="G110" s="390" t="s">
        <v>76</v>
      </c>
      <c r="H110" s="313"/>
    </row>
    <row r="111" spans="2:8" x14ac:dyDescent="0.3">
      <c r="B111" s="314"/>
      <c r="C111" s="420"/>
      <c r="D111" s="407" t="s">
        <v>13464</v>
      </c>
      <c r="E111" s="407"/>
      <c r="F111" s="407"/>
      <c r="G111" s="390" t="s">
        <v>76</v>
      </c>
      <c r="H111" s="313"/>
    </row>
    <row r="112" spans="2:8" x14ac:dyDescent="0.3">
      <c r="B112" s="314"/>
      <c r="C112" s="420"/>
      <c r="D112" s="407" t="s">
        <v>13463</v>
      </c>
      <c r="E112" s="407"/>
      <c r="F112" s="407"/>
      <c r="G112" s="367" t="s">
        <v>76</v>
      </c>
      <c r="H112" s="313"/>
    </row>
    <row r="113" spans="2:8" x14ac:dyDescent="0.3">
      <c r="B113" s="314"/>
      <c r="C113" s="420"/>
      <c r="D113" s="407" t="s">
        <v>13462</v>
      </c>
      <c r="E113" s="407"/>
      <c r="F113" s="407"/>
      <c r="G113" s="367" t="s">
        <v>76</v>
      </c>
      <c r="H113" s="313"/>
    </row>
    <row r="114" spans="2:8" x14ac:dyDescent="0.3">
      <c r="B114" s="314"/>
      <c r="C114" s="315" t="s">
        <v>186</v>
      </c>
      <c r="D114" s="407" t="s">
        <v>13493</v>
      </c>
      <c r="E114" s="407"/>
      <c r="F114" s="407"/>
      <c r="G114" s="367" t="s">
        <v>259</v>
      </c>
      <c r="H114" s="313" t="s">
        <v>13508</v>
      </c>
    </row>
    <row r="115" spans="2:8" x14ac:dyDescent="0.3">
      <c r="B115" s="314"/>
      <c r="C115" s="420" t="s">
        <v>13450</v>
      </c>
      <c r="D115" s="407"/>
      <c r="E115" s="392"/>
      <c r="F115" s="393"/>
      <c r="G115" s="394"/>
      <c r="H115" s="313"/>
    </row>
    <row r="116" spans="2:8" x14ac:dyDescent="0.3">
      <c r="B116" s="314"/>
      <c r="C116" s="420"/>
      <c r="D116" s="407"/>
      <c r="E116" s="395"/>
      <c r="F116" s="396"/>
      <c r="G116" s="397"/>
      <c r="H116" s="313"/>
    </row>
    <row r="117" spans="2:8" x14ac:dyDescent="0.3">
      <c r="B117" s="314"/>
      <c r="C117" s="421"/>
      <c r="D117" s="422"/>
      <c r="E117" s="398"/>
      <c r="F117" s="399"/>
      <c r="G117" s="400"/>
      <c r="H117" s="313"/>
    </row>
    <row r="118" spans="2:8" x14ac:dyDescent="0.3">
      <c r="B118" s="314"/>
      <c r="C118" s="418" t="s">
        <v>13491</v>
      </c>
      <c r="D118" s="419"/>
      <c r="E118" s="414" t="s">
        <v>13520</v>
      </c>
      <c r="F118" s="415"/>
      <c r="G118" s="416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11" t="s">
        <v>13461</v>
      </c>
      <c r="E120" s="412"/>
      <c r="F120" s="412"/>
      <c r="G120" s="413"/>
      <c r="H120" s="313"/>
    </row>
    <row r="121" spans="2:8" x14ac:dyDescent="0.3">
      <c r="B121" s="314"/>
      <c r="C121" s="420" t="s">
        <v>188</v>
      </c>
      <c r="D121" s="407" t="s">
        <v>169</v>
      </c>
      <c r="E121" s="407"/>
      <c r="F121" s="407"/>
      <c r="G121" s="367" t="s">
        <v>77</v>
      </c>
      <c r="H121" s="313"/>
    </row>
    <row r="122" spans="2:8" x14ac:dyDescent="0.3">
      <c r="B122" s="314"/>
      <c r="C122" s="420"/>
      <c r="D122" s="407" t="s">
        <v>13460</v>
      </c>
      <c r="E122" s="407"/>
      <c r="F122" s="407"/>
      <c r="G122" s="367" t="s">
        <v>77</v>
      </c>
      <c r="H122" s="313"/>
    </row>
    <row r="123" spans="2:8" x14ac:dyDescent="0.3">
      <c r="B123" s="314"/>
      <c r="C123" s="420"/>
      <c r="D123" s="407" t="s">
        <v>13459</v>
      </c>
      <c r="E123" s="407"/>
      <c r="F123" s="407"/>
      <c r="G123" s="367" t="s">
        <v>77</v>
      </c>
      <c r="H123" s="313"/>
    </row>
    <row r="124" spans="2:8" x14ac:dyDescent="0.3">
      <c r="B124" s="314"/>
      <c r="C124" s="420"/>
      <c r="D124" s="407" t="s">
        <v>13458</v>
      </c>
      <c r="E124" s="407"/>
      <c r="F124" s="407"/>
      <c r="G124" s="367" t="s">
        <v>76</v>
      </c>
      <c r="H124" s="313"/>
    </row>
    <row r="125" spans="2:8" x14ac:dyDescent="0.3">
      <c r="B125" s="314"/>
      <c r="C125" s="315" t="s">
        <v>189</v>
      </c>
      <c r="D125" s="407" t="s">
        <v>102</v>
      </c>
      <c r="E125" s="407"/>
      <c r="F125" s="407"/>
      <c r="G125" s="367" t="s">
        <v>76</v>
      </c>
      <c r="H125" s="313"/>
    </row>
    <row r="126" spans="2:8" x14ac:dyDescent="0.3">
      <c r="B126" s="314"/>
      <c r="C126" s="420" t="s">
        <v>13450</v>
      </c>
      <c r="D126" s="407"/>
      <c r="E126" s="392"/>
      <c r="F126" s="393"/>
      <c r="G126" s="394"/>
      <c r="H126" s="313"/>
    </row>
    <row r="127" spans="2:8" x14ac:dyDescent="0.3">
      <c r="B127" s="314"/>
      <c r="C127" s="420"/>
      <c r="D127" s="407"/>
      <c r="E127" s="395"/>
      <c r="F127" s="396"/>
      <c r="G127" s="397"/>
      <c r="H127" s="313"/>
    </row>
    <row r="128" spans="2:8" x14ac:dyDescent="0.3">
      <c r="B128" s="314"/>
      <c r="C128" s="421"/>
      <c r="D128" s="422"/>
      <c r="E128" s="395"/>
      <c r="F128" s="396"/>
      <c r="G128" s="397"/>
      <c r="H128" s="313"/>
    </row>
    <row r="129" spans="2:8" x14ac:dyDescent="0.3">
      <c r="B129" s="314"/>
      <c r="C129" s="418" t="s">
        <v>13491</v>
      </c>
      <c r="D129" s="419"/>
      <c r="E129" s="426" t="s">
        <v>13519</v>
      </c>
      <c r="F129" s="427"/>
      <c r="G129" s="428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04" t="s">
        <v>13457</v>
      </c>
      <c r="E131" s="405"/>
      <c r="F131" s="405"/>
      <c r="G131" s="406"/>
      <c r="H131" s="313"/>
    </row>
    <row r="132" spans="2:8" x14ac:dyDescent="0.3">
      <c r="B132" s="314"/>
      <c r="C132" s="322" t="s">
        <v>190</v>
      </c>
      <c r="D132" s="408" t="s">
        <v>152</v>
      </c>
      <c r="E132" s="409"/>
      <c r="F132" s="410"/>
      <c r="G132" s="369" t="s">
        <v>13445</v>
      </c>
      <c r="H132" s="313" t="s">
        <v>13508</v>
      </c>
    </row>
    <row r="133" spans="2:8" x14ac:dyDescent="0.3">
      <c r="B133" s="314"/>
      <c r="C133" s="315" t="s">
        <v>191</v>
      </c>
      <c r="D133" s="401" t="s">
        <v>153</v>
      </c>
      <c r="E133" s="402"/>
      <c r="F133" s="403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01" t="s">
        <v>154</v>
      </c>
      <c r="E134" s="402"/>
      <c r="F134" s="403"/>
      <c r="G134" s="367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01" t="s">
        <v>120</v>
      </c>
      <c r="E135" s="402"/>
      <c r="F135" s="403"/>
      <c r="G135" s="367" t="s">
        <v>114</v>
      </c>
      <c r="H135" s="313"/>
    </row>
    <row r="136" spans="2:8" x14ac:dyDescent="0.3">
      <c r="B136" s="314"/>
      <c r="C136" s="420" t="s">
        <v>13450</v>
      </c>
      <c r="D136" s="407"/>
      <c r="E136" s="392"/>
      <c r="F136" s="393"/>
      <c r="G136" s="394"/>
      <c r="H136" s="313"/>
    </row>
    <row r="137" spans="2:8" x14ac:dyDescent="0.3">
      <c r="B137" s="314"/>
      <c r="C137" s="420"/>
      <c r="D137" s="407"/>
      <c r="E137" s="395"/>
      <c r="F137" s="396"/>
      <c r="G137" s="397"/>
      <c r="H137" s="313"/>
    </row>
    <row r="138" spans="2:8" x14ac:dyDescent="0.3">
      <c r="B138" s="314"/>
      <c r="C138" s="421"/>
      <c r="D138" s="422"/>
      <c r="E138" s="395"/>
      <c r="F138" s="396"/>
      <c r="G138" s="397"/>
      <c r="H138" s="313"/>
    </row>
    <row r="139" spans="2:8" x14ac:dyDescent="0.3">
      <c r="B139" s="314"/>
      <c r="C139" s="418" t="s">
        <v>13491</v>
      </c>
      <c r="D139" s="419"/>
      <c r="E139" s="426" t="s">
        <v>13517</v>
      </c>
      <c r="F139" s="427"/>
      <c r="G139" s="428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11" t="s">
        <v>13456</v>
      </c>
      <c r="E141" s="412"/>
      <c r="F141" s="412"/>
      <c r="G141" s="413"/>
      <c r="H141" s="313"/>
    </row>
    <row r="142" spans="2:8" x14ac:dyDescent="0.3">
      <c r="B142" s="314"/>
      <c r="C142" s="315" t="s">
        <v>192</v>
      </c>
      <c r="D142" s="401" t="s">
        <v>22</v>
      </c>
      <c r="E142" s="402"/>
      <c r="F142" s="403"/>
      <c r="G142" s="367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01" t="s">
        <v>233</v>
      </c>
      <c r="E143" s="402"/>
      <c r="F143" s="403"/>
      <c r="G143" s="367" t="s">
        <v>98</v>
      </c>
      <c r="H143" s="313" t="s">
        <v>13508</v>
      </c>
    </row>
    <row r="144" spans="2:8" x14ac:dyDescent="0.3">
      <c r="B144" s="314"/>
      <c r="C144" s="315" t="s">
        <v>194</v>
      </c>
      <c r="D144" s="401" t="s">
        <v>236</v>
      </c>
      <c r="E144" s="402"/>
      <c r="F144" s="403"/>
      <c r="G144" s="367" t="s">
        <v>76</v>
      </c>
      <c r="H144" s="313"/>
    </row>
    <row r="145" spans="2:8" x14ac:dyDescent="0.3">
      <c r="B145" s="314"/>
      <c r="C145" s="420" t="s">
        <v>13450</v>
      </c>
      <c r="D145" s="407"/>
      <c r="E145" s="392"/>
      <c r="F145" s="393"/>
      <c r="G145" s="394"/>
      <c r="H145" s="313"/>
    </row>
    <row r="146" spans="2:8" x14ac:dyDescent="0.3">
      <c r="B146" s="314"/>
      <c r="C146" s="420"/>
      <c r="D146" s="407"/>
      <c r="E146" s="395"/>
      <c r="F146" s="396"/>
      <c r="G146" s="397"/>
      <c r="H146" s="313"/>
    </row>
    <row r="147" spans="2:8" x14ac:dyDescent="0.3">
      <c r="B147" s="314"/>
      <c r="C147" s="421"/>
      <c r="D147" s="422"/>
      <c r="E147" s="395"/>
      <c r="F147" s="396"/>
      <c r="G147" s="397"/>
      <c r="H147" s="313"/>
    </row>
    <row r="148" spans="2:8" x14ac:dyDescent="0.3">
      <c r="B148" s="314"/>
      <c r="C148" s="418" t="s">
        <v>13491</v>
      </c>
      <c r="D148" s="419"/>
      <c r="E148" s="426" t="s">
        <v>13515</v>
      </c>
      <c r="F148" s="427"/>
      <c r="G148" s="428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04" t="s">
        <v>13455</v>
      </c>
      <c r="E150" s="405"/>
      <c r="F150" s="405"/>
      <c r="G150" s="406"/>
      <c r="H150" s="313"/>
    </row>
    <row r="151" spans="2:8" x14ac:dyDescent="0.3">
      <c r="B151" s="314"/>
      <c r="C151" s="315" t="s">
        <v>195</v>
      </c>
      <c r="D151" s="408" t="s">
        <v>13454</v>
      </c>
      <c r="E151" s="409"/>
      <c r="F151" s="410"/>
      <c r="G151" s="368" t="s">
        <v>100</v>
      </c>
      <c r="H151" s="313"/>
    </row>
    <row r="152" spans="2:8" x14ac:dyDescent="0.3">
      <c r="B152" s="314"/>
      <c r="C152" s="315" t="s">
        <v>196</v>
      </c>
      <c r="D152" s="401" t="s">
        <v>13453</v>
      </c>
      <c r="E152" s="402"/>
      <c r="F152" s="403"/>
      <c r="G152" s="367" t="s">
        <v>100</v>
      </c>
      <c r="H152" s="313"/>
    </row>
    <row r="153" spans="2:8" x14ac:dyDescent="0.3">
      <c r="B153" s="314"/>
      <c r="C153" s="315" t="s">
        <v>197</v>
      </c>
      <c r="D153" s="401" t="s">
        <v>24</v>
      </c>
      <c r="E153" s="402"/>
      <c r="F153" s="403"/>
      <c r="G153" s="390" t="s">
        <v>100</v>
      </c>
      <c r="H153" s="313"/>
    </row>
    <row r="154" spans="2:8" x14ac:dyDescent="0.3">
      <c r="B154" s="314"/>
      <c r="C154" s="420" t="s">
        <v>13450</v>
      </c>
      <c r="D154" s="407"/>
      <c r="E154" s="392"/>
      <c r="F154" s="393"/>
      <c r="G154" s="394"/>
      <c r="H154" s="313"/>
    </row>
    <row r="155" spans="2:8" x14ac:dyDescent="0.3">
      <c r="B155" s="314"/>
      <c r="C155" s="420"/>
      <c r="D155" s="407"/>
      <c r="E155" s="395"/>
      <c r="F155" s="396"/>
      <c r="G155" s="397"/>
      <c r="H155" s="313"/>
    </row>
    <row r="156" spans="2:8" x14ac:dyDescent="0.3">
      <c r="B156" s="314"/>
      <c r="C156" s="421"/>
      <c r="D156" s="422"/>
      <c r="E156" s="398"/>
      <c r="F156" s="399"/>
      <c r="G156" s="400"/>
      <c r="H156" s="313"/>
    </row>
    <row r="157" spans="2:8" x14ac:dyDescent="0.3">
      <c r="B157" s="314"/>
      <c r="C157" s="418" t="s">
        <v>13491</v>
      </c>
      <c r="D157" s="419"/>
      <c r="E157" s="414" t="s">
        <v>13518</v>
      </c>
      <c r="F157" s="415"/>
      <c r="G157" s="416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04" t="s">
        <v>13452</v>
      </c>
      <c r="E159" s="405"/>
      <c r="F159" s="405"/>
      <c r="G159" s="406"/>
      <c r="H159" s="313"/>
    </row>
    <row r="160" spans="2:8" x14ac:dyDescent="0.3">
      <c r="B160" s="314"/>
      <c r="C160" s="315" t="s">
        <v>198</v>
      </c>
      <c r="D160" s="401" t="s">
        <v>26</v>
      </c>
      <c r="E160" s="402"/>
      <c r="F160" s="403"/>
      <c r="G160" s="367" t="s">
        <v>103</v>
      </c>
      <c r="H160" s="313" t="s">
        <v>13508</v>
      </c>
    </row>
    <row r="161" spans="2:8" x14ac:dyDescent="0.3">
      <c r="B161" s="314"/>
      <c r="C161" s="420" t="s">
        <v>13450</v>
      </c>
      <c r="D161" s="407"/>
      <c r="E161" s="392"/>
      <c r="F161" s="393"/>
      <c r="G161" s="394"/>
      <c r="H161" s="313"/>
    </row>
    <row r="162" spans="2:8" x14ac:dyDescent="0.3">
      <c r="B162" s="314"/>
      <c r="C162" s="420"/>
      <c r="D162" s="407"/>
      <c r="E162" s="395"/>
      <c r="F162" s="396"/>
      <c r="G162" s="397"/>
      <c r="H162" s="313"/>
    </row>
    <row r="163" spans="2:8" x14ac:dyDescent="0.3">
      <c r="B163" s="314"/>
      <c r="C163" s="421"/>
      <c r="D163" s="422"/>
      <c r="E163" s="395"/>
      <c r="F163" s="396"/>
      <c r="G163" s="397"/>
      <c r="H163" s="313"/>
    </row>
    <row r="164" spans="2:8" x14ac:dyDescent="0.3">
      <c r="B164" s="314"/>
      <c r="C164" s="418" t="s">
        <v>13491</v>
      </c>
      <c r="D164" s="419"/>
      <c r="E164" s="426" t="s">
        <v>13517</v>
      </c>
      <c r="F164" s="427"/>
      <c r="G164" s="428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04" t="s">
        <v>13451</v>
      </c>
      <c r="E166" s="405"/>
      <c r="F166" s="405"/>
      <c r="G166" s="406"/>
      <c r="H166" s="313"/>
    </row>
    <row r="167" spans="2:8" x14ac:dyDescent="0.3">
      <c r="B167" s="314"/>
      <c r="C167" s="315" t="s">
        <v>199</v>
      </c>
      <c r="D167" s="401" t="s">
        <v>28</v>
      </c>
      <c r="E167" s="402"/>
      <c r="F167" s="403"/>
      <c r="G167" s="368" t="s">
        <v>100</v>
      </c>
      <c r="H167" s="313"/>
    </row>
    <row r="168" spans="2:8" x14ac:dyDescent="0.3">
      <c r="B168" s="314"/>
      <c r="C168" s="315" t="s">
        <v>231</v>
      </c>
      <c r="D168" s="401" t="s">
        <v>29</v>
      </c>
      <c r="E168" s="402"/>
      <c r="F168" s="403"/>
      <c r="G168" s="367" t="s">
        <v>100</v>
      </c>
      <c r="H168" s="313"/>
    </row>
    <row r="169" spans="2:8" x14ac:dyDescent="0.3">
      <c r="B169" s="314"/>
      <c r="C169" s="420" t="s">
        <v>13450</v>
      </c>
      <c r="D169" s="407"/>
      <c r="E169" s="392"/>
      <c r="F169" s="393"/>
      <c r="G169" s="394"/>
      <c r="H169" s="313"/>
    </row>
    <row r="170" spans="2:8" x14ac:dyDescent="0.3">
      <c r="B170" s="314"/>
      <c r="C170" s="420"/>
      <c r="D170" s="407"/>
      <c r="E170" s="395"/>
      <c r="F170" s="396"/>
      <c r="G170" s="397"/>
      <c r="H170" s="313"/>
    </row>
    <row r="171" spans="2:8" x14ac:dyDescent="0.3">
      <c r="B171" s="314"/>
      <c r="C171" s="420"/>
      <c r="D171" s="407"/>
      <c r="E171" s="398"/>
      <c r="F171" s="399"/>
      <c r="G171" s="400"/>
      <c r="H171" s="313"/>
    </row>
    <row r="172" spans="2:8" x14ac:dyDescent="0.3">
      <c r="B172" s="314"/>
      <c r="C172" s="474" t="s">
        <v>13491</v>
      </c>
      <c r="D172" s="475"/>
      <c r="E172" s="414" t="s">
        <v>13516</v>
      </c>
      <c r="F172" s="415"/>
      <c r="G172" s="416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algorithmName="SHA-512" hashValue="ncOGC+nLhviUEGvmU2aESlPlYOiZhQ/8Nd/E3vay7KEPNJzOkQaX6vmA0f6amgnMHttV20gK+xKFAtOYyAkQKg==" saltValue="D5p50T/v9MzAt3cm2xheGA==" spinCount="100000"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zoomScale="85" zoomScaleNormal="85" workbookViewId="0">
      <pane xSplit="5" ySplit="7" topLeftCell="F52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7" t="s">
        <v>43</v>
      </c>
      <c r="E3" s="487"/>
      <c r="F3" s="487"/>
      <c r="G3" s="487"/>
      <c r="H3" s="487"/>
      <c r="I3" s="139"/>
      <c r="J3" s="139"/>
      <c r="K3" s="139"/>
      <c r="M3" s="487" t="s">
        <v>60</v>
      </c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Bražec u Těšetic</v>
      </c>
      <c r="F5" s="40"/>
      <c r="G5" s="40"/>
      <c r="H5" s="40"/>
      <c r="I5" s="40"/>
      <c r="J5" s="40"/>
      <c r="K5" s="40"/>
      <c r="M5" s="135"/>
      <c r="N5" s="480" t="s">
        <v>33</v>
      </c>
      <c r="O5" s="481"/>
      <c r="P5" s="480" t="s">
        <v>34</v>
      </c>
      <c r="Q5" s="481"/>
      <c r="R5" s="484" t="s">
        <v>35</v>
      </c>
      <c r="S5" s="481"/>
      <c r="T5" s="480" t="s">
        <v>42</v>
      </c>
      <c r="U5" s="481"/>
      <c r="V5" s="484" t="s">
        <v>36</v>
      </c>
      <c r="W5" s="481"/>
      <c r="X5" s="480" t="s">
        <v>37</v>
      </c>
      <c r="Y5" s="481"/>
      <c r="Z5" s="484" t="s">
        <v>38</v>
      </c>
      <c r="AA5" s="481"/>
      <c r="AB5" s="480" t="s">
        <v>39</v>
      </c>
      <c r="AC5" s="481"/>
      <c r="AD5" s="484" t="s">
        <v>40</v>
      </c>
      <c r="AE5" s="481"/>
      <c r="AF5" s="480" t="s">
        <v>41</v>
      </c>
      <c r="AG5" s="481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83"/>
      <c r="P6" s="482" t="s">
        <v>45</v>
      </c>
      <c r="Q6" s="483"/>
      <c r="R6" s="485" t="s">
        <v>46</v>
      </c>
      <c r="S6" s="483"/>
      <c r="T6" s="482" t="s">
        <v>47</v>
      </c>
      <c r="U6" s="483"/>
      <c r="V6" s="485" t="s">
        <v>51</v>
      </c>
      <c r="W6" s="483"/>
      <c r="X6" s="482" t="s">
        <v>52</v>
      </c>
      <c r="Y6" s="483"/>
      <c r="Z6" s="485" t="s">
        <v>53</v>
      </c>
      <c r="AA6" s="483"/>
      <c r="AB6" s="482" t="s">
        <v>48</v>
      </c>
      <c r="AC6" s="483"/>
      <c r="AD6" s="485" t="s">
        <v>49</v>
      </c>
      <c r="AE6" s="483"/>
      <c r="AF6" s="482" t="s">
        <v>50</v>
      </c>
      <c r="AG6" s="483"/>
      <c r="AH6" s="138"/>
    </row>
    <row r="7" spans="1:35" ht="18.600000000000001" thickBot="1" x14ac:dyDescent="0.4">
      <c r="A7" s="9"/>
      <c r="B7" s="128"/>
      <c r="C7" s="129"/>
      <c r="D7" s="476" t="s">
        <v>30</v>
      </c>
      <c r="E7" s="477"/>
      <c r="F7" s="477"/>
      <c r="G7" s="477"/>
      <c r="H7" s="477"/>
      <c r="I7" s="477"/>
      <c r="J7" s="130">
        <f>J12+J43</f>
        <v>24.413333333333334</v>
      </c>
      <c r="K7" s="131"/>
      <c r="L7" s="132"/>
      <c r="M7" s="133"/>
      <c r="N7" s="478">
        <f>SUM(O14:O85)</f>
        <v>4.8899999999999997</v>
      </c>
      <c r="O7" s="479"/>
      <c r="P7" s="478">
        <f>SUM(Q14:Q85)</f>
        <v>1.8733333333333335</v>
      </c>
      <c r="Q7" s="479"/>
      <c r="R7" s="486">
        <f>SUM(S14:S85)</f>
        <v>1.44</v>
      </c>
      <c r="S7" s="479"/>
      <c r="T7" s="478">
        <f>SUM(U14:U85)</f>
        <v>1.0499999999999998</v>
      </c>
      <c r="U7" s="479"/>
      <c r="V7" s="486">
        <f>SUM(W14:W85)</f>
        <v>0.81600000000000006</v>
      </c>
      <c r="W7" s="479"/>
      <c r="X7" s="478">
        <f>SUM(Y14:Y85)</f>
        <v>3.3760000000000003</v>
      </c>
      <c r="Y7" s="479"/>
      <c r="Z7" s="478">
        <f>SUM(AA14:AA85)</f>
        <v>4.2693333333333339</v>
      </c>
      <c r="AA7" s="479"/>
      <c r="AB7" s="478">
        <f>SUM(AC14:AC85)</f>
        <v>4.7486666666666668</v>
      </c>
      <c r="AC7" s="479"/>
      <c r="AD7" s="478">
        <f>SUM(AE14:AE85)</f>
        <v>1.5899999999999999</v>
      </c>
      <c r="AE7" s="479"/>
      <c r="AF7" s="478">
        <f>SUM(AG10:AG85)</f>
        <v>0.36</v>
      </c>
      <c r="AG7" s="479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12.48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>IF(N14&gt;0,$J14*N14,"")</f>
        <v/>
      </c>
      <c r="P14" s="116"/>
      <c r="Q14" s="110" t="str">
        <f>IF(P14&gt;0,$J14*P14,"")</f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1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>IF(N15&gt;0,$J15*N15,"")</f>
        <v/>
      </c>
      <c r="P15" s="116"/>
      <c r="Q15" s="110" t="str">
        <f>IF(P15&gt;0,$J15*P15,"")</f>
        <v/>
      </c>
      <c r="R15" s="89">
        <v>0.4</v>
      </c>
      <c r="S15" s="88">
        <f t="shared" ref="S15:S61" si="2">IF(R15&gt;0,$J15*R15,"")</f>
        <v>0</v>
      </c>
      <c r="T15" s="116">
        <v>0.3</v>
      </c>
      <c r="U15" s="110">
        <f t="shared" ref="U15:U61" si="3">IF(T15&gt;0,$J15*T15,"")</f>
        <v>0</v>
      </c>
      <c r="V15" s="116"/>
      <c r="W15" s="110" t="str">
        <f t="shared" ref="W15:W61" si="4">IF(V15&gt;0,$J15*V15,"")</f>
        <v/>
      </c>
      <c r="X15" s="116"/>
      <c r="Y15" s="110" t="str">
        <f t="shared" ref="Y15:Y61" si="5">IF(X15&gt;0,$J15*X15,"")</f>
        <v/>
      </c>
      <c r="Z15" s="116"/>
      <c r="AA15" s="110" t="str">
        <f t="shared" ref="AA15:AA61" si="6">IF(Z15&gt;0,$J15*Z15,"")</f>
        <v/>
      </c>
      <c r="AB15" s="116">
        <v>0.3</v>
      </c>
      <c r="AC15" s="110">
        <f t="shared" ref="AC15:AC61" si="7">IF(AB15&gt;0,$J15*AB15,"")</f>
        <v>0</v>
      </c>
      <c r="AD15" s="116"/>
      <c r="AE15" s="110" t="str">
        <f t="shared" ref="AE15:AE61" si="8">IF(AD15&gt;0,$J15*AD15,"")</f>
        <v/>
      </c>
      <c r="AF15" s="118"/>
      <c r="AG15" s="123" t="str">
        <f t="shared" ref="AG15:AG61" si="9">IF(AF15&gt;0,$J15*AF15,"")</f>
        <v/>
      </c>
      <c r="AH15" s="16"/>
      <c r="AI15" s="46" t="str">
        <f t="shared" ref="AI15:AI25" si="10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1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>IF(N16&gt;0,$J16*N16,"")</f>
        <v/>
      </c>
      <c r="P16" s="116"/>
      <c r="Q16" s="110" t="str">
        <f>IF(P16&gt;0,$J16*P16,"")</f>
        <v/>
      </c>
      <c r="R16" s="89"/>
      <c r="S16" s="88" t="str">
        <f t="shared" si="2"/>
        <v/>
      </c>
      <c r="T16" s="116"/>
      <c r="U16" s="110" t="str">
        <f t="shared" si="3"/>
        <v/>
      </c>
      <c r="V16" s="116"/>
      <c r="W16" s="110" t="str">
        <f t="shared" si="4"/>
        <v/>
      </c>
      <c r="X16" s="116"/>
      <c r="Y16" s="110" t="str">
        <f t="shared" si="5"/>
        <v/>
      </c>
      <c r="Z16" s="116"/>
      <c r="AA16" s="110" t="str">
        <f t="shared" si="6"/>
        <v/>
      </c>
      <c r="AB16" s="116">
        <v>0.6</v>
      </c>
      <c r="AC16" s="110">
        <f t="shared" si="7"/>
        <v>0</v>
      </c>
      <c r="AD16" s="116">
        <v>0.35</v>
      </c>
      <c r="AE16" s="110">
        <f t="shared" si="8"/>
        <v>0</v>
      </c>
      <c r="AF16" s="118">
        <v>0.05</v>
      </c>
      <c r="AG16" s="123">
        <f t="shared" si="9"/>
        <v>0</v>
      </c>
      <c r="AH16" s="16"/>
      <c r="AI16" s="46" t="str">
        <f t="shared" si="10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1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>IF(N17&gt;0,$J17*N17,"")</f>
        <v>1.65</v>
      </c>
      <c r="P17" s="116">
        <v>0.2</v>
      </c>
      <c r="Q17" s="110">
        <f>IF(P17&gt;0,$J17*P17,"")</f>
        <v>0.66</v>
      </c>
      <c r="R17" s="89"/>
      <c r="S17" s="88" t="str">
        <f t="shared" si="2"/>
        <v/>
      </c>
      <c r="T17" s="116"/>
      <c r="U17" s="110" t="str">
        <f t="shared" si="3"/>
        <v/>
      </c>
      <c r="V17" s="116"/>
      <c r="W17" s="110" t="str">
        <f t="shared" si="4"/>
        <v/>
      </c>
      <c r="X17" s="116"/>
      <c r="Y17" s="110" t="str">
        <f t="shared" si="5"/>
        <v/>
      </c>
      <c r="Z17" s="116"/>
      <c r="AA17" s="110" t="str">
        <f t="shared" si="6"/>
        <v/>
      </c>
      <c r="AB17" s="116"/>
      <c r="AC17" s="110" t="str">
        <f t="shared" si="7"/>
        <v/>
      </c>
      <c r="AD17" s="116">
        <v>0.3</v>
      </c>
      <c r="AE17" s="110">
        <f t="shared" si="8"/>
        <v>0.98999999999999988</v>
      </c>
      <c r="AF17" s="118"/>
      <c r="AG17" s="123" t="str">
        <f t="shared" si="9"/>
        <v/>
      </c>
      <c r="AH17" s="16"/>
      <c r="AI17" s="46" t="str">
        <f t="shared" si="10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1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>IF(N18&gt;0,$J18*N18,"")</f>
        <v/>
      </c>
      <c r="P18" s="116"/>
      <c r="Q18" s="110" t="str">
        <f>IF(P18&gt;0,$J18*P18,"")</f>
        <v/>
      </c>
      <c r="R18" s="89">
        <v>1</v>
      </c>
      <c r="S18" s="88">
        <f t="shared" si="2"/>
        <v>0.6</v>
      </c>
      <c r="T18" s="116"/>
      <c r="U18" s="110" t="str">
        <f t="shared" si="3"/>
        <v/>
      </c>
      <c r="V18" s="116"/>
      <c r="W18" s="110" t="str">
        <f t="shared" si="4"/>
        <v/>
      </c>
      <c r="X18" s="116"/>
      <c r="Y18" s="110" t="str">
        <f t="shared" si="5"/>
        <v/>
      </c>
      <c r="Z18" s="116"/>
      <c r="AA18" s="110" t="str">
        <f t="shared" si="6"/>
        <v/>
      </c>
      <c r="AB18" s="116"/>
      <c r="AC18" s="110" t="str">
        <f t="shared" si="7"/>
        <v/>
      </c>
      <c r="AD18" s="116"/>
      <c r="AE18" s="110" t="str">
        <f t="shared" si="8"/>
        <v/>
      </c>
      <c r="AF18" s="118"/>
      <c r="AG18" s="123" t="str">
        <f t="shared" si="9"/>
        <v/>
      </c>
      <c r="AH18" s="16"/>
      <c r="AI18" s="46" t="str">
        <f t="shared" si="10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1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2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0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1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>IF(N20&gt;0,$J20*N20,"")</f>
        <v/>
      </c>
      <c r="P20" s="116"/>
      <c r="Q20" s="110" t="str">
        <f>IF(P20&gt;0,$J20*P20,"")</f>
        <v/>
      </c>
      <c r="R20" s="89">
        <v>0.75</v>
      </c>
      <c r="S20" s="88">
        <f t="shared" si="2"/>
        <v>0</v>
      </c>
      <c r="T20" s="116"/>
      <c r="U20" s="110" t="str">
        <f t="shared" si="3"/>
        <v/>
      </c>
      <c r="V20" s="116"/>
      <c r="W20" s="110" t="str">
        <f t="shared" si="4"/>
        <v/>
      </c>
      <c r="X20" s="116"/>
      <c r="Y20" s="110" t="str">
        <f t="shared" si="5"/>
        <v/>
      </c>
      <c r="Z20" s="116"/>
      <c r="AA20" s="110" t="str">
        <f t="shared" si="6"/>
        <v/>
      </c>
      <c r="AB20" s="116"/>
      <c r="AC20" s="110" t="str">
        <f t="shared" si="7"/>
        <v/>
      </c>
      <c r="AD20" s="116">
        <v>0.25</v>
      </c>
      <c r="AE20" s="110">
        <f t="shared" si="8"/>
        <v>0</v>
      </c>
      <c r="AF20" s="118"/>
      <c r="AG20" s="123" t="str">
        <f t="shared" si="9"/>
        <v/>
      </c>
      <c r="AH20" s="16"/>
      <c r="AI20" s="46" t="str">
        <f t="shared" si="10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1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7"/>
        <v>0</v>
      </c>
      <c r="AD21" s="116"/>
      <c r="AE21" s="110"/>
      <c r="AF21" s="118"/>
      <c r="AG21" s="123"/>
      <c r="AH21" s="16"/>
      <c r="AI21" s="46" t="str">
        <f t="shared" si="10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1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7"/>
        <v>0.36</v>
      </c>
      <c r="AD22" s="116"/>
      <c r="AE22" s="110"/>
      <c r="AF22" s="118"/>
      <c r="AG22" s="123"/>
      <c r="AH22" s="16"/>
      <c r="AI22" s="46" t="str">
        <f t="shared" si="10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1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>IF(N23&gt;0,$J23*N23,"")</f>
        <v>0</v>
      </c>
      <c r="P23" s="116"/>
      <c r="Q23" s="110"/>
      <c r="R23" s="89"/>
      <c r="S23" s="88"/>
      <c r="T23" s="116">
        <v>0.4</v>
      </c>
      <c r="U23" s="110">
        <f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7"/>
        <v>0</v>
      </c>
      <c r="AD23" s="116"/>
      <c r="AE23" s="110"/>
      <c r="AF23" s="118"/>
      <c r="AG23" s="123"/>
      <c r="AH23" s="16"/>
      <c r="AI23" s="46" t="str">
        <f t="shared" si="10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1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>IF(N24&gt;0,$J24*N24,"")</f>
        <v/>
      </c>
      <c r="P24" s="116"/>
      <c r="Q24" s="110" t="str">
        <f>IF(P24&gt;0,$J24*P24,"")</f>
        <v/>
      </c>
      <c r="R24" s="116"/>
      <c r="S24" s="110" t="str">
        <f>IF(R24&gt;0,$J24*R24,"")</f>
        <v/>
      </c>
      <c r="T24" s="116">
        <v>0.5</v>
      </c>
      <c r="U24" s="110">
        <f t="shared" si="3"/>
        <v>0.44999999999999996</v>
      </c>
      <c r="V24" s="116"/>
      <c r="W24" s="110" t="str">
        <f t="shared" si="4"/>
        <v/>
      </c>
      <c r="X24" s="116"/>
      <c r="Y24" s="110" t="str">
        <f t="shared" si="5"/>
        <v/>
      </c>
      <c r="Z24" s="116"/>
      <c r="AA24" s="110" t="str">
        <f t="shared" si="6"/>
        <v/>
      </c>
      <c r="AB24" s="116">
        <v>0.5</v>
      </c>
      <c r="AC24" s="110">
        <f>IF(AB24&gt;0,$J24*AB24,"")</f>
        <v>0.44999999999999996</v>
      </c>
      <c r="AD24" s="116"/>
      <c r="AE24" s="110" t="str">
        <f t="shared" si="8"/>
        <v/>
      </c>
      <c r="AF24" s="118"/>
      <c r="AG24" s="123" t="str">
        <f t="shared" si="9"/>
        <v/>
      </c>
      <c r="AH24" s="16"/>
      <c r="AI24" s="46" t="str">
        <f t="shared" si="10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1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>IF(N25&gt;0,$J25*N25,"")</f>
        <v/>
      </c>
      <c r="P25" s="116"/>
      <c r="Q25" s="110"/>
      <c r="R25" s="89">
        <v>0.3</v>
      </c>
      <c r="S25" s="88">
        <f>IF(R25&gt;0,$J25*R25,"")</f>
        <v>0</v>
      </c>
      <c r="T25" s="89">
        <v>0.3</v>
      </c>
      <c r="U25" s="88">
        <f t="shared" si="3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>IF(AB25&gt;0,$J25*AB25,"")</f>
        <v>0</v>
      </c>
      <c r="AD25" s="89">
        <v>0.1</v>
      </c>
      <c r="AE25" s="88">
        <f t="shared" si="8"/>
        <v>0</v>
      </c>
      <c r="AF25" s="118"/>
      <c r="AG25" s="123"/>
      <c r="AH25" s="16"/>
      <c r="AI25" s="46" t="str">
        <f t="shared" si="10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>IF(N28&gt;0,$J28*N28,"")</f>
        <v/>
      </c>
      <c r="P28" s="116"/>
      <c r="Q28" s="110" t="str">
        <f>IF(P28&gt;0,$J28*P28,"")</f>
        <v/>
      </c>
      <c r="R28" s="89"/>
      <c r="S28" s="88" t="str">
        <f t="shared" si="2"/>
        <v/>
      </c>
      <c r="T28" s="116"/>
      <c r="U28" s="110" t="str">
        <f t="shared" si="3"/>
        <v/>
      </c>
      <c r="V28" s="116">
        <v>0.5</v>
      </c>
      <c r="W28" s="110">
        <f t="shared" si="4"/>
        <v>0</v>
      </c>
      <c r="X28" s="116"/>
      <c r="Y28" s="110" t="str">
        <f t="shared" si="5"/>
        <v/>
      </c>
      <c r="Z28" s="116"/>
      <c r="AA28" s="110" t="str">
        <f t="shared" si="6"/>
        <v/>
      </c>
      <c r="AB28" s="116">
        <v>0.5</v>
      </c>
      <c r="AC28" s="110">
        <f t="shared" si="7"/>
        <v>0</v>
      </c>
      <c r="AD28" s="116"/>
      <c r="AE28" s="110" t="str">
        <f t="shared" si="8"/>
        <v/>
      </c>
      <c r="AF28" s="118"/>
      <c r="AG28" s="123" t="str">
        <f t="shared" si="9"/>
        <v/>
      </c>
      <c r="AH28" s="16"/>
      <c r="AI28" s="46" t="str">
        <f t="shared" ref="AI28:AI37" si="11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>H29*I29*$I$12</f>
        <v>1.7999999999999998</v>
      </c>
      <c r="K29" s="16"/>
      <c r="M29" s="15"/>
      <c r="N29" s="118">
        <v>0.9</v>
      </c>
      <c r="O29" s="110">
        <f>IF(N29&gt;0,$J29*N29,"")</f>
        <v>1.6199999999999999</v>
      </c>
      <c r="P29" s="116"/>
      <c r="Q29" s="110" t="str">
        <f>IF(P29&gt;0,$J29*P29,"")</f>
        <v/>
      </c>
      <c r="R29" s="89"/>
      <c r="S29" s="88" t="str">
        <f t="shared" si="2"/>
        <v/>
      </c>
      <c r="T29" s="116"/>
      <c r="U29" s="110" t="str">
        <f t="shared" si="3"/>
        <v/>
      </c>
      <c r="V29" s="116"/>
      <c r="W29" s="110" t="str">
        <f t="shared" si="4"/>
        <v/>
      </c>
      <c r="X29" s="116"/>
      <c r="Y29" s="110" t="str">
        <f t="shared" si="5"/>
        <v/>
      </c>
      <c r="Z29" s="116"/>
      <c r="AA29" s="110" t="str">
        <f t="shared" si="6"/>
        <v/>
      </c>
      <c r="AB29" s="116"/>
      <c r="AC29" s="110" t="str">
        <f t="shared" si="7"/>
        <v/>
      </c>
      <c r="AD29" s="116"/>
      <c r="AE29" s="110" t="str">
        <f t="shared" si="8"/>
        <v/>
      </c>
      <c r="AF29" s="118">
        <v>0.1</v>
      </c>
      <c r="AG29" s="123">
        <f t="shared" si="9"/>
        <v>0.18</v>
      </c>
      <c r="AH29" s="16"/>
      <c r="AI29" s="46" t="str">
        <f t="shared" si="11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>H30*I30*$I$12</f>
        <v>1.7999999999999998</v>
      </c>
      <c r="K30" s="16"/>
      <c r="M30" s="15"/>
      <c r="N30" s="118">
        <v>0.9</v>
      </c>
      <c r="O30" s="110">
        <f>IF(N30&gt;0,$J30*N30,"")</f>
        <v>1.6199999999999999</v>
      </c>
      <c r="P30" s="116"/>
      <c r="Q30" s="110" t="str">
        <f>IF(P30&gt;0,$J30*P30,"")</f>
        <v/>
      </c>
      <c r="R30" s="89"/>
      <c r="S30" s="88" t="str">
        <f t="shared" si="2"/>
        <v/>
      </c>
      <c r="T30" s="116"/>
      <c r="U30" s="110" t="str">
        <f t="shared" si="3"/>
        <v/>
      </c>
      <c r="V30" s="116"/>
      <c r="W30" s="110" t="str">
        <f t="shared" si="4"/>
        <v/>
      </c>
      <c r="X30" s="116"/>
      <c r="Y30" s="110" t="str">
        <f t="shared" si="5"/>
        <v/>
      </c>
      <c r="Z30" s="116"/>
      <c r="AA30" s="110" t="str">
        <f t="shared" si="6"/>
        <v/>
      </c>
      <c r="AB30" s="116"/>
      <c r="AC30" s="110" t="str">
        <f t="shared" si="7"/>
        <v/>
      </c>
      <c r="AD30" s="116"/>
      <c r="AE30" s="110" t="str">
        <f t="shared" si="8"/>
        <v/>
      </c>
      <c r="AF30" s="118">
        <v>0.1</v>
      </c>
      <c r="AG30" s="123">
        <f t="shared" si="9"/>
        <v>0.18</v>
      </c>
      <c r="AH30" s="16"/>
      <c r="AI30" s="46" t="str">
        <f t="shared" si="11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>IF(N31&gt;0,$J31*N31,"")</f>
        <v/>
      </c>
      <c r="P31" s="116"/>
      <c r="Q31" s="110" t="str">
        <f>IF(P31&gt;0,$J31*P31,"")</f>
        <v/>
      </c>
      <c r="R31" s="89"/>
      <c r="S31" s="88" t="str">
        <f t="shared" si="2"/>
        <v/>
      </c>
      <c r="T31" s="116"/>
      <c r="U31" s="110" t="str">
        <f t="shared" si="3"/>
        <v/>
      </c>
      <c r="V31" s="116"/>
      <c r="W31" s="110" t="str">
        <f t="shared" si="4"/>
        <v/>
      </c>
      <c r="X31" s="116"/>
      <c r="Y31" s="110" t="str">
        <f t="shared" si="5"/>
        <v/>
      </c>
      <c r="Z31" s="116"/>
      <c r="AA31" s="110" t="str">
        <f t="shared" si="6"/>
        <v/>
      </c>
      <c r="AB31" s="116"/>
      <c r="AC31" s="110" t="str">
        <f t="shared" si="7"/>
        <v/>
      </c>
      <c r="AD31" s="116"/>
      <c r="AE31" s="110" t="str">
        <f t="shared" si="8"/>
        <v/>
      </c>
      <c r="AF31" s="118"/>
      <c r="AG31" s="123" t="str">
        <f t="shared" si="9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12">(100/G33)*F33</f>
        <v>0</v>
      </c>
      <c r="I33" s="387">
        <v>7.0000000000000007E-2</v>
      </c>
      <c r="J33" s="388">
        <f t="shared" ref="J33:J38" si="13">H33*I33*$I$12</f>
        <v>0</v>
      </c>
      <c r="K33" s="16"/>
      <c r="M33" s="15"/>
      <c r="N33" s="118"/>
      <c r="O33" s="110" t="str">
        <f>IF(N33&gt;0,$J33*N33,"")</f>
        <v/>
      </c>
      <c r="P33" s="118"/>
      <c r="Q33" s="110" t="str">
        <f>IF(P33&gt;0,$J33*P33,"")</f>
        <v/>
      </c>
      <c r="R33" s="86"/>
      <c r="S33" s="88" t="str">
        <f t="shared" si="2"/>
        <v/>
      </c>
      <c r="T33" s="116">
        <v>0.4</v>
      </c>
      <c r="U33" s="110">
        <f t="shared" si="3"/>
        <v>0</v>
      </c>
      <c r="V33" s="116"/>
      <c r="W33" s="110" t="str">
        <f t="shared" si="4"/>
        <v/>
      </c>
      <c r="X33" s="116"/>
      <c r="Y33" s="110" t="str">
        <f t="shared" si="5"/>
        <v/>
      </c>
      <c r="Z33" s="116"/>
      <c r="AA33" s="110" t="str">
        <f t="shared" si="6"/>
        <v/>
      </c>
      <c r="AB33" s="116">
        <v>0.55000000000000004</v>
      </c>
      <c r="AC33" s="110">
        <f t="shared" si="7"/>
        <v>0</v>
      </c>
      <c r="AD33" s="116"/>
      <c r="AE33" s="110" t="str">
        <f t="shared" si="8"/>
        <v/>
      </c>
      <c r="AF33" s="116">
        <v>0.05</v>
      </c>
      <c r="AG33" s="110">
        <f t="shared" si="9"/>
        <v>0</v>
      </c>
      <c r="AH33" s="16"/>
      <c r="AI33" s="46" t="str">
        <f t="shared" si="11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12"/>
        <v>0</v>
      </c>
      <c r="I34" s="387">
        <v>0.09</v>
      </c>
      <c r="J34" s="388">
        <f t="shared" si="13"/>
        <v>0</v>
      </c>
      <c r="K34" s="16"/>
      <c r="M34" s="15"/>
      <c r="N34" s="118"/>
      <c r="O34" s="110" t="str">
        <f>IF(N34&gt;0,$J34*N34,"")</f>
        <v/>
      </c>
      <c r="P34" s="118"/>
      <c r="Q34" s="110" t="str">
        <f>IF(P34&gt;0,$J34*P34,"")</f>
        <v/>
      </c>
      <c r="R34" s="86"/>
      <c r="S34" s="88" t="str">
        <f t="shared" si="2"/>
        <v/>
      </c>
      <c r="T34" s="116">
        <v>0.5</v>
      </c>
      <c r="U34" s="110">
        <f t="shared" si="3"/>
        <v>0</v>
      </c>
      <c r="V34" s="116"/>
      <c r="W34" s="110" t="str">
        <f t="shared" si="4"/>
        <v/>
      </c>
      <c r="X34" s="116"/>
      <c r="Y34" s="110" t="str">
        <f t="shared" si="5"/>
        <v/>
      </c>
      <c r="Z34" s="116"/>
      <c r="AA34" s="110" t="str">
        <f t="shared" si="6"/>
        <v/>
      </c>
      <c r="AB34" s="116">
        <v>0.5</v>
      </c>
      <c r="AC34" s="110">
        <f t="shared" si="7"/>
        <v>0</v>
      </c>
      <c r="AD34" s="116"/>
      <c r="AE34" s="110" t="str">
        <f t="shared" si="8"/>
        <v/>
      </c>
      <c r="AF34" s="116"/>
      <c r="AG34" s="110" t="str">
        <f t="shared" si="9"/>
        <v/>
      </c>
      <c r="AH34" s="16"/>
      <c r="AI34" s="46" t="str">
        <f t="shared" si="11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12"/>
        <v>0</v>
      </c>
      <c r="I35" s="387">
        <v>7.0000000000000007E-2</v>
      </c>
      <c r="J35" s="388">
        <f t="shared" si="13"/>
        <v>0</v>
      </c>
      <c r="K35" s="16"/>
      <c r="M35" s="15"/>
      <c r="N35" s="118"/>
      <c r="O35" s="110" t="str">
        <f>IF(N35&gt;0,$J35*N35,"")</f>
        <v/>
      </c>
      <c r="P35" s="118"/>
      <c r="Q35" s="110" t="str">
        <f>IF(P35&gt;0,$J35*P35,"")</f>
        <v/>
      </c>
      <c r="R35" s="86"/>
      <c r="S35" s="88" t="str">
        <f t="shared" si="2"/>
        <v/>
      </c>
      <c r="T35" s="116">
        <v>0.5</v>
      </c>
      <c r="U35" s="110">
        <f t="shared" si="3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7"/>
        <v>0</v>
      </c>
      <c r="AD35" s="116"/>
      <c r="AE35" s="110" t="str">
        <f t="shared" si="8"/>
        <v/>
      </c>
      <c r="AF35" s="116"/>
      <c r="AG35" s="110" t="str">
        <f t="shared" si="9"/>
        <v/>
      </c>
      <c r="AH35" s="16"/>
      <c r="AI35" s="46" t="str">
        <f t="shared" si="11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12"/>
        <v>0</v>
      </c>
      <c r="I36" s="387">
        <v>0.02</v>
      </c>
      <c r="J36" s="388">
        <f t="shared" si="13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3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11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12"/>
        <v>60</v>
      </c>
      <c r="I37" s="387">
        <v>0.08</v>
      </c>
      <c r="J37" s="388">
        <f t="shared" si="13"/>
        <v>2.88</v>
      </c>
      <c r="K37" s="16"/>
      <c r="M37" s="15"/>
      <c r="N37" s="118"/>
      <c r="O37" s="110" t="str">
        <f>IF(N37&gt;0,$J37*N37,"")</f>
        <v/>
      </c>
      <c r="P37" s="116"/>
      <c r="Q37" s="110" t="str">
        <f>IF(P37&gt;0,$J37*P37,"")</f>
        <v/>
      </c>
      <c r="R37" s="89"/>
      <c r="S37" s="88" t="str">
        <f t="shared" si="2"/>
        <v/>
      </c>
      <c r="T37" s="116"/>
      <c r="U37" s="110" t="str">
        <f t="shared" si="3"/>
        <v/>
      </c>
      <c r="V37" s="116">
        <v>0.2</v>
      </c>
      <c r="W37" s="110">
        <f t="shared" si="4"/>
        <v>0.57599999999999996</v>
      </c>
      <c r="X37" s="116">
        <v>0.2</v>
      </c>
      <c r="Y37" s="110">
        <f t="shared" si="5"/>
        <v>0.57599999999999996</v>
      </c>
      <c r="Z37" s="116">
        <v>0.2</v>
      </c>
      <c r="AA37" s="110">
        <f t="shared" si="6"/>
        <v>0.57599999999999996</v>
      </c>
      <c r="AB37" s="116">
        <v>0.4</v>
      </c>
      <c r="AC37" s="110">
        <f t="shared" si="7"/>
        <v>1.1519999999999999</v>
      </c>
      <c r="AD37" s="116"/>
      <c r="AE37" s="110" t="str">
        <f t="shared" si="8"/>
        <v/>
      </c>
      <c r="AF37" s="116"/>
      <c r="AG37" s="110" t="str">
        <f t="shared" si="9"/>
        <v/>
      </c>
      <c r="AH37" s="16"/>
      <c r="AI37" s="46" t="str">
        <f t="shared" si="11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12"/>
        <v>0</v>
      </c>
      <c r="I38" s="386">
        <v>0.04</v>
      </c>
      <c r="J38" s="389">
        <f t="shared" si="13"/>
        <v>0</v>
      </c>
      <c r="K38" s="16"/>
      <c r="M38" s="15"/>
      <c r="N38" s="118"/>
      <c r="O38" s="110" t="str">
        <f>IF(N38&gt;0,$J38*N38,"")</f>
        <v/>
      </c>
      <c r="P38" s="116"/>
      <c r="Q38" s="110" t="str">
        <f>IF(P38&gt;0,$J38*P38,"")</f>
        <v/>
      </c>
      <c r="R38" s="89"/>
      <c r="S38" s="88" t="str">
        <f t="shared" si="2"/>
        <v/>
      </c>
      <c r="T38" s="116">
        <v>0.5</v>
      </c>
      <c r="U38" s="110">
        <f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7"/>
        <v>0</v>
      </c>
      <c r="AD38" s="116"/>
      <c r="AE38" s="110" t="str">
        <f t="shared" si="8"/>
        <v/>
      </c>
      <c r="AF38" s="116"/>
      <c r="AG38" s="110" t="str">
        <f t="shared" si="9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>IF(N39&gt;0,$J39*N39,"")</f>
        <v/>
      </c>
      <c r="P39" s="119"/>
      <c r="Q39" s="112" t="str">
        <f>IF(P39&gt;0,$J39*P39,"")</f>
        <v/>
      </c>
      <c r="R39" s="91"/>
      <c r="S39" s="106" t="str">
        <f t="shared" si="2"/>
        <v/>
      </c>
      <c r="T39" s="122"/>
      <c r="U39" s="112" t="str">
        <f t="shared" si="3"/>
        <v/>
      </c>
      <c r="V39" s="122"/>
      <c r="W39" s="112" t="str">
        <f t="shared" si="4"/>
        <v/>
      </c>
      <c r="X39" s="122"/>
      <c r="Y39" s="112" t="str">
        <f t="shared" si="5"/>
        <v/>
      </c>
      <c r="Z39" s="122"/>
      <c r="AA39" s="112" t="str">
        <f t="shared" si="6"/>
        <v/>
      </c>
      <c r="AB39" s="122"/>
      <c r="AC39" s="112" t="str">
        <f t="shared" si="7"/>
        <v/>
      </c>
      <c r="AD39" s="122"/>
      <c r="AE39" s="124" t="str">
        <f t="shared" si="8"/>
        <v/>
      </c>
      <c r="AF39" s="119"/>
      <c r="AG39" s="124" t="str">
        <f t="shared" si="9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11.933333333333334</v>
      </c>
      <c r="K43" s="12"/>
      <c r="L43" s="85"/>
      <c r="M43" s="11"/>
      <c r="N43" s="113"/>
      <c r="O43" s="125" t="str">
        <f>IF(N43&gt;0,$J43*N43,"")</f>
        <v/>
      </c>
      <c r="P43" s="113"/>
      <c r="Q43" s="125" t="str">
        <f>IF(P43&gt;0,$J43*P43,"")</f>
        <v/>
      </c>
      <c r="R43" s="113"/>
      <c r="S43" s="125" t="str">
        <f t="shared" si="2"/>
        <v/>
      </c>
      <c r="T43" s="113"/>
      <c r="U43" s="125" t="str">
        <f t="shared" si="3"/>
        <v/>
      </c>
      <c r="V43" s="113"/>
      <c r="W43" s="125" t="str">
        <f t="shared" si="4"/>
        <v/>
      </c>
      <c r="X43" s="113"/>
      <c r="Y43" s="125" t="str">
        <f t="shared" si="5"/>
        <v/>
      </c>
      <c r="Z43" s="113"/>
      <c r="AA43" s="125" t="str">
        <f t="shared" si="6"/>
        <v/>
      </c>
      <c r="AB43" s="113"/>
      <c r="AC43" s="125" t="str">
        <f t="shared" si="7"/>
        <v/>
      </c>
      <c r="AD43" s="104"/>
      <c r="AE43" s="125" t="str">
        <f t="shared" si="8"/>
        <v/>
      </c>
      <c r="AF43" s="113"/>
      <c r="AG43" s="125" t="str">
        <f t="shared" si="9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>IF(N45&gt;0,$J45*N45,"")</f>
        <v/>
      </c>
      <c r="P45" s="118">
        <v>0.1</v>
      </c>
      <c r="Q45" s="110">
        <f>IF(P45&gt;0,$J45*P45,"")</f>
        <v>0</v>
      </c>
      <c r="R45" s="118"/>
      <c r="S45" s="123" t="str">
        <f t="shared" si="2"/>
        <v/>
      </c>
      <c r="T45" s="118"/>
      <c r="U45" s="123" t="str">
        <f t="shared" si="3"/>
        <v/>
      </c>
      <c r="V45" s="118"/>
      <c r="W45" s="123" t="str">
        <f t="shared" si="4"/>
        <v/>
      </c>
      <c r="X45" s="118"/>
      <c r="Y45" s="123" t="str">
        <f t="shared" si="5"/>
        <v/>
      </c>
      <c r="Z45" s="118">
        <v>0.7</v>
      </c>
      <c r="AA45" s="123">
        <f t="shared" si="6"/>
        <v>0</v>
      </c>
      <c r="AB45" s="118">
        <v>0.2</v>
      </c>
      <c r="AC45" s="123">
        <f t="shared" si="7"/>
        <v>0</v>
      </c>
      <c r="AD45" s="86"/>
      <c r="AE45" s="123" t="str">
        <f t="shared" si="8"/>
        <v/>
      </c>
      <c r="AF45" s="118"/>
      <c r="AG45" s="123" t="str">
        <f t="shared" si="9"/>
        <v/>
      </c>
      <c r="AH45" s="16"/>
      <c r="AI45" s="46" t="str">
        <f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>IF(N46&gt;0,$J46*N46,"")</f>
        <v/>
      </c>
      <c r="P46" s="118">
        <v>0.1</v>
      </c>
      <c r="Q46" s="110">
        <f>IF(P46&gt;0,$J46*P46,"")</f>
        <v>0.16000000000000003</v>
      </c>
      <c r="R46" s="118"/>
      <c r="S46" s="123" t="str">
        <f t="shared" si="2"/>
        <v/>
      </c>
      <c r="T46" s="118"/>
      <c r="U46" s="123" t="str">
        <f t="shared" si="3"/>
        <v/>
      </c>
      <c r="V46" s="118"/>
      <c r="W46" s="123" t="str">
        <f t="shared" si="4"/>
        <v/>
      </c>
      <c r="X46" s="118"/>
      <c r="Y46" s="123" t="str">
        <f t="shared" si="5"/>
        <v/>
      </c>
      <c r="Z46" s="118">
        <v>0.7</v>
      </c>
      <c r="AA46" s="123">
        <f t="shared" si="6"/>
        <v>1.1199999999999999</v>
      </c>
      <c r="AB46" s="118">
        <v>0.2</v>
      </c>
      <c r="AC46" s="123">
        <f t="shared" si="7"/>
        <v>0.32000000000000006</v>
      </c>
      <c r="AD46" s="86"/>
      <c r="AE46" s="123" t="str">
        <f t="shared" si="8"/>
        <v/>
      </c>
      <c r="AF46" s="118"/>
      <c r="AG46" s="123" t="str">
        <f t="shared" si="9"/>
        <v/>
      </c>
      <c r="AH46" s="16"/>
      <c r="AI46" s="46" t="str">
        <f>IF($N46+$P46+$R46+$T46+$V46+$X46+$Z46+$AB46+$AD46+$AF46&lt;&gt;1,"chyba - součet vah není 100%","")</f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IF(E49='kritéria - společenské zájmy'!B19,'kritéria - společenské zájmy'!C19,IF(E49='kritéria - společenské zájmy'!B20,'kritéria - společenské zájmy'!C20,IF(E49='kritéria - společenské zájmy'!B21,'kritéria - společenské zájmy'!C21,IF(E49='kritéria - společenské zájmy'!B22,'kritéria - společenské zájmy'!C22,"upravte pasport"))))</f>
        <v>2</v>
      </c>
      <c r="G49" s="185">
        <v>3</v>
      </c>
      <c r="H49" s="186">
        <f>(100/G49)*F49</f>
        <v>66.666666666666671</v>
      </c>
      <c r="I49" s="187">
        <v>0.05</v>
      </c>
      <c r="J49" s="188">
        <f>H49*I49*$I$43</f>
        <v>1.3333333333333337</v>
      </c>
      <c r="K49" s="34"/>
      <c r="L49" s="189"/>
      <c r="M49" s="15"/>
      <c r="N49" s="118"/>
      <c r="O49" s="110" t="str">
        <f>IF(N49&gt;0,$J49*N49,"")</f>
        <v/>
      </c>
      <c r="P49" s="118">
        <v>0.1</v>
      </c>
      <c r="Q49" s="110">
        <f>IF(P49&gt;0,$J49*P49,"")</f>
        <v>0.13333333333333339</v>
      </c>
      <c r="R49" s="118"/>
      <c r="S49" s="123" t="str">
        <f t="shared" si="2"/>
        <v/>
      </c>
      <c r="T49" s="118"/>
      <c r="U49" s="123" t="str">
        <f t="shared" si="3"/>
        <v/>
      </c>
      <c r="V49" s="118"/>
      <c r="W49" s="123" t="str">
        <f t="shared" si="4"/>
        <v/>
      </c>
      <c r="X49" s="118"/>
      <c r="Y49" s="123" t="str">
        <f t="shared" si="5"/>
        <v/>
      </c>
      <c r="Z49" s="118">
        <v>0.7</v>
      </c>
      <c r="AA49" s="123">
        <f t="shared" si="6"/>
        <v>0.93333333333333357</v>
      </c>
      <c r="AB49" s="118">
        <v>0.2</v>
      </c>
      <c r="AC49" s="123">
        <f t="shared" si="7"/>
        <v>0.26666666666666677</v>
      </c>
      <c r="AD49" s="86"/>
      <c r="AE49" s="123" t="str">
        <f t="shared" si="8"/>
        <v/>
      </c>
      <c r="AF49" s="118"/>
      <c r="AG49" s="123" t="str">
        <f t="shared" si="9"/>
        <v/>
      </c>
      <c r="AH49" s="16"/>
      <c r="AI49" s="46" t="str">
        <f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IF(E50='kritéria - společenské zájmy'!B25,'kritéria - společenské zájmy'!C25,IF(E50='kritéria - společenské zájmy'!B26,'kritéria - společenské zájmy'!C26,IF(E50='kritéria - společenské zájmy'!B27,'kritéria - společenské zájmy'!C27,IF(E50='kritéria - společenské zájmy'!B28,'kritéria - společenské zájmy'!C28,"upravte pasport"))))</f>
        <v>3</v>
      </c>
      <c r="G50" s="8">
        <v>3</v>
      </c>
      <c r="H50" s="68">
        <f>(100/G50)*F50</f>
        <v>100</v>
      </c>
      <c r="I50" s="153">
        <v>0.04</v>
      </c>
      <c r="J50" s="28">
        <f>H50*I50*$I$43</f>
        <v>1.6</v>
      </c>
      <c r="K50" s="34"/>
      <c r="M50" s="15"/>
      <c r="N50" s="118"/>
      <c r="O50" s="110" t="str">
        <f>IF(N50&gt;0,$J50*N50,"")</f>
        <v/>
      </c>
      <c r="P50" s="118">
        <v>0.1</v>
      </c>
      <c r="Q50" s="110">
        <f>IF(P50&gt;0,$J50*P50,"")</f>
        <v>0.16000000000000003</v>
      </c>
      <c r="R50" s="118"/>
      <c r="S50" s="123" t="str">
        <f t="shared" si="2"/>
        <v/>
      </c>
      <c r="T50" s="118"/>
      <c r="U50" s="123" t="str">
        <f t="shared" si="3"/>
        <v/>
      </c>
      <c r="V50" s="118"/>
      <c r="W50" s="123" t="str">
        <f t="shared" si="4"/>
        <v/>
      </c>
      <c r="X50" s="118"/>
      <c r="Y50" s="123" t="str">
        <f t="shared" si="5"/>
        <v/>
      </c>
      <c r="Z50" s="118">
        <v>0.7</v>
      </c>
      <c r="AA50" s="123">
        <f t="shared" si="6"/>
        <v>1.1199999999999999</v>
      </c>
      <c r="AB50" s="118">
        <v>0.2</v>
      </c>
      <c r="AC50" s="123">
        <f t="shared" si="7"/>
        <v>0.32000000000000006</v>
      </c>
      <c r="AD50" s="86"/>
      <c r="AE50" s="123" t="str">
        <f t="shared" si="8"/>
        <v/>
      </c>
      <c r="AF50" s="118"/>
      <c r="AG50" s="123" t="str">
        <f t="shared" si="9"/>
        <v/>
      </c>
      <c r="AH50" s="16"/>
      <c r="AI50" s="46" t="str">
        <f>IF($N50+$P50+$R50+$T50+$V50+$X50+$Z50+$AB50+$AD50+$AF50&lt;&gt;1,"chyba - součet vah není 100%","")</f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>(100/G51)*F51</f>
        <v>100</v>
      </c>
      <c r="I51" s="153">
        <v>0.01</v>
      </c>
      <c r="J51" s="28">
        <f>H51*I51*$I$43</f>
        <v>0.4</v>
      </c>
      <c r="K51" s="34"/>
      <c r="M51" s="15"/>
      <c r="N51" s="118"/>
      <c r="O51" s="110" t="str">
        <f>IF(N51&gt;0,$J51*N51,"")</f>
        <v/>
      </c>
      <c r="P51" s="118">
        <v>0.1</v>
      </c>
      <c r="Q51" s="110">
        <f>IF(P51&gt;0,$J51*P51,"")</f>
        <v>4.0000000000000008E-2</v>
      </c>
      <c r="R51" s="118"/>
      <c r="S51" s="123" t="str">
        <f t="shared" si="2"/>
        <v/>
      </c>
      <c r="T51" s="118"/>
      <c r="U51" s="123" t="str">
        <f t="shared" si="3"/>
        <v/>
      </c>
      <c r="V51" s="118"/>
      <c r="W51" s="123" t="str">
        <f t="shared" si="4"/>
        <v/>
      </c>
      <c r="X51" s="118"/>
      <c r="Y51" s="123" t="str">
        <f t="shared" si="5"/>
        <v/>
      </c>
      <c r="Z51" s="118">
        <v>0.7</v>
      </c>
      <c r="AA51" s="123">
        <f t="shared" si="6"/>
        <v>0.27999999999999997</v>
      </c>
      <c r="AB51" s="118">
        <v>0.2</v>
      </c>
      <c r="AC51" s="123">
        <f t="shared" si="7"/>
        <v>8.0000000000000016E-2</v>
      </c>
      <c r="AD51" s="86"/>
      <c r="AE51" s="123" t="str">
        <f t="shared" si="8"/>
        <v/>
      </c>
      <c r="AF51" s="118"/>
      <c r="AG51" s="123" t="str">
        <f t="shared" si="9"/>
        <v/>
      </c>
      <c r="AH51" s="16"/>
      <c r="AI51" s="46" t="str">
        <f>IF($N51+$P51+$R51+$T51+$V51+$X51+$Z51+$AB51+$AD51+$AF51&lt;&gt;1,"chyba - součet vah není 100%","")</f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>(100/G52)*F52</f>
        <v>0</v>
      </c>
      <c r="I52" s="153">
        <v>0.02</v>
      </c>
      <c r="J52" s="28">
        <f>H52*I52*$I$43</f>
        <v>0</v>
      </c>
      <c r="K52" s="34"/>
      <c r="M52" s="15"/>
      <c r="N52" s="118"/>
      <c r="O52" s="110" t="str">
        <f>IF(N52&gt;0,$J52*N52,"")</f>
        <v/>
      </c>
      <c r="P52" s="118">
        <v>0.1</v>
      </c>
      <c r="Q52" s="110">
        <f>IF(P52&gt;0,$J52*P52,"")</f>
        <v>0</v>
      </c>
      <c r="R52" s="118"/>
      <c r="S52" s="123" t="str">
        <f t="shared" si="2"/>
        <v/>
      </c>
      <c r="T52" s="118"/>
      <c r="U52" s="123" t="str">
        <f t="shared" si="3"/>
        <v/>
      </c>
      <c r="V52" s="118"/>
      <c r="W52" s="123" t="str">
        <f t="shared" si="4"/>
        <v/>
      </c>
      <c r="X52" s="118"/>
      <c r="Y52" s="123" t="str">
        <f t="shared" si="5"/>
        <v/>
      </c>
      <c r="Z52" s="118">
        <v>0.7</v>
      </c>
      <c r="AA52" s="123">
        <f t="shared" si="6"/>
        <v>0</v>
      </c>
      <c r="AB52" s="118">
        <v>0.2</v>
      </c>
      <c r="AC52" s="123">
        <f t="shared" si="7"/>
        <v>0</v>
      </c>
      <c r="AD52" s="86"/>
      <c r="AE52" s="123" t="str">
        <f t="shared" si="8"/>
        <v/>
      </c>
      <c r="AF52" s="118"/>
      <c r="AG52" s="123" t="str">
        <f t="shared" si="9"/>
        <v/>
      </c>
      <c r="AH52" s="16"/>
      <c r="AI52" s="46" t="str">
        <f>IF($N52+$P52+$R52+$T52+$V52+$X52+$Z52+$AB52+$AD52+$AF52&lt;&gt;1,"chyba - součet vah není 100%","")</f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>(100/G53)*F53</f>
        <v>0</v>
      </c>
      <c r="I53" s="154">
        <v>0.01</v>
      </c>
      <c r="J53" s="30">
        <f>H53*I53*$I$43</f>
        <v>0</v>
      </c>
      <c r="K53" s="34"/>
      <c r="M53" s="15"/>
      <c r="N53" s="118"/>
      <c r="O53" s="110" t="str">
        <f>IF(N53&gt;0,$J53*N53,"")</f>
        <v/>
      </c>
      <c r="P53" s="118">
        <v>0.1</v>
      </c>
      <c r="Q53" s="110">
        <f>IF(P53&gt;0,$J53*P53,"")</f>
        <v>0</v>
      </c>
      <c r="R53" s="118"/>
      <c r="S53" s="123" t="str">
        <f t="shared" si="2"/>
        <v/>
      </c>
      <c r="T53" s="118"/>
      <c r="U53" s="123" t="str">
        <f t="shared" si="3"/>
        <v/>
      </c>
      <c r="V53" s="118"/>
      <c r="W53" s="123" t="str">
        <f t="shared" si="4"/>
        <v/>
      </c>
      <c r="X53" s="118"/>
      <c r="Y53" s="123" t="str">
        <f t="shared" si="5"/>
        <v/>
      </c>
      <c r="Z53" s="118">
        <v>0.7</v>
      </c>
      <c r="AA53" s="123">
        <f t="shared" si="6"/>
        <v>0</v>
      </c>
      <c r="AB53" s="118">
        <v>0.2</v>
      </c>
      <c r="AC53" s="123">
        <f t="shared" si="7"/>
        <v>0</v>
      </c>
      <c r="AD53" s="86"/>
      <c r="AE53" s="123" t="str">
        <f t="shared" si="8"/>
        <v/>
      </c>
      <c r="AF53" s="118"/>
      <c r="AG53" s="123" t="str">
        <f t="shared" si="9"/>
        <v/>
      </c>
      <c r="AH53" s="16"/>
      <c r="AI53" s="46" t="str">
        <f>IF($N53+$P53+$R53+$T53+$V53+$X53+$Z53+$AB53+$AD53+$AF53&lt;&gt;1,"chyba - součet vah není 100%","")</f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>(100/G56)*F56</f>
        <v>0</v>
      </c>
      <c r="I56" s="153">
        <v>0.04</v>
      </c>
      <c r="J56" s="28">
        <f>H56*I56*$I$43</f>
        <v>0</v>
      </c>
      <c r="K56" s="34"/>
      <c r="M56" s="15"/>
      <c r="N56" s="118"/>
      <c r="O56" s="110" t="str">
        <f>IF(N56&gt;0,$J56*N56,"")</f>
        <v/>
      </c>
      <c r="P56" s="118">
        <v>0.1</v>
      </c>
      <c r="Q56" s="110">
        <f>IF(P56&gt;0,$J56*P56,"")</f>
        <v>0</v>
      </c>
      <c r="R56" s="118"/>
      <c r="S56" s="123" t="str">
        <f t="shared" si="2"/>
        <v/>
      </c>
      <c r="T56" s="118"/>
      <c r="U56" s="123" t="str">
        <f t="shared" si="3"/>
        <v/>
      </c>
      <c r="V56" s="118"/>
      <c r="W56" s="123" t="str">
        <f t="shared" si="4"/>
        <v/>
      </c>
      <c r="X56" s="118">
        <v>0.7</v>
      </c>
      <c r="Y56" s="123">
        <f t="shared" si="5"/>
        <v>0</v>
      </c>
      <c r="Z56" s="118"/>
      <c r="AA56" s="123" t="str">
        <f t="shared" si="6"/>
        <v/>
      </c>
      <c r="AB56" s="118">
        <v>0.2</v>
      </c>
      <c r="AC56" s="123">
        <f t="shared" si="7"/>
        <v>0</v>
      </c>
      <c r="AD56" s="86"/>
      <c r="AE56" s="123" t="str">
        <f t="shared" si="8"/>
        <v/>
      </c>
      <c r="AF56" s="118"/>
      <c r="AG56" s="123" t="str">
        <f t="shared" si="9"/>
        <v/>
      </c>
      <c r="AH56" s="16"/>
      <c r="AI56" s="46" t="str">
        <f t="shared" ref="AI56:AI85" si="14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>(100/G57)*F57</f>
        <v>0</v>
      </c>
      <c r="I57" s="153">
        <v>0.03</v>
      </c>
      <c r="J57" s="28">
        <f>H57*I57*$I$43</f>
        <v>0</v>
      </c>
      <c r="K57" s="34"/>
      <c r="M57" s="15"/>
      <c r="N57" s="118"/>
      <c r="O57" s="110" t="str">
        <f>IF(N57&gt;0,$J57*N57,"")</f>
        <v/>
      </c>
      <c r="P57" s="118">
        <v>0.1</v>
      </c>
      <c r="Q57" s="110">
        <f>IF(P57&gt;0,$J57*P57,"")</f>
        <v>0</v>
      </c>
      <c r="R57" s="118"/>
      <c r="S57" s="123" t="str">
        <f t="shared" si="2"/>
        <v/>
      </c>
      <c r="T57" s="118"/>
      <c r="U57" s="123" t="str">
        <f t="shared" si="3"/>
        <v/>
      </c>
      <c r="V57" s="118"/>
      <c r="W57" s="123" t="str">
        <f t="shared" si="4"/>
        <v/>
      </c>
      <c r="X57" s="118">
        <v>0.7</v>
      </c>
      <c r="Y57" s="123">
        <f t="shared" si="5"/>
        <v>0</v>
      </c>
      <c r="Z57" s="118"/>
      <c r="AA57" s="123" t="str">
        <f t="shared" si="6"/>
        <v/>
      </c>
      <c r="AB57" s="118">
        <v>0.2</v>
      </c>
      <c r="AC57" s="123">
        <f t="shared" si="7"/>
        <v>0</v>
      </c>
      <c r="AD57" s="86"/>
      <c r="AE57" s="123" t="str">
        <f t="shared" si="8"/>
        <v/>
      </c>
      <c r="AF57" s="118"/>
      <c r="AG57" s="123" t="str">
        <f t="shared" si="9"/>
        <v/>
      </c>
      <c r="AH57" s="16"/>
      <c r="AI57" s="46" t="str">
        <f t="shared" si="14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>(100/G58)*F58</f>
        <v>50</v>
      </c>
      <c r="I58" s="154">
        <v>0.09</v>
      </c>
      <c r="J58" s="30">
        <f>H58*I58*$I$43</f>
        <v>1.8</v>
      </c>
      <c r="K58" s="34"/>
      <c r="M58" s="15"/>
      <c r="N58" s="118"/>
      <c r="O58" s="110" t="str">
        <f>IF(N58&gt;0,$J58*N58,"")</f>
        <v/>
      </c>
      <c r="P58" s="118">
        <v>0.1</v>
      </c>
      <c r="Q58" s="110">
        <f>IF(P58&gt;0,$J58*P58,"")</f>
        <v>0.18000000000000002</v>
      </c>
      <c r="R58" s="118"/>
      <c r="S58" s="123" t="str">
        <f t="shared" si="2"/>
        <v/>
      </c>
      <c r="T58" s="118"/>
      <c r="U58" s="123" t="str">
        <f t="shared" si="3"/>
        <v/>
      </c>
      <c r="V58" s="118"/>
      <c r="W58" s="123" t="str">
        <f t="shared" si="4"/>
        <v/>
      </c>
      <c r="X58" s="118">
        <v>0.7</v>
      </c>
      <c r="Y58" s="123">
        <f t="shared" si="5"/>
        <v>1.26</v>
      </c>
      <c r="Z58" s="118"/>
      <c r="AA58" s="123" t="str">
        <f t="shared" si="6"/>
        <v/>
      </c>
      <c r="AB58" s="118">
        <v>0.2</v>
      </c>
      <c r="AC58" s="123">
        <f t="shared" si="7"/>
        <v>0.36000000000000004</v>
      </c>
      <c r="AD58" s="86"/>
      <c r="AE58" s="123" t="str">
        <f t="shared" si="8"/>
        <v/>
      </c>
      <c r="AF58" s="118"/>
      <c r="AG58" s="123" t="str">
        <f t="shared" si="9"/>
        <v/>
      </c>
      <c r="AH58" s="16"/>
      <c r="AI58" s="46" t="str">
        <f t="shared" si="14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15">IF(N61&gt;0,$J61*N61,"")</f>
        <v/>
      </c>
      <c r="P61" s="118">
        <v>0.15</v>
      </c>
      <c r="Q61" s="110">
        <f>IF(P61&gt;0,$J61*P61,"")</f>
        <v>0.3</v>
      </c>
      <c r="R61" s="118"/>
      <c r="S61" s="123" t="str">
        <f t="shared" si="2"/>
        <v/>
      </c>
      <c r="T61" s="118"/>
      <c r="U61" s="123" t="str">
        <f t="shared" si="3"/>
        <v/>
      </c>
      <c r="V61" s="118"/>
      <c r="W61" s="123" t="str">
        <f t="shared" si="4"/>
        <v/>
      </c>
      <c r="X61" s="118">
        <v>0.65</v>
      </c>
      <c r="Y61" s="123">
        <f t="shared" si="5"/>
        <v>1.3</v>
      </c>
      <c r="Z61" s="118"/>
      <c r="AA61" s="123" t="str">
        <f t="shared" si="6"/>
        <v/>
      </c>
      <c r="AB61" s="118">
        <v>0.2</v>
      </c>
      <c r="AC61" s="123">
        <f t="shared" si="7"/>
        <v>0.4</v>
      </c>
      <c r="AD61" s="86"/>
      <c r="AE61" s="123" t="str">
        <f t="shared" si="8"/>
        <v/>
      </c>
      <c r="AF61" s="118"/>
      <c r="AG61" s="123" t="str">
        <f t="shared" si="9"/>
        <v/>
      </c>
      <c r="AH61" s="16"/>
      <c r="AI61" s="46" t="str">
        <f t="shared" si="14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>(100/G62)*F62</f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15"/>
        <v/>
      </c>
      <c r="P62" s="118">
        <v>0.15</v>
      </c>
      <c r="Q62" s="110">
        <f>IF(P62&gt;0,$J62*P62,"")</f>
        <v>0</v>
      </c>
      <c r="R62" s="118"/>
      <c r="S62" s="123" t="str">
        <f t="shared" ref="S62:S85" si="16">IF(R62&gt;0,$J62*R62,"")</f>
        <v/>
      </c>
      <c r="T62" s="118"/>
      <c r="U62" s="123" t="str">
        <f t="shared" ref="U62:U85" si="17">IF(T62&gt;0,$J62*T62,"")</f>
        <v/>
      </c>
      <c r="V62" s="118"/>
      <c r="W62" s="123" t="str">
        <f t="shared" ref="W62:W85" si="18">IF(V62&gt;0,$J62*V62,"")</f>
        <v/>
      </c>
      <c r="X62" s="118">
        <v>0.65</v>
      </c>
      <c r="Y62" s="123">
        <f t="shared" ref="Y62:Y85" si="19">IF(X62&gt;0,$J62*X62,"")</f>
        <v>0</v>
      </c>
      <c r="Z62" s="118"/>
      <c r="AA62" s="123" t="str">
        <f t="shared" ref="AA62:AA85" si="20">IF(Z62&gt;0,$J62*Z62,"")</f>
        <v/>
      </c>
      <c r="AB62" s="118">
        <v>0.2</v>
      </c>
      <c r="AC62" s="123">
        <f t="shared" ref="AC62:AC85" si="21">IF(AB62&gt;0,$J62*AB62,"")</f>
        <v>0</v>
      </c>
      <c r="AD62" s="86"/>
      <c r="AE62" s="123" t="str">
        <f t="shared" ref="AE62:AE85" si="22">IF(AD62&gt;0,$J62*AD62,"")</f>
        <v/>
      </c>
      <c r="AF62" s="118"/>
      <c r="AG62" s="123" t="str">
        <f t="shared" ref="AG62:AG85" si="23">IF(AF62&gt;0,$J62*AF62,"")</f>
        <v/>
      </c>
      <c r="AH62" s="16"/>
      <c r="AI62" s="46" t="str">
        <f t="shared" si="14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>(100/G65)*F65</f>
        <v>0</v>
      </c>
      <c r="I65" s="153">
        <v>0.08</v>
      </c>
      <c r="J65" s="28">
        <f>H65*I65*$I$43</f>
        <v>0</v>
      </c>
      <c r="K65" s="34"/>
      <c r="L65" s="189"/>
      <c r="M65" s="15"/>
      <c r="N65" s="118"/>
      <c r="O65" s="110" t="str">
        <f t="shared" si="15"/>
        <v/>
      </c>
      <c r="P65" s="118">
        <v>0.2</v>
      </c>
      <c r="Q65" s="110">
        <f>IF(P65&gt;0,$J65*P65,"")</f>
        <v>0</v>
      </c>
      <c r="R65" s="118"/>
      <c r="S65" s="123" t="str">
        <f t="shared" si="16"/>
        <v/>
      </c>
      <c r="T65" s="118"/>
      <c r="U65" s="123" t="str">
        <f t="shared" si="17"/>
        <v/>
      </c>
      <c r="V65" s="118"/>
      <c r="W65" s="123" t="str">
        <f t="shared" si="18"/>
        <v/>
      </c>
      <c r="X65" s="118">
        <v>0.6</v>
      </c>
      <c r="Y65" s="123">
        <f t="shared" si="19"/>
        <v>0</v>
      </c>
      <c r="Z65" s="118"/>
      <c r="AA65" s="123" t="str">
        <f t="shared" si="20"/>
        <v/>
      </c>
      <c r="AB65" s="118">
        <v>0.2</v>
      </c>
      <c r="AC65" s="123">
        <f t="shared" si="21"/>
        <v>0</v>
      </c>
      <c r="AD65" s="86"/>
      <c r="AE65" s="123" t="str">
        <f t="shared" si="22"/>
        <v/>
      </c>
      <c r="AF65" s="118"/>
      <c r="AG65" s="123" t="str">
        <f t="shared" si="23"/>
        <v/>
      </c>
      <c r="AH65" s="16"/>
      <c r="AI65" s="46" t="str">
        <f t="shared" si="14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>(100/G66)*F66</f>
        <v>0</v>
      </c>
      <c r="I66" s="153">
        <v>7.0000000000000007E-2</v>
      </c>
      <c r="J66" s="28">
        <f>H66*I66*$I$43</f>
        <v>0</v>
      </c>
      <c r="K66" s="34"/>
      <c r="M66" s="15"/>
      <c r="N66" s="118"/>
      <c r="O66" s="110" t="str">
        <f t="shared" si="15"/>
        <v/>
      </c>
      <c r="P66" s="118">
        <v>0.2</v>
      </c>
      <c r="Q66" s="110">
        <f>IF(P66&gt;0,$J66*P66,"")</f>
        <v>0</v>
      </c>
      <c r="R66" s="118"/>
      <c r="S66" s="123" t="str">
        <f t="shared" si="16"/>
        <v/>
      </c>
      <c r="T66" s="118"/>
      <c r="U66" s="123" t="str">
        <f t="shared" si="17"/>
        <v/>
      </c>
      <c r="V66" s="118"/>
      <c r="W66" s="123" t="str">
        <f t="shared" si="18"/>
        <v/>
      </c>
      <c r="X66" s="118">
        <v>0.6</v>
      </c>
      <c r="Y66" s="123">
        <f t="shared" si="19"/>
        <v>0</v>
      </c>
      <c r="Z66" s="118"/>
      <c r="AA66" s="123" t="str">
        <f t="shared" si="20"/>
        <v/>
      </c>
      <c r="AB66" s="118">
        <v>0.2</v>
      </c>
      <c r="AC66" s="123">
        <f t="shared" si="21"/>
        <v>0</v>
      </c>
      <c r="AD66" s="86"/>
      <c r="AE66" s="123" t="str">
        <f t="shared" si="22"/>
        <v/>
      </c>
      <c r="AF66" s="118"/>
      <c r="AG66" s="123" t="str">
        <f t="shared" si="23"/>
        <v/>
      </c>
      <c r="AH66" s="16"/>
      <c r="AI66" s="46" t="str">
        <f t="shared" si="14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>H67*I67*$I$43</f>
        <v>0</v>
      </c>
      <c r="K67" s="34"/>
      <c r="M67" s="15"/>
      <c r="N67" s="118"/>
      <c r="O67" s="110" t="str">
        <f t="shared" si="15"/>
        <v/>
      </c>
      <c r="P67" s="118">
        <v>0.2</v>
      </c>
      <c r="Q67" s="110">
        <f>IF(P67&gt;0,$J67*P67,"")</f>
        <v>0</v>
      </c>
      <c r="R67" s="118"/>
      <c r="S67" s="123" t="str">
        <f t="shared" si="16"/>
        <v/>
      </c>
      <c r="T67" s="118"/>
      <c r="U67" s="123" t="str">
        <f t="shared" si="17"/>
        <v/>
      </c>
      <c r="V67" s="118"/>
      <c r="W67" s="123" t="str">
        <f t="shared" si="18"/>
        <v/>
      </c>
      <c r="X67" s="118">
        <v>0.6</v>
      </c>
      <c r="Y67" s="123">
        <f t="shared" si="19"/>
        <v>0</v>
      </c>
      <c r="Z67" s="118"/>
      <c r="AA67" s="123" t="str">
        <f t="shared" si="20"/>
        <v/>
      </c>
      <c r="AB67" s="118">
        <v>0.2</v>
      </c>
      <c r="AC67" s="123">
        <f t="shared" si="21"/>
        <v>0</v>
      </c>
      <c r="AD67" s="86"/>
      <c r="AE67" s="123" t="str">
        <f t="shared" si="22"/>
        <v/>
      </c>
      <c r="AF67" s="118"/>
      <c r="AG67" s="123" t="str">
        <f t="shared" si="23"/>
        <v/>
      </c>
      <c r="AH67" s="16"/>
      <c r="AI67" s="46" t="str">
        <f t="shared" si="14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>H68*I68*$I$43</f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17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21"/>
        <v>0.8</v>
      </c>
      <c r="AD68" s="118">
        <v>0.3</v>
      </c>
      <c r="AE68" s="110">
        <f t="shared" si="22"/>
        <v>0.6</v>
      </c>
      <c r="AF68" s="118"/>
      <c r="AG68" s="123"/>
      <c r="AH68" s="16"/>
      <c r="AI68" s="46" t="str">
        <f t="shared" si="14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>(100/G71)*F71</f>
        <v>100</v>
      </c>
      <c r="I71" s="153">
        <v>0.03</v>
      </c>
      <c r="J71" s="28">
        <f>H71*I71*$I$43</f>
        <v>1.2000000000000002</v>
      </c>
      <c r="K71" s="34"/>
      <c r="L71" s="189"/>
      <c r="M71" s="15"/>
      <c r="N71" s="118"/>
      <c r="O71" s="110" t="str">
        <f t="shared" si="15"/>
        <v/>
      </c>
      <c r="P71" s="118">
        <v>0.2</v>
      </c>
      <c r="Q71" s="110">
        <f>IF(P71&gt;0,$J71*P71,"")</f>
        <v>0.24000000000000005</v>
      </c>
      <c r="R71" s="118"/>
      <c r="S71" s="123" t="str">
        <f t="shared" si="16"/>
        <v/>
      </c>
      <c r="T71" s="118"/>
      <c r="U71" s="123" t="str">
        <f t="shared" si="17"/>
        <v/>
      </c>
      <c r="V71" s="118">
        <v>0.2</v>
      </c>
      <c r="W71" s="123">
        <f t="shared" si="18"/>
        <v>0.24000000000000005</v>
      </c>
      <c r="X71" s="118">
        <v>0.2</v>
      </c>
      <c r="Y71" s="123">
        <f t="shared" si="19"/>
        <v>0.24000000000000005</v>
      </c>
      <c r="Z71" s="118">
        <v>0.2</v>
      </c>
      <c r="AA71" s="123">
        <f t="shared" si="20"/>
        <v>0.24000000000000005</v>
      </c>
      <c r="AB71" s="118">
        <v>0.2</v>
      </c>
      <c r="AC71" s="123">
        <f t="shared" si="21"/>
        <v>0.24000000000000005</v>
      </c>
      <c r="AD71" s="86"/>
      <c r="AE71" s="123" t="str">
        <f t="shared" si="22"/>
        <v/>
      </c>
      <c r="AF71" s="118"/>
      <c r="AG71" s="123" t="str">
        <f t="shared" si="23"/>
        <v/>
      </c>
      <c r="AH71" s="16"/>
      <c r="AI71" s="46" t="str">
        <f t="shared" si="14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>(100/G72)*F72</f>
        <v>0</v>
      </c>
      <c r="I72" s="153">
        <v>0.06</v>
      </c>
      <c r="J72" s="28">
        <f>H72*I72*$I$43</f>
        <v>0</v>
      </c>
      <c r="K72" s="34"/>
      <c r="M72" s="15"/>
      <c r="N72" s="118"/>
      <c r="O72" s="110" t="str">
        <f t="shared" si="15"/>
        <v/>
      </c>
      <c r="P72" s="118">
        <v>0.2</v>
      </c>
      <c r="Q72" s="110">
        <f>IF(P72&gt;0,$J72*P72,"")</f>
        <v>0</v>
      </c>
      <c r="R72" s="118"/>
      <c r="S72" s="123" t="str">
        <f t="shared" si="16"/>
        <v/>
      </c>
      <c r="T72" s="118"/>
      <c r="U72" s="123" t="str">
        <f t="shared" si="17"/>
        <v/>
      </c>
      <c r="V72" s="118">
        <v>0.2</v>
      </c>
      <c r="W72" s="123">
        <f t="shared" si="18"/>
        <v>0</v>
      </c>
      <c r="X72" s="118">
        <v>0.2</v>
      </c>
      <c r="Y72" s="123">
        <f t="shared" si="19"/>
        <v>0</v>
      </c>
      <c r="Z72" s="118">
        <v>0.2</v>
      </c>
      <c r="AA72" s="123">
        <f t="shared" si="20"/>
        <v>0</v>
      </c>
      <c r="AB72" s="118">
        <v>0.2</v>
      </c>
      <c r="AC72" s="123">
        <f t="shared" si="21"/>
        <v>0</v>
      </c>
      <c r="AD72" s="86"/>
      <c r="AE72" s="123" t="str">
        <f t="shared" si="22"/>
        <v/>
      </c>
      <c r="AF72" s="118"/>
      <c r="AG72" s="123" t="str">
        <f t="shared" si="23"/>
        <v/>
      </c>
      <c r="AH72" s="16"/>
      <c r="AI72" s="46" t="str">
        <f t="shared" si="14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>(100/G73)*F73</f>
        <v>0</v>
      </c>
      <c r="I73" s="154">
        <v>0.02</v>
      </c>
      <c r="J73" s="30">
        <f>H73*I73*$I$43</f>
        <v>0</v>
      </c>
      <c r="K73" s="34"/>
      <c r="M73" s="15"/>
      <c r="N73" s="118"/>
      <c r="O73" s="110"/>
      <c r="P73" s="118">
        <v>0.2</v>
      </c>
      <c r="Q73" s="110">
        <f>IF(P73&gt;0,$J73*P73,"")</f>
        <v>0</v>
      </c>
      <c r="R73" s="118"/>
      <c r="S73" s="123" t="str">
        <f>IF(R73&gt;0,$J73*R73,"")</f>
        <v/>
      </c>
      <c r="T73" s="118"/>
      <c r="U73" s="123" t="str">
        <f>IF(T73&gt;0,$J73*T73,"")</f>
        <v/>
      </c>
      <c r="V73" s="118">
        <v>0.2</v>
      </c>
      <c r="W73" s="123">
        <f>IF(V73&gt;0,$J73*V73,"")</f>
        <v>0</v>
      </c>
      <c r="X73" s="118">
        <v>0.2</v>
      </c>
      <c r="Y73" s="123">
        <f>IF(X73&gt;0,$J73*X73,"")</f>
        <v>0</v>
      </c>
      <c r="Z73" s="118">
        <v>0.2</v>
      </c>
      <c r="AA73" s="123">
        <f>IF(Z73&gt;0,$J73*Z73,"")</f>
        <v>0</v>
      </c>
      <c r="AB73" s="118">
        <v>0.2</v>
      </c>
      <c r="AC73" s="123">
        <f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15"/>
        <v/>
      </c>
      <c r="P76" s="118">
        <v>0.1</v>
      </c>
      <c r="Q76" s="110">
        <f>IF(P76&gt;0,$J76*P76,"")</f>
        <v>0</v>
      </c>
      <c r="R76" s="118"/>
      <c r="S76" s="123" t="str">
        <f t="shared" si="16"/>
        <v/>
      </c>
      <c r="T76" s="118"/>
      <c r="U76" s="123" t="str">
        <f t="shared" si="17"/>
        <v/>
      </c>
      <c r="V76" s="118"/>
      <c r="W76" s="123" t="str">
        <f t="shared" si="18"/>
        <v/>
      </c>
      <c r="X76" s="118">
        <v>0.35</v>
      </c>
      <c r="Y76" s="123">
        <f t="shared" si="19"/>
        <v>0</v>
      </c>
      <c r="Z76" s="118">
        <v>0.35</v>
      </c>
      <c r="AA76" s="123">
        <f t="shared" si="20"/>
        <v>0</v>
      </c>
      <c r="AB76" s="118">
        <v>0.2</v>
      </c>
      <c r="AC76" s="123">
        <f t="shared" si="21"/>
        <v>0</v>
      </c>
      <c r="AD76" s="86"/>
      <c r="AE76" s="123" t="str">
        <f t="shared" si="22"/>
        <v/>
      </c>
      <c r="AF76" s="118"/>
      <c r="AG76" s="123" t="str">
        <f t="shared" si="23"/>
        <v/>
      </c>
      <c r="AH76" s="16"/>
      <c r="AI76" s="46" t="str">
        <f t="shared" si="14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>(100/G77)*F77</f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15"/>
        <v/>
      </c>
      <c r="P77" s="118">
        <v>0.1</v>
      </c>
      <c r="Q77" s="110">
        <f>IF(P77&gt;0,$J77*P77,"")</f>
        <v>0</v>
      </c>
      <c r="R77" s="118"/>
      <c r="S77" s="123" t="str">
        <f t="shared" si="16"/>
        <v/>
      </c>
      <c r="T77" s="118"/>
      <c r="U77" s="123" t="str">
        <f t="shared" si="17"/>
        <v/>
      </c>
      <c r="V77" s="118"/>
      <c r="W77" s="123" t="str">
        <f t="shared" si="18"/>
        <v/>
      </c>
      <c r="X77" s="118">
        <v>0.35</v>
      </c>
      <c r="Y77" s="123">
        <f t="shared" si="19"/>
        <v>0</v>
      </c>
      <c r="Z77" s="118">
        <v>0.35</v>
      </c>
      <c r="AA77" s="123">
        <f t="shared" si="20"/>
        <v>0</v>
      </c>
      <c r="AB77" s="118">
        <v>0.2</v>
      </c>
      <c r="AC77" s="123">
        <f t="shared" si="21"/>
        <v>0</v>
      </c>
      <c r="AD77" s="86"/>
      <c r="AE77" s="123" t="str">
        <f t="shared" si="22"/>
        <v/>
      </c>
      <c r="AF77" s="118"/>
      <c r="AG77" s="123" t="str">
        <f t="shared" si="23"/>
        <v/>
      </c>
      <c r="AH77" s="16"/>
      <c r="AI77" s="46" t="str">
        <f t="shared" si="14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>(100/G78)*F78</f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15"/>
        <v/>
      </c>
      <c r="P78" s="118">
        <v>0.1</v>
      </c>
      <c r="Q78" s="110">
        <f>IF(P78&gt;0,$J78*P78,"")</f>
        <v>0</v>
      </c>
      <c r="R78" s="118"/>
      <c r="S78" s="123" t="str">
        <f t="shared" si="16"/>
        <v/>
      </c>
      <c r="T78" s="118"/>
      <c r="U78" s="123" t="str">
        <f t="shared" si="17"/>
        <v/>
      </c>
      <c r="V78" s="118"/>
      <c r="W78" s="123" t="str">
        <f t="shared" si="18"/>
        <v/>
      </c>
      <c r="X78" s="118">
        <v>0.35</v>
      </c>
      <c r="Y78" s="123">
        <f t="shared" si="19"/>
        <v>0</v>
      </c>
      <c r="Z78" s="118">
        <v>0.35</v>
      </c>
      <c r="AA78" s="123">
        <f t="shared" si="20"/>
        <v>0</v>
      </c>
      <c r="AB78" s="118">
        <v>0.2</v>
      </c>
      <c r="AC78" s="123">
        <f t="shared" si="21"/>
        <v>0</v>
      </c>
      <c r="AD78" s="86"/>
      <c r="AE78" s="123" t="str">
        <f t="shared" si="22"/>
        <v/>
      </c>
      <c r="AF78" s="118"/>
      <c r="AG78" s="123" t="str">
        <f t="shared" si="23"/>
        <v/>
      </c>
      <c r="AH78" s="16"/>
      <c r="AI78" s="46" t="str">
        <f t="shared" si="14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15"/>
        <v/>
      </c>
      <c r="P81" s="118">
        <v>0.2</v>
      </c>
      <c r="Q81" s="110">
        <f>IF(P81&gt;0,$J81*P81,"")</f>
        <v>0</v>
      </c>
      <c r="R81" s="118"/>
      <c r="S81" s="123" t="str">
        <f t="shared" si="16"/>
        <v/>
      </c>
      <c r="T81" s="118"/>
      <c r="U81" s="123" t="str">
        <f t="shared" si="17"/>
        <v/>
      </c>
      <c r="V81" s="118">
        <v>0.2</v>
      </c>
      <c r="W81" s="123">
        <f t="shared" si="18"/>
        <v>0</v>
      </c>
      <c r="X81" s="118">
        <v>0.2</v>
      </c>
      <c r="Y81" s="123">
        <f t="shared" si="19"/>
        <v>0</v>
      </c>
      <c r="Z81" s="118">
        <v>0.2</v>
      </c>
      <c r="AA81" s="123">
        <f t="shared" si="20"/>
        <v>0</v>
      </c>
      <c r="AB81" s="118">
        <v>0.2</v>
      </c>
      <c r="AC81" s="123">
        <f t="shared" si="21"/>
        <v>0</v>
      </c>
      <c r="AD81" s="86"/>
      <c r="AE81" s="123" t="str">
        <f t="shared" si="22"/>
        <v/>
      </c>
      <c r="AF81" s="118"/>
      <c r="AG81" s="123" t="str">
        <f t="shared" si="23"/>
        <v/>
      </c>
      <c r="AH81" s="16"/>
      <c r="AI81" s="46" t="str">
        <f t="shared" si="14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nevyskytují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0</v>
      </c>
      <c r="G84" s="8">
        <v>1</v>
      </c>
      <c r="H84" s="68">
        <f>(100/G84)*F84</f>
        <v>0</v>
      </c>
      <c r="I84" s="153">
        <v>0.03</v>
      </c>
      <c r="J84" s="28">
        <f>H84*I84*$I$43</f>
        <v>0</v>
      </c>
      <c r="K84" s="34"/>
      <c r="L84" s="189"/>
      <c r="M84" s="15"/>
      <c r="N84" s="118"/>
      <c r="O84" s="110" t="str">
        <f t="shared" si="15"/>
        <v/>
      </c>
      <c r="P84" s="118">
        <v>0.1</v>
      </c>
      <c r="Q84" s="110">
        <f>IF(P84&gt;0,$J84*P84,"")</f>
        <v>0</v>
      </c>
      <c r="R84" s="118"/>
      <c r="S84" s="123" t="str">
        <f t="shared" si="16"/>
        <v/>
      </c>
      <c r="T84" s="118"/>
      <c r="U84" s="123" t="str">
        <f t="shared" si="17"/>
        <v/>
      </c>
      <c r="V84" s="118"/>
      <c r="W84" s="123" t="str">
        <f t="shared" si="18"/>
        <v/>
      </c>
      <c r="X84" s="118">
        <v>0.7</v>
      </c>
      <c r="Y84" s="123">
        <f t="shared" si="19"/>
        <v>0</v>
      </c>
      <c r="Z84" s="118"/>
      <c r="AA84" s="123" t="str">
        <f t="shared" si="20"/>
        <v/>
      </c>
      <c r="AB84" s="118">
        <v>0.2</v>
      </c>
      <c r="AC84" s="123">
        <f t="shared" si="21"/>
        <v>0</v>
      </c>
      <c r="AD84" s="86"/>
      <c r="AE84" s="123" t="str">
        <f t="shared" si="22"/>
        <v/>
      </c>
      <c r="AF84" s="118"/>
      <c r="AG84" s="123" t="str">
        <f t="shared" si="23"/>
        <v/>
      </c>
      <c r="AH84" s="16"/>
      <c r="AI84" s="46" t="str">
        <f t="shared" si="14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>(100/G85)*F85</f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15"/>
        <v/>
      </c>
      <c r="P85" s="118">
        <v>0.1</v>
      </c>
      <c r="Q85" s="110">
        <f>IF(P85&gt;0,$J85*P85,"")</f>
        <v>0</v>
      </c>
      <c r="R85" s="118"/>
      <c r="S85" s="123" t="str">
        <f t="shared" si="16"/>
        <v/>
      </c>
      <c r="T85" s="118"/>
      <c r="U85" s="123" t="str">
        <f t="shared" si="17"/>
        <v/>
      </c>
      <c r="V85" s="118"/>
      <c r="W85" s="123" t="str">
        <f t="shared" si="18"/>
        <v/>
      </c>
      <c r="X85" s="118">
        <v>0.7</v>
      </c>
      <c r="Y85" s="123">
        <f t="shared" si="19"/>
        <v>0</v>
      </c>
      <c r="Z85" s="118"/>
      <c r="AA85" s="123" t="str">
        <f t="shared" si="20"/>
        <v/>
      </c>
      <c r="AB85" s="118">
        <v>0.2</v>
      </c>
      <c r="AC85" s="123">
        <f t="shared" si="21"/>
        <v>0</v>
      </c>
      <c r="AD85" s="86"/>
      <c r="AE85" s="123" t="str">
        <f t="shared" si="22"/>
        <v/>
      </c>
      <c r="AF85" s="118"/>
      <c r="AG85" s="123" t="str">
        <f t="shared" si="23"/>
        <v/>
      </c>
      <c r="AH85" s="16"/>
      <c r="AI85" s="46" t="str">
        <f t="shared" si="14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algorithmName="SHA-512" hashValue="Wnn41Tn0geiuaQnXJEdt9cngksIHBKEgNPsJYwWMbL09ZF/lXckMxwgcUCTLFAjPayTHY4JUlPDIsAU/zPzhmw==" saltValue="4mTwtnwYXFme/kxCUKMq3Q==" spinCount="100000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2" priority="14" operator="equal">
      <formula>"Nastavení váhy U2=OK!!"</formula>
    </cfRule>
  </conditionalFormatting>
  <conditionalFormatting sqref="I10 AI1:AI1048576 I41">
    <cfRule type="cellIs" dxfId="1" priority="6" operator="greaterThan">
      <formula>""""""</formula>
    </cfRule>
  </conditionalFormatting>
  <pageMargins left="0.7" right="0.7" top="0.78740157499999996" bottom="0.78740157499999996" header="0.3" footer="0.3"/>
  <pageSetup paperSize="9" scale="5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8" t="s">
        <v>170</v>
      </c>
      <c r="B1" s="209" t="s">
        <v>6</v>
      </c>
      <c r="C1" s="210" t="s">
        <v>61</v>
      </c>
    </row>
    <row r="2" spans="1:4" x14ac:dyDescent="0.3">
      <c r="A2" s="489"/>
      <c r="B2" s="191" t="s">
        <v>49</v>
      </c>
      <c r="C2" s="195">
        <v>0</v>
      </c>
    </row>
    <row r="3" spans="1:4" x14ac:dyDescent="0.3">
      <c r="A3" s="489"/>
      <c r="B3" s="192" t="s">
        <v>64</v>
      </c>
      <c r="C3" s="196">
        <v>20</v>
      </c>
    </row>
    <row r="4" spans="1:4" x14ac:dyDescent="0.3">
      <c r="A4" s="489"/>
      <c r="B4" s="192" t="s">
        <v>65</v>
      </c>
      <c r="C4" s="196">
        <v>50</v>
      </c>
    </row>
    <row r="5" spans="1:4" x14ac:dyDescent="0.3">
      <c r="A5" s="489"/>
      <c r="B5" s="193" t="s">
        <v>13431</v>
      </c>
      <c r="C5" s="197">
        <v>75</v>
      </c>
    </row>
    <row r="6" spans="1:4" x14ac:dyDescent="0.3">
      <c r="A6" s="490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8" t="s">
        <v>171</v>
      </c>
      <c r="B8" s="209" t="s">
        <v>7</v>
      </c>
      <c r="C8" s="210" t="s">
        <v>61</v>
      </c>
    </row>
    <row r="9" spans="1:4" x14ac:dyDescent="0.3">
      <c r="A9" s="489"/>
      <c r="B9" s="191" t="s">
        <v>66</v>
      </c>
      <c r="C9" s="195">
        <v>0</v>
      </c>
    </row>
    <row r="10" spans="1:4" x14ac:dyDescent="0.3">
      <c r="A10" s="489"/>
      <c r="B10" s="192" t="s">
        <v>67</v>
      </c>
      <c r="C10" s="196">
        <v>50</v>
      </c>
    </row>
    <row r="11" spans="1:4" x14ac:dyDescent="0.3">
      <c r="A11" s="490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8" t="s">
        <v>172</v>
      </c>
      <c r="B13" s="209" t="s">
        <v>8</v>
      </c>
      <c r="C13" s="210" t="s">
        <v>61</v>
      </c>
    </row>
    <row r="14" spans="1:4" x14ac:dyDescent="0.3">
      <c r="A14" s="489"/>
      <c r="B14" s="191" t="s">
        <v>69</v>
      </c>
      <c r="C14" s="195">
        <v>0</v>
      </c>
    </row>
    <row r="15" spans="1:4" x14ac:dyDescent="0.3">
      <c r="A15" s="489"/>
      <c r="B15" s="192" t="s">
        <v>70</v>
      </c>
      <c r="C15" s="196">
        <v>50</v>
      </c>
    </row>
    <row r="16" spans="1:4" x14ac:dyDescent="0.3">
      <c r="A16" s="490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8" t="s">
        <v>173</v>
      </c>
      <c r="B18" s="209" t="s">
        <v>158</v>
      </c>
      <c r="C18" s="210" t="s">
        <v>61</v>
      </c>
    </row>
    <row r="19" spans="1:4" x14ac:dyDescent="0.3">
      <c r="A19" s="489"/>
      <c r="B19" s="191" t="s">
        <v>83</v>
      </c>
      <c r="C19" s="195">
        <v>0</v>
      </c>
    </row>
    <row r="20" spans="1:4" x14ac:dyDescent="0.3">
      <c r="A20" s="489"/>
      <c r="B20" s="192" t="s">
        <v>13438</v>
      </c>
      <c r="C20" s="196">
        <v>50</v>
      </c>
    </row>
    <row r="21" spans="1:4" x14ac:dyDescent="0.3">
      <c r="A21" s="490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8" t="s">
        <v>174</v>
      </c>
      <c r="B23" s="210" t="s">
        <v>261</v>
      </c>
      <c r="C23" s="211" t="s">
        <v>61</v>
      </c>
      <c r="D23" s="41"/>
    </row>
    <row r="24" spans="1:4" x14ac:dyDescent="0.3">
      <c r="A24" s="489"/>
      <c r="B24" s="195" t="s">
        <v>214</v>
      </c>
      <c r="C24" s="199">
        <v>0</v>
      </c>
      <c r="D24" s="41"/>
    </row>
    <row r="25" spans="1:4" x14ac:dyDescent="0.3">
      <c r="A25" s="489"/>
      <c r="B25" s="196" t="s">
        <v>215</v>
      </c>
      <c r="C25" s="200">
        <v>50</v>
      </c>
      <c r="D25" s="41"/>
    </row>
    <row r="26" spans="1:4" x14ac:dyDescent="0.3">
      <c r="A26" s="490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8" t="s">
        <v>175</v>
      </c>
      <c r="B28" s="209" t="s">
        <v>124</v>
      </c>
      <c r="C28" s="210" t="s">
        <v>61</v>
      </c>
      <c r="D28" s="41"/>
    </row>
    <row r="29" spans="1:4" x14ac:dyDescent="0.3">
      <c r="A29" s="489"/>
      <c r="B29" s="191" t="s">
        <v>13507</v>
      </c>
      <c r="C29" s="195">
        <v>0</v>
      </c>
      <c r="D29" s="41"/>
    </row>
    <row r="30" spans="1:4" x14ac:dyDescent="0.3">
      <c r="A30" s="489"/>
      <c r="B30" s="191" t="s">
        <v>216</v>
      </c>
      <c r="C30" s="195">
        <v>25</v>
      </c>
      <c r="D30" s="41"/>
    </row>
    <row r="31" spans="1:4" x14ac:dyDescent="0.3">
      <c r="A31" s="489"/>
      <c r="B31" s="192" t="s">
        <v>217</v>
      </c>
      <c r="C31" s="196">
        <v>50</v>
      </c>
      <c r="D31" s="41"/>
    </row>
    <row r="32" spans="1:4" x14ac:dyDescent="0.3">
      <c r="A32" s="490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8" t="s">
        <v>176</v>
      </c>
      <c r="B34" s="209" t="s">
        <v>218</v>
      </c>
      <c r="C34" s="210" t="s">
        <v>61</v>
      </c>
      <c r="D34" s="41"/>
    </row>
    <row r="35" spans="1:4" x14ac:dyDescent="0.3">
      <c r="A35" s="489"/>
      <c r="B35" s="272" t="s">
        <v>204</v>
      </c>
      <c r="C35" s="195">
        <v>0</v>
      </c>
      <c r="D35" s="41"/>
    </row>
    <row r="36" spans="1:4" x14ac:dyDescent="0.3">
      <c r="A36" s="489"/>
      <c r="B36" s="272" t="s">
        <v>219</v>
      </c>
      <c r="C36" s="196">
        <v>50</v>
      </c>
      <c r="D36" s="41"/>
    </row>
    <row r="37" spans="1:4" x14ac:dyDescent="0.3">
      <c r="A37" s="490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8" t="s">
        <v>177</v>
      </c>
      <c r="B39" s="276" t="s">
        <v>203</v>
      </c>
      <c r="C39" s="210" t="s">
        <v>61</v>
      </c>
      <c r="D39" s="41"/>
    </row>
    <row r="40" spans="1:4" x14ac:dyDescent="0.3">
      <c r="A40" s="489"/>
      <c r="B40" s="277" t="s">
        <v>63</v>
      </c>
      <c r="C40" s="196">
        <v>0</v>
      </c>
      <c r="D40" s="41"/>
    </row>
    <row r="41" spans="1:4" x14ac:dyDescent="0.3">
      <c r="A41" s="489"/>
      <c r="B41" s="277" t="s">
        <v>204</v>
      </c>
      <c r="C41" s="196">
        <v>50</v>
      </c>
      <c r="D41" s="41"/>
    </row>
    <row r="42" spans="1:4" x14ac:dyDescent="0.3">
      <c r="A42" s="489"/>
      <c r="B42" s="277" t="s">
        <v>205</v>
      </c>
      <c r="C42" s="196">
        <v>75</v>
      </c>
      <c r="D42" s="41"/>
    </row>
    <row r="43" spans="1:4" x14ac:dyDescent="0.3">
      <c r="A43" s="490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8" t="s">
        <v>178</v>
      </c>
      <c r="B45" s="209" t="s">
        <v>208</v>
      </c>
      <c r="C45" s="210" t="s">
        <v>61</v>
      </c>
      <c r="D45" s="41"/>
    </row>
    <row r="46" spans="1:4" x14ac:dyDescent="0.3">
      <c r="A46" s="489"/>
      <c r="B46" s="192" t="s">
        <v>76</v>
      </c>
      <c r="C46" s="196">
        <v>0</v>
      </c>
      <c r="D46" s="41"/>
    </row>
    <row r="47" spans="1:4" x14ac:dyDescent="0.3">
      <c r="A47" s="490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8" t="s">
        <v>210</v>
      </c>
      <c r="B49" s="209" t="s">
        <v>209</v>
      </c>
      <c r="C49" s="210" t="s">
        <v>61</v>
      </c>
      <c r="D49" s="41"/>
    </row>
    <row r="50" spans="1:4" x14ac:dyDescent="0.3">
      <c r="A50" s="489"/>
      <c r="B50" s="246" t="s">
        <v>92</v>
      </c>
      <c r="C50" s="196">
        <v>0</v>
      </c>
      <c r="D50" s="41"/>
    </row>
    <row r="51" spans="1:4" x14ac:dyDescent="0.3">
      <c r="A51" s="489"/>
      <c r="B51" s="246" t="s">
        <v>211</v>
      </c>
      <c r="C51" s="196">
        <v>50</v>
      </c>
      <c r="D51" s="41"/>
    </row>
    <row r="52" spans="1:4" x14ac:dyDescent="0.3">
      <c r="A52" s="490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8" t="s">
        <v>207</v>
      </c>
      <c r="B54" s="209" t="s">
        <v>13509</v>
      </c>
      <c r="C54" s="210" t="s">
        <v>61</v>
      </c>
    </row>
    <row r="55" spans="1:4" x14ac:dyDescent="0.3">
      <c r="A55" s="489"/>
      <c r="B55" s="192" t="s">
        <v>73</v>
      </c>
      <c r="C55" s="196">
        <v>0</v>
      </c>
    </row>
    <row r="56" spans="1:4" x14ac:dyDescent="0.3">
      <c r="A56" s="489"/>
      <c r="B56" s="192" t="s">
        <v>74</v>
      </c>
      <c r="C56" s="196">
        <v>50</v>
      </c>
    </row>
    <row r="57" spans="1:4" x14ac:dyDescent="0.3">
      <c r="A57" s="490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8" t="s">
        <v>264</v>
      </c>
      <c r="B59" s="209" t="s">
        <v>267</v>
      </c>
      <c r="C59" s="210" t="s">
        <v>61</v>
      </c>
    </row>
    <row r="60" spans="1:4" x14ac:dyDescent="0.3">
      <c r="A60" s="489"/>
      <c r="B60" s="246" t="s">
        <v>268</v>
      </c>
      <c r="C60" s="196">
        <v>0</v>
      </c>
    </row>
    <row r="61" spans="1:4" x14ac:dyDescent="0.3">
      <c r="A61" s="489"/>
      <c r="B61" s="246" t="s">
        <v>266</v>
      </c>
      <c r="C61" s="196">
        <v>50</v>
      </c>
    </row>
    <row r="62" spans="1:4" x14ac:dyDescent="0.3">
      <c r="A62" s="490"/>
      <c r="B62" s="247" t="s">
        <v>265</v>
      </c>
      <c r="C62" s="198">
        <v>100</v>
      </c>
    </row>
    <row r="64" spans="1:4" x14ac:dyDescent="0.3">
      <c r="A64" s="488" t="s">
        <v>179</v>
      </c>
      <c r="B64" s="209" t="s">
        <v>222</v>
      </c>
      <c r="C64" s="210" t="s">
        <v>61</v>
      </c>
    </row>
    <row r="65" spans="1:3" x14ac:dyDescent="0.3">
      <c r="A65" s="489"/>
      <c r="B65" s="192" t="s">
        <v>76</v>
      </c>
      <c r="C65" s="196">
        <v>0</v>
      </c>
    </row>
    <row r="66" spans="1:3" x14ac:dyDescent="0.3">
      <c r="A66" s="490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8" t="s">
        <v>180</v>
      </c>
      <c r="B68" s="209" t="s">
        <v>58</v>
      </c>
      <c r="C68" s="210" t="s">
        <v>61</v>
      </c>
    </row>
    <row r="69" spans="1:3" x14ac:dyDescent="0.3">
      <c r="A69" s="489"/>
      <c r="B69" s="192" t="s">
        <v>78</v>
      </c>
      <c r="C69" s="196">
        <v>0</v>
      </c>
    </row>
    <row r="70" spans="1:3" x14ac:dyDescent="0.3">
      <c r="A70" s="489"/>
      <c r="B70" s="193" t="s">
        <v>79</v>
      </c>
      <c r="C70" s="197">
        <v>50</v>
      </c>
    </row>
    <row r="71" spans="1:3" x14ac:dyDescent="0.3">
      <c r="A71" s="490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8" t="s">
        <v>181</v>
      </c>
      <c r="B73" s="209" t="s">
        <v>57</v>
      </c>
      <c r="C73" s="210" t="s">
        <v>61</v>
      </c>
    </row>
    <row r="74" spans="1:3" x14ac:dyDescent="0.3">
      <c r="A74" s="489"/>
      <c r="B74" s="192" t="s">
        <v>221</v>
      </c>
      <c r="C74" s="196">
        <v>0</v>
      </c>
    </row>
    <row r="75" spans="1:3" x14ac:dyDescent="0.3">
      <c r="A75" s="489"/>
      <c r="B75" s="193" t="s">
        <v>81</v>
      </c>
      <c r="C75" s="197">
        <v>50</v>
      </c>
    </row>
    <row r="76" spans="1:3" x14ac:dyDescent="0.3">
      <c r="A76" s="490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8" t="s">
        <v>184</v>
      </c>
      <c r="B78" s="209" t="s">
        <v>11</v>
      </c>
      <c r="C78" s="210" t="s">
        <v>61</v>
      </c>
    </row>
    <row r="79" spans="1:3" x14ac:dyDescent="0.3">
      <c r="A79" s="489"/>
      <c r="B79" s="191" t="s">
        <v>72</v>
      </c>
      <c r="C79" s="195">
        <v>0</v>
      </c>
    </row>
    <row r="80" spans="1:3" x14ac:dyDescent="0.3">
      <c r="A80" s="489"/>
      <c r="B80" s="192" t="s">
        <v>87</v>
      </c>
      <c r="C80" s="196">
        <v>50</v>
      </c>
    </row>
    <row r="81" spans="1:5" x14ac:dyDescent="0.3">
      <c r="A81" s="490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8" t="s">
        <v>185</v>
      </c>
      <c r="B83" s="209" t="s">
        <v>12</v>
      </c>
      <c r="C83" s="210" t="s">
        <v>61</v>
      </c>
    </row>
    <row r="84" spans="1:5" x14ac:dyDescent="0.3">
      <c r="A84" s="489"/>
      <c r="B84" s="191" t="s">
        <v>83</v>
      </c>
      <c r="C84" s="195">
        <v>0</v>
      </c>
    </row>
    <row r="85" spans="1:5" x14ac:dyDescent="0.3">
      <c r="A85" s="489"/>
      <c r="B85" s="192" t="s">
        <v>89</v>
      </c>
      <c r="C85" s="196">
        <v>50</v>
      </c>
    </row>
    <row r="86" spans="1:5" x14ac:dyDescent="0.3">
      <c r="A86" s="490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8" t="s">
        <v>186</v>
      </c>
      <c r="B88" s="212" t="s">
        <v>223</v>
      </c>
      <c r="C88" s="210" t="s">
        <v>61</v>
      </c>
      <c r="D88" s="41"/>
    </row>
    <row r="89" spans="1:5" x14ac:dyDescent="0.3">
      <c r="A89" s="489"/>
      <c r="B89" s="203" t="s">
        <v>245</v>
      </c>
      <c r="C89" s="206">
        <v>0</v>
      </c>
      <c r="D89" s="41"/>
      <c r="E89" s="189"/>
    </row>
    <row r="90" spans="1:5" x14ac:dyDescent="0.3">
      <c r="A90" s="489"/>
      <c r="B90" s="204" t="s">
        <v>246</v>
      </c>
      <c r="C90" s="207">
        <v>50</v>
      </c>
      <c r="D90" s="41"/>
      <c r="E90" s="189"/>
    </row>
    <row r="91" spans="1:5" x14ac:dyDescent="0.3">
      <c r="A91" s="490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8" t="s">
        <v>187</v>
      </c>
      <c r="B93" s="209" t="s">
        <v>225</v>
      </c>
      <c r="C93" s="210" t="s">
        <v>61</v>
      </c>
      <c r="D93" s="41"/>
    </row>
    <row r="94" spans="1:5" x14ac:dyDescent="0.3">
      <c r="A94" s="489"/>
      <c r="B94" s="192" t="s">
        <v>76</v>
      </c>
      <c r="C94" s="196">
        <v>0</v>
      </c>
      <c r="D94" s="41"/>
    </row>
    <row r="95" spans="1:5" x14ac:dyDescent="0.3">
      <c r="A95" s="490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8" t="s">
        <v>224</v>
      </c>
      <c r="B97" s="212" t="s">
        <v>226</v>
      </c>
      <c r="C97" s="210" t="s">
        <v>61</v>
      </c>
      <c r="D97" s="41"/>
    </row>
    <row r="98" spans="1:5" x14ac:dyDescent="0.3">
      <c r="A98" s="489"/>
      <c r="B98" s="203" t="s">
        <v>85</v>
      </c>
      <c r="C98" s="206">
        <v>0</v>
      </c>
      <c r="D98" s="41"/>
    </row>
    <row r="99" spans="1:5" x14ac:dyDescent="0.3">
      <c r="A99" s="489"/>
      <c r="B99" s="204" t="s">
        <v>90</v>
      </c>
      <c r="C99" s="207">
        <v>25</v>
      </c>
      <c r="D99" s="41"/>
    </row>
    <row r="100" spans="1:5" x14ac:dyDescent="0.3">
      <c r="A100" s="489"/>
      <c r="B100" s="204" t="s">
        <v>91</v>
      </c>
      <c r="C100" s="207">
        <v>60</v>
      </c>
      <c r="D100" s="41"/>
    </row>
    <row r="101" spans="1:5" x14ac:dyDescent="0.3">
      <c r="A101" s="490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9"/>
      <c r="B104" s="203" t="s">
        <v>13505</v>
      </c>
      <c r="C104" s="206">
        <v>0</v>
      </c>
      <c r="D104" s="41"/>
      <c r="E104" s="189"/>
    </row>
    <row r="105" spans="1:5" x14ac:dyDescent="0.3">
      <c r="A105" s="489"/>
      <c r="B105" s="204" t="s">
        <v>13506</v>
      </c>
      <c r="C105" s="207">
        <v>50</v>
      </c>
      <c r="D105" s="41"/>
      <c r="E105" s="189"/>
    </row>
    <row r="106" spans="1:5" x14ac:dyDescent="0.3">
      <c r="A106" s="490"/>
      <c r="B106" s="205" t="s">
        <v>88</v>
      </c>
      <c r="C106" s="208">
        <v>100</v>
      </c>
      <c r="D106" s="41"/>
    </row>
  </sheetData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sqref="A1:A6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8" t="s">
        <v>170</v>
      </c>
      <c r="B1" s="209" t="s">
        <v>101</v>
      </c>
      <c r="C1" s="223" t="s">
        <v>61</v>
      </c>
    </row>
    <row r="2" spans="1:3" x14ac:dyDescent="0.3">
      <c r="A2" s="489"/>
      <c r="B2" s="213" t="s">
        <v>62</v>
      </c>
      <c r="C2" s="216">
        <v>0</v>
      </c>
    </row>
    <row r="3" spans="1:3" x14ac:dyDescent="0.3">
      <c r="A3" s="489"/>
      <c r="B3" s="165" t="s">
        <v>13502</v>
      </c>
      <c r="C3" s="216">
        <v>1</v>
      </c>
    </row>
    <row r="4" spans="1:3" x14ac:dyDescent="0.3">
      <c r="A4" s="489"/>
      <c r="B4" t="s">
        <v>13446</v>
      </c>
      <c r="C4" s="217">
        <v>2</v>
      </c>
    </row>
    <row r="5" spans="1:3" x14ac:dyDescent="0.3">
      <c r="A5" s="489"/>
      <c r="B5" s="214" t="s">
        <v>13447</v>
      </c>
      <c r="C5" s="217">
        <v>3</v>
      </c>
    </row>
    <row r="6" spans="1:3" x14ac:dyDescent="0.3">
      <c r="A6" s="490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8" t="s">
        <v>171</v>
      </c>
      <c r="B8" s="209" t="s">
        <v>122</v>
      </c>
      <c r="C8" s="223" t="s">
        <v>61</v>
      </c>
    </row>
    <row r="9" spans="1:3" x14ac:dyDescent="0.3">
      <c r="A9" s="489"/>
      <c r="B9" s="219" t="s">
        <v>76</v>
      </c>
      <c r="C9" s="221">
        <v>0</v>
      </c>
    </row>
    <row r="10" spans="1:3" x14ac:dyDescent="0.3">
      <c r="A10" s="489"/>
      <c r="B10" s="270" t="s">
        <v>77</v>
      </c>
      <c r="C10" s="271">
        <v>1</v>
      </c>
    </row>
    <row r="11" spans="1:3" x14ac:dyDescent="0.3">
      <c r="A11" s="490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8" t="s">
        <v>172</v>
      </c>
      <c r="B13" s="209" t="s">
        <v>93</v>
      </c>
      <c r="C13" s="223" t="s">
        <v>61</v>
      </c>
    </row>
    <row r="14" spans="1:3" x14ac:dyDescent="0.3">
      <c r="A14" s="489"/>
      <c r="B14" s="224" t="s">
        <v>63</v>
      </c>
      <c r="C14" s="227">
        <v>0</v>
      </c>
    </row>
    <row r="15" spans="1:3" x14ac:dyDescent="0.3">
      <c r="A15" s="489"/>
      <c r="B15" s="225" t="s">
        <v>96</v>
      </c>
      <c r="C15" s="228">
        <v>1</v>
      </c>
    </row>
    <row r="16" spans="1:3" x14ac:dyDescent="0.3">
      <c r="A16" s="490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8" t="s">
        <v>179</v>
      </c>
      <c r="B18" s="209" t="s">
        <v>238</v>
      </c>
      <c r="C18" s="223" t="s">
        <v>61</v>
      </c>
    </row>
    <row r="19" spans="1:3" x14ac:dyDescent="0.3">
      <c r="A19" s="489"/>
      <c r="B19" s="219" t="s">
        <v>237</v>
      </c>
      <c r="C19" s="221">
        <v>0</v>
      </c>
    </row>
    <row r="20" spans="1:3" x14ac:dyDescent="0.3">
      <c r="A20" s="489"/>
      <c r="B20" s="219" t="s">
        <v>227</v>
      </c>
      <c r="C20" s="221">
        <v>1</v>
      </c>
    </row>
    <row r="21" spans="1:3" x14ac:dyDescent="0.3">
      <c r="A21" s="489"/>
      <c r="B21" s="230" t="s">
        <v>228</v>
      </c>
      <c r="C21" s="231">
        <v>2</v>
      </c>
    </row>
    <row r="22" spans="1:3" x14ac:dyDescent="0.3">
      <c r="A22" s="490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8" t="s">
        <v>180</v>
      </c>
      <c r="B24" s="209" t="s">
        <v>15</v>
      </c>
      <c r="C24" s="223" t="s">
        <v>61</v>
      </c>
    </row>
    <row r="25" spans="1:3" x14ac:dyDescent="0.3">
      <c r="A25" s="489"/>
      <c r="B25" s="219" t="s">
        <v>237</v>
      </c>
      <c r="C25" s="221">
        <v>0</v>
      </c>
    </row>
    <row r="26" spans="1:3" x14ac:dyDescent="0.3">
      <c r="A26" s="489"/>
      <c r="B26" s="219" t="s">
        <v>227</v>
      </c>
      <c r="C26" s="221">
        <v>1</v>
      </c>
    </row>
    <row r="27" spans="1:3" x14ac:dyDescent="0.3">
      <c r="A27" s="489"/>
      <c r="B27" s="230" t="s">
        <v>228</v>
      </c>
      <c r="C27" s="231">
        <v>2</v>
      </c>
    </row>
    <row r="28" spans="1:3" x14ac:dyDescent="0.3">
      <c r="A28" s="490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8" t="s">
        <v>181</v>
      </c>
      <c r="B30" s="209" t="s">
        <v>94</v>
      </c>
      <c r="C30" s="232" t="s">
        <v>61</v>
      </c>
    </row>
    <row r="31" spans="1:3" x14ac:dyDescent="0.3">
      <c r="A31" s="489"/>
      <c r="B31" s="224" t="s">
        <v>77</v>
      </c>
      <c r="C31" s="227">
        <v>0</v>
      </c>
    </row>
    <row r="32" spans="1:3" x14ac:dyDescent="0.3">
      <c r="A32" s="490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8" t="s">
        <v>182</v>
      </c>
      <c r="B34" s="209" t="s">
        <v>123</v>
      </c>
      <c r="C34" s="223" t="s">
        <v>61</v>
      </c>
    </row>
    <row r="35" spans="1:4" x14ac:dyDescent="0.3">
      <c r="A35" s="489"/>
      <c r="B35" s="219" t="s">
        <v>76</v>
      </c>
      <c r="C35" s="221">
        <v>0</v>
      </c>
    </row>
    <row r="36" spans="1:4" x14ac:dyDescent="0.3">
      <c r="A36" s="489"/>
      <c r="B36" s="270" t="s">
        <v>77</v>
      </c>
      <c r="C36" s="271">
        <v>1</v>
      </c>
    </row>
    <row r="37" spans="1:4" x14ac:dyDescent="0.3">
      <c r="A37" s="490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8" t="s">
        <v>183</v>
      </c>
      <c r="B39" s="209" t="s">
        <v>16</v>
      </c>
      <c r="C39" s="223" t="s">
        <v>61</v>
      </c>
    </row>
    <row r="40" spans="1:4" x14ac:dyDescent="0.3">
      <c r="A40" s="489"/>
      <c r="B40" s="219" t="s">
        <v>76</v>
      </c>
      <c r="C40" s="221">
        <v>0</v>
      </c>
    </row>
    <row r="41" spans="1:4" x14ac:dyDescent="0.3">
      <c r="A41" s="489"/>
      <c r="B41" s="270" t="s">
        <v>77</v>
      </c>
      <c r="C41" s="271">
        <v>1</v>
      </c>
    </row>
    <row r="42" spans="1:4" x14ac:dyDescent="0.3">
      <c r="A42" s="490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8" t="s">
        <v>184</v>
      </c>
      <c r="B44" s="209" t="s">
        <v>18</v>
      </c>
      <c r="C44" s="223" t="s">
        <v>61</v>
      </c>
    </row>
    <row r="45" spans="1:4" x14ac:dyDescent="0.3">
      <c r="A45" s="489"/>
      <c r="B45" s="250" t="s">
        <v>232</v>
      </c>
      <c r="C45" s="231">
        <v>0</v>
      </c>
    </row>
    <row r="46" spans="1:4" ht="28.8" x14ac:dyDescent="0.3">
      <c r="A46" s="489"/>
      <c r="B46" s="251" t="s">
        <v>234</v>
      </c>
      <c r="C46" s="241">
        <v>1</v>
      </c>
    </row>
    <row r="47" spans="1:4" ht="43.2" x14ac:dyDescent="0.3">
      <c r="A47" s="490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8" t="s">
        <v>185</v>
      </c>
      <c r="B49" s="209" t="s">
        <v>116</v>
      </c>
      <c r="C49" s="223" t="s">
        <v>61</v>
      </c>
    </row>
    <row r="50" spans="1:3" x14ac:dyDescent="0.3">
      <c r="A50" s="489"/>
      <c r="B50" s="267" t="s">
        <v>63</v>
      </c>
      <c r="C50" s="221">
        <v>0</v>
      </c>
    </row>
    <row r="51" spans="1:3" x14ac:dyDescent="0.3">
      <c r="A51" s="489"/>
      <c r="B51" s="268" t="s">
        <v>119</v>
      </c>
      <c r="C51" s="231">
        <v>1</v>
      </c>
    </row>
    <row r="52" spans="1:3" x14ac:dyDescent="0.3">
      <c r="A52" s="489"/>
      <c r="B52" s="268" t="s">
        <v>118</v>
      </c>
      <c r="C52" s="231">
        <v>2</v>
      </c>
    </row>
    <row r="53" spans="1:3" x14ac:dyDescent="0.3">
      <c r="A53" s="490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8" t="s">
        <v>186</v>
      </c>
      <c r="B55" s="209" t="s">
        <v>257</v>
      </c>
      <c r="C55" s="223" t="s">
        <v>61</v>
      </c>
    </row>
    <row r="56" spans="1:3" x14ac:dyDescent="0.3">
      <c r="A56" s="489"/>
      <c r="B56" s="274" t="s">
        <v>258</v>
      </c>
      <c r="C56" s="221">
        <v>0</v>
      </c>
    </row>
    <row r="57" spans="1:3" x14ac:dyDescent="0.3">
      <c r="A57" s="489"/>
      <c r="B57" s="275" t="s">
        <v>259</v>
      </c>
      <c r="C57" s="231">
        <v>1</v>
      </c>
    </row>
    <row r="58" spans="1:3" x14ac:dyDescent="0.3">
      <c r="A58" s="490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8" t="s">
        <v>188</v>
      </c>
      <c r="B60" s="209" t="s">
        <v>169</v>
      </c>
      <c r="C60" s="223" t="s">
        <v>61</v>
      </c>
    </row>
    <row r="61" spans="1:3" x14ac:dyDescent="0.3">
      <c r="A61" s="489"/>
      <c r="B61" s="224" t="s">
        <v>111</v>
      </c>
      <c r="C61" s="227">
        <v>0</v>
      </c>
    </row>
    <row r="62" spans="1:3" x14ac:dyDescent="0.3">
      <c r="A62" s="489"/>
      <c r="B62" s="214" t="s">
        <v>201</v>
      </c>
      <c r="C62" s="228">
        <v>1</v>
      </c>
    </row>
    <row r="63" spans="1:3" x14ac:dyDescent="0.3">
      <c r="A63" s="489"/>
      <c r="B63" s="165" t="s">
        <v>200</v>
      </c>
      <c r="C63" s="228">
        <v>2</v>
      </c>
    </row>
    <row r="64" spans="1:3" x14ac:dyDescent="0.3">
      <c r="A64" s="489"/>
      <c r="B64" s="253" t="s">
        <v>166</v>
      </c>
      <c r="C64" s="245">
        <v>3</v>
      </c>
    </row>
    <row r="65" spans="1:3" x14ac:dyDescent="0.3">
      <c r="A65" s="490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8" t="s">
        <v>189</v>
      </c>
      <c r="B67" s="209" t="s">
        <v>102</v>
      </c>
      <c r="C67" s="223" t="s">
        <v>61</v>
      </c>
    </row>
    <row r="68" spans="1:3" x14ac:dyDescent="0.3">
      <c r="A68" s="489"/>
      <c r="B68" s="219" t="s">
        <v>76</v>
      </c>
      <c r="C68" s="227">
        <v>0</v>
      </c>
    </row>
    <row r="69" spans="1:3" x14ac:dyDescent="0.3">
      <c r="A69" s="490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1" t="s">
        <v>190</v>
      </c>
      <c r="B71" s="302" t="s">
        <v>152</v>
      </c>
      <c r="C71" s="303" t="s">
        <v>61</v>
      </c>
    </row>
    <row r="72" spans="1:3" ht="15.6" x14ac:dyDescent="0.3">
      <c r="A72" s="492"/>
      <c r="B72" s="304" t="s">
        <v>13418</v>
      </c>
      <c r="C72" s="238">
        <v>0</v>
      </c>
    </row>
    <row r="73" spans="1:3" ht="15.6" x14ac:dyDescent="0.3">
      <c r="A73" s="492"/>
      <c r="B73" s="304" t="s">
        <v>13419</v>
      </c>
      <c r="C73" s="239">
        <v>1</v>
      </c>
    </row>
    <row r="74" spans="1:3" ht="15.6" x14ac:dyDescent="0.3">
      <c r="A74" s="492"/>
      <c r="B74" s="304" t="s">
        <v>13420</v>
      </c>
      <c r="C74" s="239">
        <v>2</v>
      </c>
    </row>
    <row r="75" spans="1:3" ht="15.6" x14ac:dyDescent="0.3">
      <c r="A75" s="493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1" t="s">
        <v>191</v>
      </c>
      <c r="B77" s="306" t="s">
        <v>153</v>
      </c>
      <c r="C77" s="303" t="s">
        <v>61</v>
      </c>
    </row>
    <row r="78" spans="1:3" x14ac:dyDescent="0.3">
      <c r="A78" s="492"/>
      <c r="B78" s="266" t="s">
        <v>13412</v>
      </c>
      <c r="C78" s="238">
        <v>0</v>
      </c>
    </row>
    <row r="79" spans="1:3" x14ac:dyDescent="0.3">
      <c r="A79" s="492"/>
      <c r="B79" s="266" t="s">
        <v>13413</v>
      </c>
      <c r="C79" s="239">
        <v>1</v>
      </c>
    </row>
    <row r="80" spans="1:3" x14ac:dyDescent="0.3">
      <c r="A80" s="492"/>
      <c r="B80" s="266" t="s">
        <v>13414</v>
      </c>
      <c r="C80" s="239">
        <v>2</v>
      </c>
    </row>
    <row r="81" spans="1:3" ht="15.75" customHeight="1" x14ac:dyDescent="0.3">
      <c r="A81" s="493"/>
      <c r="B81" s="307" t="s">
        <v>13415</v>
      </c>
      <c r="C81" s="240">
        <v>3</v>
      </c>
    </row>
    <row r="83" spans="1:3" x14ac:dyDescent="0.3">
      <c r="A83" s="491" t="s">
        <v>229</v>
      </c>
      <c r="B83" s="306" t="s">
        <v>154</v>
      </c>
      <c r="C83" s="303" t="s">
        <v>61</v>
      </c>
    </row>
    <row r="84" spans="1:3" x14ac:dyDescent="0.3">
      <c r="A84" s="492"/>
      <c r="B84" s="219" t="s">
        <v>13416</v>
      </c>
      <c r="C84" s="227">
        <v>0</v>
      </c>
    </row>
    <row r="85" spans="1:3" x14ac:dyDescent="0.3">
      <c r="A85" s="492"/>
      <c r="B85" s="231" t="s">
        <v>13417</v>
      </c>
      <c r="C85" s="228">
        <v>1</v>
      </c>
    </row>
    <row r="86" spans="1:3" x14ac:dyDescent="0.3">
      <c r="A86" s="492"/>
      <c r="B86" s="231" t="s">
        <v>13422</v>
      </c>
      <c r="C86" s="308">
        <v>2</v>
      </c>
    </row>
    <row r="87" spans="1:3" x14ac:dyDescent="0.3">
      <c r="A87" s="493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8" t="s">
        <v>230</v>
      </c>
      <c r="B89" s="209" t="s">
        <v>120</v>
      </c>
      <c r="C89" s="223" t="s">
        <v>61</v>
      </c>
    </row>
    <row r="90" spans="1:3" x14ac:dyDescent="0.3">
      <c r="A90" s="489"/>
      <c r="B90" s="219" t="s">
        <v>115</v>
      </c>
      <c r="C90" s="227">
        <v>0</v>
      </c>
    </row>
    <row r="91" spans="1:3" x14ac:dyDescent="0.3">
      <c r="A91" s="490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8" t="s">
        <v>192</v>
      </c>
      <c r="B93" s="209" t="s">
        <v>22</v>
      </c>
      <c r="C93" s="223" t="s">
        <v>61</v>
      </c>
    </row>
    <row r="94" spans="1:3" x14ac:dyDescent="0.3">
      <c r="A94" s="489"/>
      <c r="B94" s="235" t="s">
        <v>109</v>
      </c>
      <c r="C94" s="238">
        <v>0</v>
      </c>
    </row>
    <row r="95" spans="1:3" x14ac:dyDescent="0.3">
      <c r="A95" s="489"/>
      <c r="B95" s="166" t="s">
        <v>113</v>
      </c>
      <c r="C95" s="238">
        <v>1</v>
      </c>
    </row>
    <row r="96" spans="1:3" x14ac:dyDescent="0.3">
      <c r="A96" s="489"/>
      <c r="B96" s="214" t="s">
        <v>202</v>
      </c>
      <c r="C96" s="239">
        <v>2</v>
      </c>
    </row>
    <row r="97" spans="1:3" x14ac:dyDescent="0.3">
      <c r="A97" s="490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8" t="s">
        <v>193</v>
      </c>
      <c r="B99" s="209" t="s">
        <v>233</v>
      </c>
      <c r="C99" s="223" t="s">
        <v>61</v>
      </c>
    </row>
    <row r="100" spans="1:3" x14ac:dyDescent="0.3">
      <c r="A100" s="489"/>
      <c r="B100" s="235" t="s">
        <v>98</v>
      </c>
      <c r="C100" s="238">
        <v>0</v>
      </c>
    </row>
    <row r="101" spans="1:3" x14ac:dyDescent="0.3">
      <c r="A101" s="490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8" t="s">
        <v>194</v>
      </c>
      <c r="B103" s="209" t="s">
        <v>236</v>
      </c>
      <c r="C103" s="223" t="s">
        <v>61</v>
      </c>
    </row>
    <row r="104" spans="1:3" x14ac:dyDescent="0.3">
      <c r="A104" s="489"/>
      <c r="B104" s="235" t="s">
        <v>76</v>
      </c>
      <c r="C104" s="238">
        <v>0</v>
      </c>
    </row>
    <row r="105" spans="1:3" x14ac:dyDescent="0.3">
      <c r="A105" s="490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8" t="s">
        <v>195</v>
      </c>
      <c r="B107" s="209" t="s">
        <v>121</v>
      </c>
      <c r="C107" s="223" t="s">
        <v>61</v>
      </c>
    </row>
    <row r="108" spans="1:3" x14ac:dyDescent="0.3">
      <c r="A108" s="489"/>
      <c r="B108" s="233" t="s">
        <v>100</v>
      </c>
      <c r="C108" s="221">
        <v>0</v>
      </c>
    </row>
    <row r="109" spans="1:3" x14ac:dyDescent="0.3">
      <c r="A109" s="490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8" t="s">
        <v>196</v>
      </c>
      <c r="B111" s="209" t="s">
        <v>13449</v>
      </c>
      <c r="C111" s="223" t="s">
        <v>61</v>
      </c>
    </row>
    <row r="112" spans="1:3" x14ac:dyDescent="0.3">
      <c r="A112" s="489"/>
      <c r="B112" s="233" t="s">
        <v>100</v>
      </c>
      <c r="C112" s="221">
        <v>0</v>
      </c>
    </row>
    <row r="113" spans="1:3" x14ac:dyDescent="0.3">
      <c r="A113" s="490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8" t="s">
        <v>197</v>
      </c>
      <c r="B115" s="209" t="s">
        <v>24</v>
      </c>
      <c r="C115" s="223" t="s">
        <v>61</v>
      </c>
    </row>
    <row r="116" spans="1:3" x14ac:dyDescent="0.3">
      <c r="A116" s="489"/>
      <c r="B116" s="233" t="s">
        <v>100</v>
      </c>
      <c r="C116" s="221">
        <v>0</v>
      </c>
    </row>
    <row r="117" spans="1:3" x14ac:dyDescent="0.3">
      <c r="A117" s="490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8" t="s">
        <v>198</v>
      </c>
      <c r="B119" s="209" t="s">
        <v>26</v>
      </c>
      <c r="C119" s="223" t="s">
        <v>61</v>
      </c>
    </row>
    <row r="120" spans="1:3" x14ac:dyDescent="0.3">
      <c r="A120" s="489"/>
      <c r="B120" s="235" t="s">
        <v>103</v>
      </c>
      <c r="C120" s="238">
        <v>0</v>
      </c>
    </row>
    <row r="121" spans="1:3" x14ac:dyDescent="0.3">
      <c r="A121" s="489"/>
      <c r="B121" s="236" t="s">
        <v>104</v>
      </c>
      <c r="C121" s="239">
        <v>0.2</v>
      </c>
    </row>
    <row r="122" spans="1:3" x14ac:dyDescent="0.3">
      <c r="A122" s="489"/>
      <c r="B122" s="236" t="s">
        <v>105</v>
      </c>
      <c r="C122" s="239">
        <v>0.4</v>
      </c>
    </row>
    <row r="123" spans="1:3" x14ac:dyDescent="0.3">
      <c r="A123" s="489"/>
      <c r="B123" s="236" t="s">
        <v>106</v>
      </c>
      <c r="C123" s="239">
        <v>0.6</v>
      </c>
    </row>
    <row r="124" spans="1:3" x14ac:dyDescent="0.3">
      <c r="A124" s="489"/>
      <c r="B124" s="236" t="s">
        <v>107</v>
      </c>
      <c r="C124" s="239">
        <v>0.8</v>
      </c>
    </row>
    <row r="125" spans="1:3" x14ac:dyDescent="0.3">
      <c r="A125" s="490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8" t="s">
        <v>199</v>
      </c>
      <c r="B127" s="209" t="s">
        <v>28</v>
      </c>
      <c r="C127" s="223" t="s">
        <v>61</v>
      </c>
    </row>
    <row r="128" spans="1:3" x14ac:dyDescent="0.3">
      <c r="A128" s="489"/>
      <c r="B128" s="233" t="s">
        <v>100</v>
      </c>
      <c r="C128" s="221">
        <v>0</v>
      </c>
    </row>
    <row r="129" spans="1:3" x14ac:dyDescent="0.3">
      <c r="A129" s="490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8" t="s">
        <v>231</v>
      </c>
      <c r="B131" s="209" t="s">
        <v>29</v>
      </c>
      <c r="C131" s="223" t="s">
        <v>61</v>
      </c>
    </row>
    <row r="132" spans="1:3" x14ac:dyDescent="0.3">
      <c r="A132" s="489"/>
      <c r="B132" s="233" t="s">
        <v>100</v>
      </c>
      <c r="C132" s="221">
        <v>0</v>
      </c>
    </row>
    <row r="133" spans="1:3" x14ac:dyDescent="0.3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3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si="0"/>
        <v>ANO</v>
      </c>
      <c r="H4" s="296" t="s">
        <v>7</v>
      </c>
      <c r="I4" s="296" t="s">
        <v>67</v>
      </c>
      <c r="J4" s="296" t="str">
        <f>IF(H4&gt;"",IF(VLOOKUP(H4,hodnocení,2,FALSE)=I4,"ANO","ne"),"")</f>
        <v>ne</v>
      </c>
      <c r="K4" s="296" t="s">
        <v>7</v>
      </c>
      <c r="L4" s="296" t="s">
        <v>68</v>
      </c>
      <c r="M4" s="296" t="str">
        <f>IF(K4&gt;"",IF(VLOOKUP(K4,hodnocení,2,FALSE)=L4,"ANO","ne"),"")</f>
        <v>ne</v>
      </c>
      <c r="N4" s="296" t="s">
        <v>165</v>
      </c>
      <c r="O4" s="296" t="s">
        <v>165</v>
      </c>
      <c r="P4" s="296" t="str">
        <f t="shared" si="3"/>
        <v/>
      </c>
      <c r="Q4" s="296" t="s">
        <v>165</v>
      </c>
      <c r="S4" s="296" t="str">
        <f t="shared" si="4"/>
        <v/>
      </c>
      <c r="T4" s="296" t="s">
        <v>165</v>
      </c>
      <c r="V4" s="296" t="str">
        <f t="shared" si="5"/>
        <v/>
      </c>
      <c r="Y4" s="296" t="str">
        <f t="shared" si="6"/>
        <v/>
      </c>
      <c r="AB4" s="296" t="str">
        <f t="shared" si="7"/>
        <v/>
      </c>
      <c r="AE4" s="296" t="str">
        <f t="shared" si="8"/>
        <v/>
      </c>
      <c r="AH4" s="296" t="str">
        <f t="shared" si="9"/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0"/>
        <v>ne</v>
      </c>
      <c r="H5" s="296" t="s">
        <v>238</v>
      </c>
      <c r="I5" s="296" t="s">
        <v>228</v>
      </c>
      <c r="J5" s="296" t="str">
        <f>IF(H5&gt;"",IF(VLOOKUP(H5,hodnocení,2,FALSE)=I5,"ANO","ne"),"")</f>
        <v>ANO</v>
      </c>
      <c r="K5" s="296" t="s">
        <v>238</v>
      </c>
      <c r="L5" s="296" t="s">
        <v>76</v>
      </c>
      <c r="M5" s="296" t="str">
        <f>IF(K5&gt;"",IF(VLOOKUP(K5,hodnocení,2,FALSE)=L5,"ANO","ne"),"")</f>
        <v>ne</v>
      </c>
      <c r="N5" s="296" t="s">
        <v>15</v>
      </c>
      <c r="O5" s="296" t="s">
        <v>227</v>
      </c>
      <c r="P5" s="296" t="str">
        <f t="shared" si="3"/>
        <v>ne</v>
      </c>
      <c r="Q5" s="296" t="s">
        <v>15</v>
      </c>
      <c r="R5" s="296" t="s">
        <v>228</v>
      </c>
      <c r="S5" s="296" t="str">
        <f t="shared" si="4"/>
        <v>ne</v>
      </c>
      <c r="T5" s="296" t="s">
        <v>15</v>
      </c>
      <c r="U5" s="296" t="s">
        <v>76</v>
      </c>
      <c r="V5" s="296" t="str">
        <f t="shared" si="5"/>
        <v>ANO</v>
      </c>
      <c r="Y5" s="296" t="str">
        <f t="shared" si="6"/>
        <v/>
      </c>
      <c r="AB5" s="296" t="str">
        <f t="shared" si="7"/>
        <v/>
      </c>
      <c r="AE5" s="296" t="str">
        <f t="shared" si="8"/>
        <v/>
      </c>
      <c r="AH5" s="296" t="str">
        <f t="shared" si="9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0"/>
        <v>ne</v>
      </c>
      <c r="H6" s="296" t="s">
        <v>169</v>
      </c>
      <c r="I6" s="296" t="s">
        <v>200</v>
      </c>
      <c r="J6" s="296" t="str">
        <f>IF(H6&gt;"",IF(VLOOKUP(H6,hodnocení,2,FALSE)=I6,"ANO","ne"),"")</f>
        <v>ANO</v>
      </c>
      <c r="K6" s="296" t="s">
        <v>169</v>
      </c>
      <c r="L6" s="296" t="s">
        <v>166</v>
      </c>
      <c r="M6" s="296" t="str">
        <f>IF(K6&gt;"",IF(VLOOKUP(K6,hodnocení,2,FALSE)=L6,"ANO","ne"),"")</f>
        <v>ne</v>
      </c>
      <c r="N6" s="296" t="s">
        <v>169</v>
      </c>
      <c r="O6" s="296" t="s">
        <v>110</v>
      </c>
      <c r="P6" s="296" t="str">
        <f t="shared" si="3"/>
        <v>ne</v>
      </c>
      <c r="S6" s="296" t="str">
        <f t="shared" si="4"/>
        <v/>
      </c>
      <c r="V6" s="296" t="str">
        <f t="shared" si="5"/>
        <v/>
      </c>
      <c r="Y6" s="296" t="str">
        <f t="shared" si="6"/>
        <v/>
      </c>
      <c r="AB6" s="296" t="str">
        <f t="shared" si="7"/>
        <v/>
      </c>
      <c r="AE6" s="296" t="str">
        <f t="shared" si="8"/>
        <v/>
      </c>
      <c r="AH6" s="296" t="str">
        <f t="shared" si="9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0"/>
        <v>ANO</v>
      </c>
      <c r="H7" s="296" t="s">
        <v>13509</v>
      </c>
      <c r="I7" s="296" t="s">
        <v>75</v>
      </c>
      <c r="J7" s="296" t="str">
        <f>IF(H7&gt;"",IF(VLOOKUP(H7,hodnocení,2,FALSE)=I7,"ANO","ne"),"")</f>
        <v>ne</v>
      </c>
      <c r="M7" s="296" t="str">
        <f>IF(K7&gt;"",IF(VLOOKUP(K7,hodnocení,2,FALSE)=L7,"ANO","ne"),"")</f>
        <v/>
      </c>
      <c r="P7" s="296" t="str">
        <f t="shared" si="3"/>
        <v/>
      </c>
      <c r="S7" s="296" t="str">
        <f t="shared" si="4"/>
        <v/>
      </c>
      <c r="V7" s="296" t="str">
        <f t="shared" si="5"/>
        <v/>
      </c>
      <c r="Y7" s="296" t="str">
        <f t="shared" si="6"/>
        <v/>
      </c>
      <c r="AB7" s="296" t="str">
        <f t="shared" si="7"/>
        <v/>
      </c>
      <c r="AE7" s="296" t="str">
        <f t="shared" si="8"/>
        <v/>
      </c>
      <c r="AH7" s="296" t="str">
        <f t="shared" si="9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si="0"/>
        <v>ne</v>
      </c>
      <c r="H9" s="296" t="s">
        <v>6</v>
      </c>
      <c r="I9" s="296" t="s">
        <v>65</v>
      </c>
      <c r="J9" s="296" t="str">
        <f t="shared" ref="J9:J14" si="11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4" si="12">IF(K9&gt;"",IF(VLOOKUP(K9,hodnocení,2,FALSE)=L9,"ANO","ne"),"")</f>
        <v>ANO</v>
      </c>
      <c r="P9" s="296" t="str">
        <f t="shared" si="3"/>
        <v/>
      </c>
      <c r="S9" s="296" t="str">
        <f t="shared" si="4"/>
        <v/>
      </c>
      <c r="T9" s="296" t="s">
        <v>165</v>
      </c>
      <c r="V9" s="296" t="str">
        <f t="shared" si="5"/>
        <v/>
      </c>
      <c r="Y9" s="296" t="str">
        <f t="shared" si="6"/>
        <v/>
      </c>
      <c r="AB9" s="296" t="str">
        <f t="shared" si="7"/>
        <v/>
      </c>
      <c r="AE9" s="296" t="str">
        <f t="shared" si="8"/>
        <v/>
      </c>
      <c r="AH9" s="296" t="str">
        <f t="shared" si="9"/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0"/>
        <v>ne</v>
      </c>
      <c r="H10" s="296" t="s">
        <v>6</v>
      </c>
      <c r="I10" s="296" t="s">
        <v>13432</v>
      </c>
      <c r="J10" s="296" t="str">
        <f t="shared" si="11"/>
        <v>ne</v>
      </c>
      <c r="K10" s="296" t="s">
        <v>158</v>
      </c>
      <c r="L10" s="296" t="s">
        <v>13439</v>
      </c>
      <c r="M10" s="296" t="str">
        <f t="shared" si="12"/>
        <v>ne</v>
      </c>
      <c r="P10" s="296" t="str">
        <f t="shared" si="3"/>
        <v/>
      </c>
      <c r="S10" s="296" t="str">
        <f t="shared" si="4"/>
        <v/>
      </c>
      <c r="T10" s="296" t="s">
        <v>165</v>
      </c>
      <c r="V10" s="296" t="str">
        <f t="shared" si="5"/>
        <v/>
      </c>
      <c r="Y10" s="296" t="str">
        <f t="shared" si="6"/>
        <v/>
      </c>
      <c r="AB10" s="296" t="str">
        <f t="shared" si="7"/>
        <v/>
      </c>
      <c r="AE10" s="296" t="str">
        <f t="shared" si="8"/>
        <v/>
      </c>
      <c r="AH10" s="296" t="str">
        <f t="shared" si="9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si="0"/>
        <v>ne</v>
      </c>
      <c r="H11" s="296" t="s">
        <v>12</v>
      </c>
      <c r="I11" s="296" t="s">
        <v>83</v>
      </c>
      <c r="J11" s="296" t="str">
        <f t="shared" si="11"/>
        <v>ANO</v>
      </c>
      <c r="M11" s="296" t="str">
        <f t="shared" si="12"/>
        <v/>
      </c>
      <c r="N11" s="296" t="s">
        <v>165</v>
      </c>
      <c r="O11" s="296" t="s">
        <v>165</v>
      </c>
      <c r="P11" s="296" t="str">
        <f t="shared" si="3"/>
        <v/>
      </c>
      <c r="Q11" s="296" t="s">
        <v>165</v>
      </c>
      <c r="S11" s="296" t="str">
        <f t="shared" si="4"/>
        <v/>
      </c>
      <c r="T11" s="296" t="s">
        <v>165</v>
      </c>
      <c r="V11" s="296" t="str">
        <f t="shared" si="5"/>
        <v/>
      </c>
      <c r="Y11" s="296" t="str">
        <f t="shared" si="6"/>
        <v/>
      </c>
      <c r="AB11" s="296" t="str">
        <f t="shared" si="7"/>
        <v/>
      </c>
      <c r="AE11" s="296" t="str">
        <f t="shared" si="8"/>
        <v/>
      </c>
      <c r="AH11" s="296" t="str">
        <f t="shared" si="9"/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si="0"/>
        <v>ANO</v>
      </c>
      <c r="H12" s="296" t="s">
        <v>12</v>
      </c>
      <c r="I12" s="296" t="s">
        <v>89</v>
      </c>
      <c r="J12" s="296" t="str">
        <f t="shared" si="11"/>
        <v>ne</v>
      </c>
      <c r="M12" s="296" t="str">
        <f t="shared" si="12"/>
        <v/>
      </c>
      <c r="N12" s="296" t="s">
        <v>165</v>
      </c>
      <c r="O12" s="296" t="s">
        <v>165</v>
      </c>
      <c r="P12" s="296" t="str">
        <f t="shared" si="3"/>
        <v/>
      </c>
      <c r="Q12" s="296" t="s">
        <v>165</v>
      </c>
      <c r="S12" s="296" t="str">
        <f t="shared" si="4"/>
        <v/>
      </c>
      <c r="T12" s="296" t="s">
        <v>165</v>
      </c>
      <c r="V12" s="296" t="str">
        <f t="shared" si="5"/>
        <v/>
      </c>
      <c r="Y12" s="296" t="str">
        <f t="shared" si="6"/>
        <v/>
      </c>
      <c r="AB12" s="296" t="str">
        <f t="shared" si="7"/>
        <v/>
      </c>
      <c r="AE12" s="296" t="str">
        <f t="shared" si="8"/>
        <v/>
      </c>
      <c r="AH12" s="296" t="str">
        <f t="shared" si="9"/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0"/>
        <v>ne</v>
      </c>
      <c r="H13" s="296" t="s">
        <v>12</v>
      </c>
      <c r="I13" s="296" t="s">
        <v>84</v>
      </c>
      <c r="J13" s="296" t="str">
        <f t="shared" si="11"/>
        <v>ne</v>
      </c>
      <c r="M13" s="296" t="str">
        <f t="shared" si="12"/>
        <v/>
      </c>
      <c r="N13" s="296" t="s">
        <v>165</v>
      </c>
      <c r="O13" s="296" t="s">
        <v>165</v>
      </c>
      <c r="P13" s="296" t="str">
        <f t="shared" si="3"/>
        <v/>
      </c>
      <c r="Q13" s="296" t="s">
        <v>165</v>
      </c>
      <c r="S13" s="296" t="str">
        <f t="shared" si="4"/>
        <v/>
      </c>
      <c r="T13" s="296" t="s">
        <v>165</v>
      </c>
      <c r="V13" s="296" t="str">
        <f t="shared" si="5"/>
        <v/>
      </c>
      <c r="Y13" s="296" t="str">
        <f t="shared" si="6"/>
        <v/>
      </c>
      <c r="AB13" s="296" t="str">
        <f t="shared" si="7"/>
        <v/>
      </c>
      <c r="AE13" s="296" t="str">
        <f t="shared" si="8"/>
        <v/>
      </c>
      <c r="AH13" s="296" t="str">
        <f t="shared" si="9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 t="shared" si="0"/>
        <v>ne</v>
      </c>
      <c r="H14" s="296" t="s">
        <v>102</v>
      </c>
      <c r="I14" s="296" t="s">
        <v>77</v>
      </c>
      <c r="J14" s="296" t="str">
        <f t="shared" si="11"/>
        <v>ne</v>
      </c>
      <c r="M14" s="296" t="str">
        <f t="shared" si="12"/>
        <v/>
      </c>
      <c r="P14" s="296" t="str">
        <f t="shared" si="3"/>
        <v/>
      </c>
      <c r="S14" s="296" t="str">
        <f t="shared" si="4"/>
        <v/>
      </c>
      <c r="V14" s="296" t="str">
        <f t="shared" si="5"/>
        <v/>
      </c>
      <c r="Y14" s="296" t="str">
        <f t="shared" si="6"/>
        <v/>
      </c>
      <c r="AB14" s="296" t="str">
        <f t="shared" si="7"/>
        <v/>
      </c>
      <c r="AE14" s="296" t="str">
        <f t="shared" si="8"/>
        <v/>
      </c>
      <c r="AH14" s="296" t="str">
        <f t="shared" si="9"/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si="0"/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si="3"/>
        <v/>
      </c>
      <c r="Q19" s="296" t="s">
        <v>165</v>
      </c>
      <c r="S19" s="296" t="str">
        <f t="shared" si="4"/>
        <v/>
      </c>
      <c r="T19" s="296" t="s">
        <v>165</v>
      </c>
      <c r="V19" s="296" t="str">
        <f t="shared" si="5"/>
        <v/>
      </c>
      <c r="Y19" s="296" t="str">
        <f t="shared" si="6"/>
        <v/>
      </c>
      <c r="AB19" s="296" t="str">
        <f t="shared" si="7"/>
        <v/>
      </c>
      <c r="AE19" s="296" t="str">
        <f t="shared" si="8"/>
        <v/>
      </c>
      <c r="AH19" s="296" t="str">
        <f t="shared" si="9"/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si="0"/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si="3"/>
        <v/>
      </c>
      <c r="Q20" s="296" t="s">
        <v>165</v>
      </c>
      <c r="S20" s="296" t="str">
        <f t="shared" si="4"/>
        <v/>
      </c>
      <c r="T20" s="296" t="s">
        <v>165</v>
      </c>
      <c r="V20" s="296" t="str">
        <f t="shared" si="5"/>
        <v/>
      </c>
      <c r="Y20" s="296" t="str">
        <f t="shared" si="6"/>
        <v/>
      </c>
      <c r="AB20" s="296" t="str">
        <f t="shared" si="7"/>
        <v/>
      </c>
      <c r="AE20" s="296" t="str">
        <f t="shared" si="8"/>
        <v/>
      </c>
      <c r="AH20" s="296" t="str">
        <f t="shared" si="9"/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 t="shared" si="0"/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 t="shared" si="0"/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" customHeight="1" x14ac:dyDescent="0.3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2017-09-08T12:13:10Z</cp:lastPrinted>
  <dcterms:created xsi:type="dcterms:W3CDTF">2016-03-16T10:01:33Z</dcterms:created>
  <dcterms:modified xsi:type="dcterms:W3CDTF">2017-09-26T09:11:49Z</dcterms:modified>
</cp:coreProperties>
</file>