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54 Údržba HOZ Popůvky u Kojetína - I. Etapa  B1\Výzva\"/>
    </mc:Choice>
  </mc:AlternateContent>
  <xr:revisionPtr revIDLastSave="0" documentId="13_ncr:1_{627067F2-201A-4876-BA1C-D83D087312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505_024-2025 - Údržba HOZ..." sheetId="2" r:id="rId2"/>
    <sheet name="Pokyny pro vyplnění" sheetId="3" r:id="rId3"/>
  </sheets>
  <definedNames>
    <definedName name="_xlnm._FilterDatabase" localSheetId="1" hidden="1">'505_024-2025 - Údržba HOZ...'!$C$74:$K$147</definedName>
    <definedName name="_xlnm.Print_Titles" localSheetId="1">'505_024-2025 - Údržba HOZ...'!$74:$74</definedName>
    <definedName name="_xlnm.Print_Titles" localSheetId="0">'Rekapitulace stavby'!$52:$52</definedName>
    <definedName name="_xlnm.Print_Area" localSheetId="1">'505_024-2025 - Údržba HOZ...'!$C$4:$J$37,'505_024-2025 - Údržba HOZ...'!$C$43:$J$58,'505_024-2025 - Údržba HOZ...'!$C$64:$K$147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BI82" i="2"/>
  <c r="BH82" i="2"/>
  <c r="BG82" i="2"/>
  <c r="BF82" i="2"/>
  <c r="T82" i="2"/>
  <c r="R82" i="2"/>
  <c r="P82" i="2"/>
  <c r="BI78" i="2"/>
  <c r="BH78" i="2"/>
  <c r="BG78" i="2"/>
  <c r="BF78" i="2"/>
  <c r="T78" i="2"/>
  <c r="R78" i="2"/>
  <c r="P78" i="2"/>
  <c r="J72" i="2"/>
  <c r="F71" i="2"/>
  <c r="F69" i="2"/>
  <c r="E67" i="2"/>
  <c r="J51" i="2"/>
  <c r="F50" i="2"/>
  <c r="F48" i="2"/>
  <c r="E46" i="2"/>
  <c r="J19" i="2"/>
  <c r="E19" i="2"/>
  <c r="J71" i="2" s="1"/>
  <c r="J18" i="2"/>
  <c r="J16" i="2"/>
  <c r="E16" i="2"/>
  <c r="F51" i="2"/>
  <c r="J15" i="2"/>
  <c r="J10" i="2"/>
  <c r="J69" i="2" s="1"/>
  <c r="L50" i="1"/>
  <c r="AM50" i="1"/>
  <c r="AM49" i="1"/>
  <c r="L49" i="1"/>
  <c r="AM47" i="1"/>
  <c r="L47" i="1"/>
  <c r="L45" i="1"/>
  <c r="L44" i="1"/>
  <c r="BK99" i="2"/>
  <c r="BK90" i="2"/>
  <c r="J126" i="2"/>
  <c r="J132" i="2"/>
  <c r="J93" i="2"/>
  <c r="J96" i="2"/>
  <c r="BK132" i="2"/>
  <c r="BK86" i="2"/>
  <c r="BK119" i="2"/>
  <c r="BK126" i="2"/>
  <c r="BK109" i="2"/>
  <c r="BK130" i="2"/>
  <c r="BK143" i="2"/>
  <c r="BK134" i="2"/>
  <c r="BK136" i="2"/>
  <c r="J113" i="2"/>
  <c r="J143" i="2"/>
  <c r="J99" i="2"/>
  <c r="J82" i="2"/>
  <c r="J32" i="2"/>
  <c r="J141" i="2"/>
  <c r="J105" i="2"/>
  <c r="J86" i="2"/>
  <c r="BK124" i="2"/>
  <c r="BK145" i="2"/>
  <c r="J145" i="2"/>
  <c r="BK82" i="2"/>
  <c r="J116" i="2"/>
  <c r="J122" i="2"/>
  <c r="BK138" i="2"/>
  <c r="BK102" i="2"/>
  <c r="J90" i="2"/>
  <c r="BK105" i="2"/>
  <c r="AS54" i="1"/>
  <c r="J134" i="2"/>
  <c r="J119" i="2"/>
  <c r="J128" i="2"/>
  <c r="J124" i="2"/>
  <c r="BK122" i="2"/>
  <c r="BK113" i="2"/>
  <c r="BK93" i="2"/>
  <c r="BK78" i="2"/>
  <c r="BK96" i="2"/>
  <c r="BK116" i="2"/>
  <c r="J130" i="2"/>
  <c r="BK141" i="2"/>
  <c r="J109" i="2"/>
  <c r="J136" i="2"/>
  <c r="J78" i="2"/>
  <c r="J138" i="2"/>
  <c r="J102" i="2"/>
  <c r="BK128" i="2"/>
  <c r="P77" i="2" l="1"/>
  <c r="P76" i="2" s="1"/>
  <c r="P75" i="2" s="1"/>
  <c r="AU55" i="1" s="1"/>
  <c r="AU54" i="1" s="1"/>
  <c r="R77" i="2"/>
  <c r="R76" i="2" s="1"/>
  <c r="R75" i="2" s="1"/>
  <c r="BK77" i="2"/>
  <c r="J77" i="2" s="1"/>
  <c r="J57" i="2" s="1"/>
  <c r="T77" i="2"/>
  <c r="T76" i="2" s="1"/>
  <c r="T75" i="2" s="1"/>
  <c r="BE145" i="2"/>
  <c r="BE93" i="2"/>
  <c r="BE102" i="2"/>
  <c r="BE105" i="2"/>
  <c r="J50" i="2"/>
  <c r="F72" i="2"/>
  <c r="BE82" i="2"/>
  <c r="BE86" i="2"/>
  <c r="BE99" i="2"/>
  <c r="J48" i="2"/>
  <c r="BE134" i="2"/>
  <c r="BE113" i="2"/>
  <c r="BE122" i="2"/>
  <c r="BE124" i="2"/>
  <c r="BE138" i="2"/>
  <c r="BE143" i="2"/>
  <c r="BE90" i="2"/>
  <c r="BE109" i="2"/>
  <c r="BE119" i="2"/>
  <c r="BE128" i="2"/>
  <c r="BE130" i="2"/>
  <c r="BE136" i="2"/>
  <c r="BE78" i="2"/>
  <c r="BE96" i="2"/>
  <c r="BE116" i="2"/>
  <c r="BE126" i="2"/>
  <c r="BE132" i="2"/>
  <c r="BE141" i="2"/>
  <c r="AW55" i="1"/>
  <c r="F34" i="2"/>
  <c r="BC55" i="1" s="1"/>
  <c r="BC54" i="1" s="1"/>
  <c r="W32" i="1" s="1"/>
  <c r="F33" i="2"/>
  <c r="BB55" i="1" s="1"/>
  <c r="BB54" i="1" s="1"/>
  <c r="W31" i="1" s="1"/>
  <c r="F32" i="2"/>
  <c r="BA55" i="1" s="1"/>
  <c r="BA54" i="1" s="1"/>
  <c r="AW54" i="1" s="1"/>
  <c r="AK30" i="1" s="1"/>
  <c r="F35" i="2"/>
  <c r="BD55" i="1" s="1"/>
  <c r="BD54" i="1" s="1"/>
  <c r="W33" i="1" s="1"/>
  <c r="BK76" i="2" l="1"/>
  <c r="J76" i="2" s="1"/>
  <c r="J56" i="2" s="1"/>
  <c r="AX54" i="1"/>
  <c r="W30" i="1"/>
  <c r="F31" i="2"/>
  <c r="AZ55" i="1" s="1"/>
  <c r="AZ54" i="1" s="1"/>
  <c r="W29" i="1" s="1"/>
  <c r="AY54" i="1"/>
  <c r="J31" i="2"/>
  <c r="AV55" i="1" s="1"/>
  <c r="AT55" i="1" s="1"/>
  <c r="BK75" i="2" l="1"/>
  <c r="J75" i="2"/>
  <c r="J28" i="2"/>
  <c r="AG55" i="1" s="1"/>
  <c r="AG54" i="1" s="1"/>
  <c r="AK26" i="1" s="1"/>
  <c r="AK35" i="1" s="1"/>
  <c r="AV54" i="1"/>
  <c r="AK29" i="1" s="1"/>
  <c r="J37" i="2" l="1"/>
  <c r="J55" i="2"/>
  <c r="AN55" i="1"/>
  <c r="AT54" i="1"/>
  <c r="AN54" i="1"/>
</calcChain>
</file>

<file path=xl/sharedStrings.xml><?xml version="1.0" encoding="utf-8"?>
<sst xmlns="http://schemas.openxmlformats.org/spreadsheetml/2006/main" count="1318" uniqueCount="441">
  <si>
    <t>Export Komplet</t>
  </si>
  <si>
    <t>VZ</t>
  </si>
  <si>
    <t>2.0</t>
  </si>
  <si>
    <t>ZAMOK</t>
  </si>
  <si>
    <t>False</t>
  </si>
  <si>
    <t>{4322fc8a-1d8b-4455-8176-c261e2b562fd}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</si>
  <si>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</si>
  <si>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</si>
  <si>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</si>
  <si>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</si>
  <si>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</si>
  <si>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</si>
  <si>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</si>
  <si>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</si>
  <si>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505_024-2025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</si>
  <si>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</si>
  <si>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</si>
  <si>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Popůvky u Kojetína - I. Etapa</t>
  </si>
  <si>
    <t>KSO:</t>
  </si>
  <si>
    <t/>
  </si>
  <si>
    <t>CC-CZ:</t>
  </si>
  <si>
    <t>Místo:</t>
  </si>
  <si>
    <t>Kojetín, Popůvky u Kojetína</t>
  </si>
  <si>
    <t>Datum:</t>
  </si>
  <si>
    <t>Zadavatel:</t>
  </si>
  <si>
    <t>IČ:</t>
  </si>
  <si>
    <t>SPÚ, OVHS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</si>
  <si>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</si>
  <si>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</si>
  <si>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</si>
  <si>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</si>
  <si>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</si>
  <si>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</si>
  <si>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</si>
  <si>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</si>
  <si>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</si>
  <si>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</si>
  <si>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</si>
  <si>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</si>
  <si>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</si>
  <si>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</si>
  <si>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</si>
  <si>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</si>
  <si>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</si>
  <si>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</si>
  <si>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</si>
  <si>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</si>
  <si>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</si>
  <si>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</si>
  <si>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</si>
  <si>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</si>
  <si>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</si>
  <si>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</si>
  <si>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</si>
  <si>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</si>
  <si>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</si>
  <si>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</si>
  <si>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</si>
  <si>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</si>
  <si>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</si>
  <si>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</si>
  <si>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</si>
  <si>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</si>
  <si>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</si>
  <si>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</si>
  <si>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</si>
  <si>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</si>
  <si>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</si>
  <si>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</si>
  <si>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</si>
  <si>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</si>
  <si>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</si>
  <si>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</si>
  <si>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</si>
  <si>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</si>
  <si>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</si>
  <si>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</si>
  <si>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</si>
  <si>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</si>
  <si>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</si>
  <si>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</si>
  <si>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</si>
  <si>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</si>
  <si>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</si>
  <si>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</si>
  <si>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</si>
  <si>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</si>
  <si>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</si>
  <si>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</si>
  <si>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</si>
  <si>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</si>
  <si>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</si>
  <si>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</si>
  <si>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</si>
  <si>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</si>
  <si>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</si>
  <si>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</si>
  <si>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</si>
  <si>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</si>
  <si>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</si>
  <si>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</si>
  <si>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</si>
  <si>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</si>
  <si>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111103313</t>
  </si>
  <si>
    <t>Kosení po vegetačním období divokého porostu hustého</t>
  </si>
  <si>
    <t>ha</t>
  </si>
  <si>
    <t>CS ÚRS 2025 02</t>
  </si>
  <si>
    <t>4</t>
  </si>
  <si>
    <t>420817271</t>
  </si>
  <si>
    <t>PP</t>
  </si>
  <si>
    <t>Kosení travin a vodních rostlin po vegetačním období divokého porostu hustého</t>
  </si>
  <si>
    <t>Online PSC</t>
  </si>
  <si>
    <t>https://podminky.urs.cz/item/CS_URS_2025_02/111103313</t>
  </si>
  <si>
    <t>VV</t>
  </si>
  <si>
    <t>(170+124+138+90+340+278+105+325+766+150+430+320+360+270+150)/10000</t>
  </si>
  <si>
    <t>111103323</t>
  </si>
  <si>
    <t>Kosení po vegetačním období vodního rostlinstva na břehu hustého</t>
  </si>
  <si>
    <t>1090343782</t>
  </si>
  <si>
    <t>Kosení travin a vodních rostlin po vegetačním období vodního rostlinstva na břehu hustého</t>
  </si>
  <si>
    <t>https://podminky.urs.cz/item/CS_URS_2025_02/111103323</t>
  </si>
  <si>
    <t>(180+90+21+20+160)/10000</t>
  </si>
  <si>
    <t>3</t>
  </si>
  <si>
    <t>111203202</t>
  </si>
  <si>
    <t>Odstranění křovin a stromů s ponecháním kořenů z plochy přes 1000 do 10000 m2</t>
  </si>
  <si>
    <t>m2</t>
  </si>
  <si>
    <t>-1451623217</t>
  </si>
  <si>
    <t>Odstranění křovin a stromů s ponecháním kořenů průměru kmene do 100 mm, při jakémkoliv sklonu terénu mimo LTM, při celkové ploše přes 1 000 do 10 000 m2</t>
  </si>
  <si>
    <t>https://podminky.urs.cz/item/CS_URS_2025_02/111203202</t>
  </si>
  <si>
    <t>5*2+3*3+30*3+25*2+8*2+4*2+35*4+13*3+5*5+10*2+40*5+30*5+70*5</t>
  </si>
  <si>
    <t>112101101</t>
  </si>
  <si>
    <t>Odstranění stromů listnatých průměru kmene přes 100 do 300 mm</t>
  </si>
  <si>
    <t>kus</t>
  </si>
  <si>
    <t>-1755788032</t>
  </si>
  <si>
    <t>Odstranění stromů s odřezáním kmene a s odvětvením listnatých, průměru kmene přes 100 do 300 mm</t>
  </si>
  <si>
    <t>https://podminky.urs.cz/item/CS_URS_2025_02/112101101</t>
  </si>
  <si>
    <t>5</t>
  </si>
  <si>
    <t>112101102</t>
  </si>
  <si>
    <t>Odstranění stromů listnatých průměru kmene přes 300 do 500 mm</t>
  </si>
  <si>
    <t>-514891454</t>
  </si>
  <si>
    <t>Odstranění stromů s odřezáním kmene a s odvětvením listnatých, průměru kmene přes 300 do 500 mm</t>
  </si>
  <si>
    <t>https://podminky.urs.cz/item/CS_URS_2025_02/112101102</t>
  </si>
  <si>
    <t>6</t>
  </si>
  <si>
    <t>112101103</t>
  </si>
  <si>
    <t>Odstranění stromů listnatých průměru kmene přes 500 do 700 mm</t>
  </si>
  <si>
    <t>269385090</t>
  </si>
  <si>
    <t>Odstranění stromů s odřezáním kmene a s odvětvením listnatých, průměru kmene přes 500 do 700 mm</t>
  </si>
  <si>
    <t>https://podminky.urs.cz/item/CS_URS_2025_02/112101103</t>
  </si>
  <si>
    <t>7</t>
  </si>
  <si>
    <t>112101104</t>
  </si>
  <si>
    <t>Odstranění stromů listnatých průměru kmene přes 700 do 900 mm</t>
  </si>
  <si>
    <t>1456384570</t>
  </si>
  <si>
    <t>Odstranění stromů s odřezáním kmene a s odvětvením listnatých, průměru kmene přes 700 do 900 mm</t>
  </si>
  <si>
    <t>https://podminky.urs.cz/item/CS_URS_2025_02/112101104</t>
  </si>
  <si>
    <t>8</t>
  </si>
  <si>
    <t>112101107</t>
  </si>
  <si>
    <t>Odstranění stromů listnatých průměru kmene přes 1300 do 1500 mm</t>
  </si>
  <si>
    <t>-1595862497</t>
  </si>
  <si>
    <t>Odstranění stromů s odřezáním kmene a s odvětvením listnatých, průměru kmene přes 1300 do 1500 mm</t>
  </si>
  <si>
    <t>https://podminky.urs.cz/item/CS_URS_2025_02/112101107</t>
  </si>
  <si>
    <t>9</t>
  </si>
  <si>
    <t>181151311</t>
  </si>
  <si>
    <t>Plošná úprava terénu přes 500 m2 zemina skupiny 1 až 4 nerovnosti přes 50 do 100 mm v rovinně a svahu do 1:5</t>
  </si>
  <si>
    <t>1331618468</t>
  </si>
  <si>
    <t>Plošná úprava terénu v zemině skupiny 1 až 4 s urovnáním povrchu bez doplnění ornice souvislé plochy přes 500 m2 při nerovnostech terénu přes 50 do 100 mm v rovině nebo na svahu do 1:5</t>
  </si>
  <si>
    <t>https://podminky.urs.cz/item/CS_URS_2025_02/181151311</t>
  </si>
  <si>
    <t>7*765+4*300</t>
  </si>
  <si>
    <t>10</t>
  </si>
  <si>
    <t>181451121</t>
  </si>
  <si>
    <t>Založení lučního trávníku výsevem pl přes 1000 m2 v rovině a ve svahu do 1:5</t>
  </si>
  <si>
    <t>337437960</t>
  </si>
  <si>
    <t>Založení trávníku na půdě předem připravené plochy přes 1000 m2 výsevem včetně utažení lučního v rovině nebo na svahu do 1:5</t>
  </si>
  <si>
    <t>https://podminky.urs.cz/item/CS_URS_2025_02/181451121</t>
  </si>
  <si>
    <t>7*765</t>
  </si>
  <si>
    <t>11</t>
  </si>
  <si>
    <t>M</t>
  </si>
  <si>
    <t>00572472</t>
  </si>
  <si>
    <t>osivo směs travní krajinná-rovinná</t>
  </si>
  <si>
    <t>kg</t>
  </si>
  <si>
    <t>703213991</t>
  </si>
  <si>
    <t>5355*0,02 'Přepočtené koeficientem množství</t>
  </si>
  <si>
    <t>185803106</t>
  </si>
  <si>
    <t>Shrabání pokoseného divokého porostu s odvozem do 20 km</t>
  </si>
  <si>
    <t>-969544641</t>
  </si>
  <si>
    <t>Shrabání pokoseného porostu a organických naplavenin s odvozem do 20 km divokého porostu</t>
  </si>
  <si>
    <t>https://podminky.urs.cz/item/CS_URS_2025_02/185803106</t>
  </si>
  <si>
    <t>13</t>
  </si>
  <si>
    <t>185803107</t>
  </si>
  <si>
    <t>Shrabání pokoseného vodního rostlinstva z břehu i z vody s odvozem do 20 km</t>
  </si>
  <si>
    <t>876712864</t>
  </si>
  <si>
    <t>Shrabání pokoseného porostu a organických naplavenin s odvozem do 20 km vodního rostlinstva z břehu i z vody</t>
  </si>
  <si>
    <t>https://podminky.urs.cz/item/CS_URS_2025_02/185803107</t>
  </si>
  <si>
    <t>14</t>
  </si>
  <si>
    <t>R-001</t>
  </si>
  <si>
    <t xml:space="preserve">Ekologická likvidace veškeré neupotřeb. dřev. hmoty - z křovin a stromů D kmene do 100 mm - v souladu se zákonem o odpadech č. 541/2020 Sb.v platném znění   </t>
  </si>
  <si>
    <t>-1089948287</t>
  </si>
  <si>
    <t xml:space="preserve">Ekologická likvidace veškeré neupotřeb. dřev. hmoty - z křovin a stromů D kmene do 100 mm - v souladu se zákonem o odpadech č. 541/2020 Sb.v platném znění </t>
  </si>
  <si>
    <t>15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</si>
  <si>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</si>
  <si>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</si>
  <si>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</si>
  <si>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-129979109</t>
  </si>
  <si>
    <t xml:space="preserve">Ekologická likvidace veškeré neupotřeb. dřev. hmoty - větví stromu, včetně kmenu - D kmene do 300 mm - v souladu se zákonem o odpadech č. 541/2020 Sb.v platném znění </t>
  </si>
  <si>
    <t>20</t>
  </si>
  <si>
    <t>R-010</t>
  </si>
  <si>
    <t xml:space="preserve">Ekologická likvidace veškeré neupotřeb. dřev. hmoty - větví stromu, bez kmenu - D kmene do 300 mm - v souladu se zákonem o odpadech č. 541/2020 Sb.v platném znění   </t>
  </si>
  <si>
    <t>-422928224</t>
  </si>
  <si>
    <t xml:space="preserve">Ekologická likvidace veškeré neupotřeb. dřev. hmoty - větví stromu, bez kmenu - D kmene do 300 mm - v souladu se zákonem o odpadech č. 541/2020 Sb.v platném znění </t>
  </si>
  <si>
    <t>16</t>
  </si>
  <si>
    <t>R-011</t>
  </si>
  <si>
    <t xml:space="preserve">Ekologická likvidace veškeré neupotřeb. dřev. hmoty - větví stromu, bez kmenu - D kmene 300-500 mm - v souladu se zákonem o odpadech č. 541/2020 Sb.v platném znění   </t>
  </si>
  <si>
    <t>1361804460</t>
  </si>
  <si>
    <t xml:space="preserve">Ekologická likvidace veškeré neupotřeb. dřev. hmoty - větví stromu, bez kmenu - D kmene 300-500 mm - v souladu se zákonem o odpadech č. 541/2020 Sb.v platném znění 
</t>
  </si>
  <si>
    <t>17</t>
  </si>
  <si>
    <t>R-012</t>
  </si>
  <si>
    <t xml:space="preserve">Ekologická likvidace veškeré neupotřeb. dřev. hmoty - větví stromu, bez kmenu - D kmene 500-700 mm - v souladu se zákonem o odpadech č. 541/2020 Sb.v platném znění   </t>
  </si>
  <si>
    <t>-499856355</t>
  </si>
  <si>
    <t xml:space="preserve">Ekologická likvidace veškeré neupotřeb. dřev. hmoty - větví stromu, bez kmenu - D kmene 500-700 mm - v souladu se zákonem o odpadech č. 541/2020 Sb.v platném znění </t>
  </si>
  <si>
    <t>18</t>
  </si>
  <si>
    <t>R-013</t>
  </si>
  <si>
    <t xml:space="preserve">Ekologická likvidace veškeré neupotřeb. dřev. hmoty - větví stromu, bez kmenu - D kmene 700-900 mm - v souladu se zákonem o odpadech č. 541/2020 Sb.v platném znění   </t>
  </si>
  <si>
    <t>1975867286</t>
  </si>
  <si>
    <t xml:space="preserve">Ekologická likvidace veškeré neupotřeb. dřev. hmoty - větví stromu, bez kmenu - D kmene 700-900 mm - v souladu se zákonem o odpadech č. 541/2020 Sb.v platném znění </t>
  </si>
  <si>
    <t>19</t>
  </si>
  <si>
    <t>R-016</t>
  </si>
  <si>
    <t xml:space="preserve">Ekologická likvidace veškeré neupotřeb. dřev. hmoty - větví stromu, bez kmenu - D kmene 1300-1500 mm - v souladu se zákonem o odpadech č. 541/2020 Sb.v platném znění   </t>
  </si>
  <si>
    <t>620700484</t>
  </si>
  <si>
    <t xml:space="preserve">Ekologická likvidace veškeré neupotřeb. dřev. hmoty - větví stromu, bez kmenu - D kmene 1300-1500 mm - v souladu se zákonem o odpadech č. 541/2020 Sb.v platném znění </t>
  </si>
  <si>
    <t>R-026</t>
  </si>
  <si>
    <t>Ořezání nevhodných větví z jednoho stromu (od 100 do 500 mm), včetně ekologické likvidace v souladu se zákonem o odpadech č.  541/2020 Sb. v platném znění</t>
  </si>
  <si>
    <t>-58691689</t>
  </si>
  <si>
    <t>Ořezání nevhodných větví z jednoho stromu (od 100 do 500 mm), včetně ekologické likvidace v souladu se zákonem o odpadech č. 541/2020 Sb. v platném znění</t>
  </si>
  <si>
    <t>22</t>
  </si>
  <si>
    <t>R-028</t>
  </si>
  <si>
    <t>Odstranění napadaných stromů, větví stromů a keřů nad D 200 mm v profilu HOZ, včetně ekologické likvidace v souladu se zákonem o odpadech č.541/2020 Sb. v platném znění</t>
  </si>
  <si>
    <t>-1652502314</t>
  </si>
  <si>
    <t>39+63+84+45+72+54+36+48</t>
  </si>
  <si>
    <t>23</t>
  </si>
  <si>
    <t>R-032</t>
  </si>
  <si>
    <t xml:space="preserve">Ekologická likvidace divokého porostu - v souladu se zákonem  o odpadech č. 541/2020 Sb.v platném znění     </t>
  </si>
  <si>
    <t>-1915802210</t>
  </si>
  <si>
    <t xml:space="preserve">Ekologická likvidace divokého porostu - v souladu se zákonem o odpadech č. 541/2020 Sb.v platném znění </t>
  </si>
  <si>
    <t>24</t>
  </si>
  <si>
    <t>R-033</t>
  </si>
  <si>
    <t xml:space="preserve">Ekologická likvidace vodního porostu - v souladu se zákonem  o odpadech č. 541/2020 Sb.v platném znění    </t>
  </si>
  <si>
    <t>1832592703</t>
  </si>
  <si>
    <t xml:space="preserve">Ekologická likvidace vodního porostu - v souladu se zákonem o odpadech č. 541/2020 Sb.v platném znění </t>
  </si>
  <si>
    <t>25</t>
  </si>
  <si>
    <t>R-036</t>
  </si>
  <si>
    <t xml:space="preserve">Odstranění překážky v průtočném profilu HOZ/HZZ - biologický materiál (větve a jiné splaveniny, bobří hráze apod.) vč. ekologické likvidace odstraněného materiálu v souladu se zákonem o odpadech č. 541/2020 Sb., v platném znění  </t>
  </si>
  <si>
    <t>m3</t>
  </si>
  <si>
    <t>120767926</t>
  </si>
  <si>
    <t xml:space="preserve">Odstranění překážky v průtočném profilu HOZ/HZZ - biologický materiál (větve a jiné splaveniny, bobří hráze apod.) vč. ekologické likvidace odstraněného materiálu v souladu se zákonem o odpadech č. 541/2020 Sb., v platném znění </t>
  </si>
  <si>
    <t>8*3*1+7*3*1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</si>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</sst>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2101107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11203202" TargetMode="External"/><Relationship Id="rId7" Type="http://schemas.openxmlformats.org/officeDocument/2006/relationships/hyperlink" Target="https://podminky.urs.cz/item/CS_URS_2025_02/112101104" TargetMode="External"/><Relationship Id="rId12" Type="http://schemas.openxmlformats.org/officeDocument/2006/relationships/hyperlink" Target="https://podminky.urs.cz/item/CS_URS_2025_02/185803107" TargetMode="External"/><Relationship Id="rId2" Type="http://schemas.openxmlformats.org/officeDocument/2006/relationships/hyperlink" Target="https://podminky.urs.cz/item/CS_URS_2025_02/111103323" TargetMode="External"/><Relationship Id="rId1" Type="http://schemas.openxmlformats.org/officeDocument/2006/relationships/hyperlink" Target="https://podminky.urs.cz/item/CS_URS_2025_02/111103313" TargetMode="External"/><Relationship Id="rId6" Type="http://schemas.openxmlformats.org/officeDocument/2006/relationships/hyperlink" Target="https://podminky.urs.cz/item/CS_URS_2025_02/112101103" TargetMode="External"/><Relationship Id="rId11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12101102" TargetMode="External"/><Relationship Id="rId10" Type="http://schemas.openxmlformats.org/officeDocument/2006/relationships/hyperlink" Target="https://podminky.urs.cz/item/CS_URS_2025_02/181451121" TargetMode="External"/><Relationship Id="rId4" Type="http://schemas.openxmlformats.org/officeDocument/2006/relationships/hyperlink" Target="https://podminky.urs.cz/item/CS_URS_2025_02/112101101" TargetMode="External"/><Relationship Id="rId9" Type="http://schemas.openxmlformats.org/officeDocument/2006/relationships/hyperlink" Target="https://podminky.urs.cz/item/CS_URS_2025_02/1811513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7" sqref="AN17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02" t="s">
        <v>14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22"/>
      <c r="AQ5" s="22"/>
      <c r="AR5" s="20"/>
      <c r="BE5" s="299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4" t="s">
        <v>17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22"/>
      <c r="AQ6" s="22"/>
      <c r="AR6" s="20"/>
      <c r="BE6" s="300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00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30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0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00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0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0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00"/>
      <c r="BS13" s="17" t="s">
        <v>6</v>
      </c>
    </row>
    <row r="14" spans="1:74" ht="12.75">
      <c r="B14" s="21"/>
      <c r="C14" s="22"/>
      <c r="D14" s="22"/>
      <c r="E14" s="305" t="s">
        <v>29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0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0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00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00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0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00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00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0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0"/>
    </row>
    <row r="23" spans="1:71" s="1" customFormat="1" ht="47.25" customHeight="1">
      <c r="B23" s="21"/>
      <c r="C23" s="22"/>
      <c r="D23" s="22"/>
      <c r="E23" s="307" t="s">
        <v>35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22"/>
      <c r="AP23" s="22"/>
      <c r="AQ23" s="22"/>
      <c r="AR23" s="20"/>
      <c r="BE23" s="30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0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0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8">
        <f>ROUND(AG54,2)</f>
        <v>0</v>
      </c>
      <c r="AL26" s="309"/>
      <c r="AM26" s="309"/>
      <c r="AN26" s="309"/>
      <c r="AO26" s="309"/>
      <c r="AP26" s="36"/>
      <c r="AQ26" s="36"/>
      <c r="AR26" s="39"/>
      <c r="BE26" s="300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0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0" t="s">
        <v>37</v>
      </c>
      <c r="M28" s="310"/>
      <c r="N28" s="310"/>
      <c r="O28" s="310"/>
      <c r="P28" s="310"/>
      <c r="Q28" s="36"/>
      <c r="R28" s="36"/>
      <c r="S28" s="36"/>
      <c r="T28" s="36"/>
      <c r="U28" s="36"/>
      <c r="V28" s="36"/>
      <c r="W28" s="310" t="s">
        <v>38</v>
      </c>
      <c r="X28" s="310"/>
      <c r="Y28" s="310"/>
      <c r="Z28" s="310"/>
      <c r="AA28" s="310"/>
      <c r="AB28" s="310"/>
      <c r="AC28" s="310"/>
      <c r="AD28" s="310"/>
      <c r="AE28" s="310"/>
      <c r="AF28" s="36"/>
      <c r="AG28" s="36"/>
      <c r="AH28" s="36"/>
      <c r="AI28" s="36"/>
      <c r="AJ28" s="36"/>
      <c r="AK28" s="310" t="s">
        <v>39</v>
      </c>
      <c r="AL28" s="310"/>
      <c r="AM28" s="310"/>
      <c r="AN28" s="310"/>
      <c r="AO28" s="310"/>
      <c r="AP28" s="36"/>
      <c r="AQ28" s="36"/>
      <c r="AR28" s="39"/>
      <c r="BE28" s="300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313">
        <v>0.21</v>
      </c>
      <c r="M29" s="312"/>
      <c r="N29" s="312"/>
      <c r="O29" s="312"/>
      <c r="P29" s="312"/>
      <c r="Q29" s="41"/>
      <c r="R29" s="41"/>
      <c r="S29" s="41"/>
      <c r="T29" s="41"/>
      <c r="U29" s="41"/>
      <c r="V29" s="41"/>
      <c r="W29" s="311">
        <f>ROUND(AZ54, 2)</f>
        <v>0</v>
      </c>
      <c r="X29" s="312"/>
      <c r="Y29" s="312"/>
      <c r="Z29" s="312"/>
      <c r="AA29" s="312"/>
      <c r="AB29" s="312"/>
      <c r="AC29" s="312"/>
      <c r="AD29" s="312"/>
      <c r="AE29" s="312"/>
      <c r="AF29" s="41"/>
      <c r="AG29" s="41"/>
      <c r="AH29" s="41"/>
      <c r="AI29" s="41"/>
      <c r="AJ29" s="41"/>
      <c r="AK29" s="311">
        <f>ROUND(AV54, 2)</f>
        <v>0</v>
      </c>
      <c r="AL29" s="312"/>
      <c r="AM29" s="312"/>
      <c r="AN29" s="312"/>
      <c r="AO29" s="312"/>
      <c r="AP29" s="41"/>
      <c r="AQ29" s="41"/>
      <c r="AR29" s="42"/>
      <c r="BE29" s="301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313">
        <v>0.12</v>
      </c>
      <c r="M30" s="312"/>
      <c r="N30" s="312"/>
      <c r="O30" s="312"/>
      <c r="P30" s="312"/>
      <c r="Q30" s="41"/>
      <c r="R30" s="41"/>
      <c r="S30" s="41"/>
      <c r="T30" s="41"/>
      <c r="U30" s="41"/>
      <c r="V30" s="41"/>
      <c r="W30" s="311">
        <f>ROUND(BA54, 2)</f>
        <v>0</v>
      </c>
      <c r="X30" s="312"/>
      <c r="Y30" s="312"/>
      <c r="Z30" s="312"/>
      <c r="AA30" s="312"/>
      <c r="AB30" s="312"/>
      <c r="AC30" s="312"/>
      <c r="AD30" s="312"/>
      <c r="AE30" s="312"/>
      <c r="AF30" s="41"/>
      <c r="AG30" s="41"/>
      <c r="AH30" s="41"/>
      <c r="AI30" s="41"/>
      <c r="AJ30" s="41"/>
      <c r="AK30" s="311">
        <f>ROUND(AW54, 2)</f>
        <v>0</v>
      </c>
      <c r="AL30" s="312"/>
      <c r="AM30" s="312"/>
      <c r="AN30" s="312"/>
      <c r="AO30" s="312"/>
      <c r="AP30" s="41"/>
      <c r="AQ30" s="41"/>
      <c r="AR30" s="42"/>
      <c r="BE30" s="301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313">
        <v>0.21</v>
      </c>
      <c r="M31" s="312"/>
      <c r="N31" s="312"/>
      <c r="O31" s="312"/>
      <c r="P31" s="312"/>
      <c r="Q31" s="41"/>
      <c r="R31" s="41"/>
      <c r="S31" s="41"/>
      <c r="T31" s="41"/>
      <c r="U31" s="41"/>
      <c r="V31" s="41"/>
      <c r="W31" s="311">
        <f>ROUND(BB54, 2)</f>
        <v>0</v>
      </c>
      <c r="X31" s="312"/>
      <c r="Y31" s="312"/>
      <c r="Z31" s="312"/>
      <c r="AA31" s="312"/>
      <c r="AB31" s="312"/>
      <c r="AC31" s="312"/>
      <c r="AD31" s="312"/>
      <c r="AE31" s="312"/>
      <c r="AF31" s="41"/>
      <c r="AG31" s="41"/>
      <c r="AH31" s="41"/>
      <c r="AI31" s="41"/>
      <c r="AJ31" s="41"/>
      <c r="AK31" s="311">
        <v>0</v>
      </c>
      <c r="AL31" s="312"/>
      <c r="AM31" s="312"/>
      <c r="AN31" s="312"/>
      <c r="AO31" s="312"/>
      <c r="AP31" s="41"/>
      <c r="AQ31" s="41"/>
      <c r="AR31" s="42"/>
      <c r="BE31" s="301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313">
        <v>0.12</v>
      </c>
      <c r="M32" s="312"/>
      <c r="N32" s="312"/>
      <c r="O32" s="312"/>
      <c r="P32" s="312"/>
      <c r="Q32" s="41"/>
      <c r="R32" s="41"/>
      <c r="S32" s="41"/>
      <c r="T32" s="41"/>
      <c r="U32" s="41"/>
      <c r="V32" s="41"/>
      <c r="W32" s="311">
        <f>ROUND(BC54, 2)</f>
        <v>0</v>
      </c>
      <c r="X32" s="312"/>
      <c r="Y32" s="312"/>
      <c r="Z32" s="312"/>
      <c r="AA32" s="312"/>
      <c r="AB32" s="312"/>
      <c r="AC32" s="312"/>
      <c r="AD32" s="312"/>
      <c r="AE32" s="312"/>
      <c r="AF32" s="41"/>
      <c r="AG32" s="41"/>
      <c r="AH32" s="41"/>
      <c r="AI32" s="41"/>
      <c r="AJ32" s="41"/>
      <c r="AK32" s="311">
        <v>0</v>
      </c>
      <c r="AL32" s="312"/>
      <c r="AM32" s="312"/>
      <c r="AN32" s="312"/>
      <c r="AO32" s="312"/>
      <c r="AP32" s="41"/>
      <c r="AQ32" s="41"/>
      <c r="AR32" s="42"/>
      <c r="BE32" s="301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313">
        <v>0</v>
      </c>
      <c r="M33" s="312"/>
      <c r="N33" s="312"/>
      <c r="O33" s="312"/>
      <c r="P33" s="312"/>
      <c r="Q33" s="41"/>
      <c r="R33" s="41"/>
      <c r="S33" s="41"/>
      <c r="T33" s="41"/>
      <c r="U33" s="41"/>
      <c r="V33" s="41"/>
      <c r="W33" s="311">
        <f>ROUND(BD54, 2)</f>
        <v>0</v>
      </c>
      <c r="X33" s="312"/>
      <c r="Y33" s="312"/>
      <c r="Z33" s="312"/>
      <c r="AA33" s="312"/>
      <c r="AB33" s="312"/>
      <c r="AC33" s="312"/>
      <c r="AD33" s="312"/>
      <c r="AE33" s="312"/>
      <c r="AF33" s="41"/>
      <c r="AG33" s="41"/>
      <c r="AH33" s="41"/>
      <c r="AI33" s="41"/>
      <c r="AJ33" s="41"/>
      <c r="AK33" s="311">
        <v>0</v>
      </c>
      <c r="AL33" s="312"/>
      <c r="AM33" s="312"/>
      <c r="AN33" s="312"/>
      <c r="AO33" s="312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314" t="s">
        <v>48</v>
      </c>
      <c r="Y35" s="315"/>
      <c r="Z35" s="315"/>
      <c r="AA35" s="315"/>
      <c r="AB35" s="315"/>
      <c r="AC35" s="45"/>
      <c r="AD35" s="45"/>
      <c r="AE35" s="45"/>
      <c r="AF35" s="45"/>
      <c r="AG35" s="45"/>
      <c r="AH35" s="45"/>
      <c r="AI35" s="45"/>
      <c r="AJ35" s="45"/>
      <c r="AK35" s="316">
        <f>SUM(AK26:AK33)</f>
        <v>0</v>
      </c>
      <c r="AL35" s="315"/>
      <c r="AM35" s="315"/>
      <c r="AN35" s="315"/>
      <c r="AO35" s="31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49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505_024-2025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18" t="str">
        <f>K6</f>
        <v>Údržba HOZ Popůvky u Kojetína - I. Etapa</v>
      </c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Kojetín, Popůvky u Kojetína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20" t="str">
        <f>IF(AN8= "","",AN8)</f>
        <v>Vyplň údaj</v>
      </c>
      <c r="AN47" s="320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0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SPÚ, OVHS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21" t="str">
        <f>IF(E17="","",E17)</f>
        <v xml:space="preserve"> </v>
      </c>
      <c r="AN49" s="322"/>
      <c r="AO49" s="322"/>
      <c r="AP49" s="322"/>
      <c r="AQ49" s="36"/>
      <c r="AR49" s="39"/>
      <c r="AS49" s="323" t="s">
        <v>50</v>
      </c>
      <c r="AT49" s="324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0" s="2" customFormat="1" ht="15.2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33</v>
      </c>
      <c r="AJ50" s="36"/>
      <c r="AK50" s="36"/>
      <c r="AL50" s="36"/>
      <c r="AM50" s="321" t="str">
        <f>IF(E20="","",E20)</f>
        <v>SPÚ, OVHS</v>
      </c>
      <c r="AN50" s="322"/>
      <c r="AO50" s="322"/>
      <c r="AP50" s="322"/>
      <c r="AQ50" s="36"/>
      <c r="AR50" s="39"/>
      <c r="AS50" s="325"/>
      <c r="AT50" s="326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0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27"/>
      <c r="AT51" s="328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0" s="2" customFormat="1" ht="29.25" customHeight="1">
      <c r="A52" s="34"/>
      <c r="B52" s="35"/>
      <c r="C52" s="329" t="s">
        <v>51</v>
      </c>
      <c r="D52" s="330"/>
      <c r="E52" s="330"/>
      <c r="F52" s="330"/>
      <c r="G52" s="330"/>
      <c r="H52" s="66"/>
      <c r="I52" s="331" t="s">
        <v>52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2" t="s">
        <v>53</v>
      </c>
      <c r="AH52" s="330"/>
      <c r="AI52" s="330"/>
      <c r="AJ52" s="330"/>
      <c r="AK52" s="330"/>
      <c r="AL52" s="330"/>
      <c r="AM52" s="330"/>
      <c r="AN52" s="331" t="s">
        <v>54</v>
      </c>
      <c r="AO52" s="330"/>
      <c r="AP52" s="330"/>
      <c r="AQ52" s="67" t="s">
        <v>55</v>
      </c>
      <c r="AR52" s="39"/>
      <c r="AS52" s="68" t="s">
        <v>56</v>
      </c>
      <c r="AT52" s="69" t="s">
        <v>57</v>
      </c>
      <c r="AU52" s="69" t="s">
        <v>58</v>
      </c>
      <c r="AV52" s="69" t="s">
        <v>59</v>
      </c>
      <c r="AW52" s="69" t="s">
        <v>60</v>
      </c>
      <c r="AX52" s="69" t="s">
        <v>61</v>
      </c>
      <c r="AY52" s="69" t="s">
        <v>62</v>
      </c>
      <c r="AZ52" s="69" t="s">
        <v>63</v>
      </c>
      <c r="BA52" s="69" t="s">
        <v>64</v>
      </c>
      <c r="BB52" s="69" t="s">
        <v>65</v>
      </c>
      <c r="BC52" s="69" t="s">
        <v>66</v>
      </c>
      <c r="BD52" s="70" t="s">
        <v>67</v>
      </c>
      <c r="BE52" s="34"/>
    </row>
    <row r="53" spans="1:90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0" s="6" customFormat="1" ht="32.450000000000003" customHeight="1">
      <c r="B54" s="74"/>
      <c r="C54" s="75" t="s">
        <v>68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36">
        <f>ROUND(AG55,2)</f>
        <v>0</v>
      </c>
      <c r="AH54" s="336"/>
      <c r="AI54" s="336"/>
      <c r="AJ54" s="336"/>
      <c r="AK54" s="336"/>
      <c r="AL54" s="336"/>
      <c r="AM54" s="336"/>
      <c r="AN54" s="337">
        <f>SUM(AG54,AT54)</f>
        <v>0</v>
      </c>
      <c r="AO54" s="337"/>
      <c r="AP54" s="337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69</v>
      </c>
      <c r="BT54" s="84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0" s="7" customFormat="1" ht="24.75" customHeight="1">
      <c r="A55" s="85" t="s">
        <v>73</v>
      </c>
      <c r="B55" s="86"/>
      <c r="C55" s="87"/>
      <c r="D55" s="335" t="s">
        <v>14</v>
      </c>
      <c r="E55" s="335"/>
      <c r="F55" s="335"/>
      <c r="G55" s="335"/>
      <c r="H55" s="335"/>
      <c r="I55" s="88"/>
      <c r="J55" s="335" t="s">
        <v>17</v>
      </c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3">
        <f>'505_024-2025 - Údržba HOZ...'!J28</f>
        <v>0</v>
      </c>
      <c r="AH55" s="334"/>
      <c r="AI55" s="334"/>
      <c r="AJ55" s="334"/>
      <c r="AK55" s="334"/>
      <c r="AL55" s="334"/>
      <c r="AM55" s="334"/>
      <c r="AN55" s="333">
        <f>SUM(AG55,AT55)</f>
        <v>0</v>
      </c>
      <c r="AO55" s="334"/>
      <c r="AP55" s="334"/>
      <c r="AQ55" s="89" t="s">
        <v>74</v>
      </c>
      <c r="AR55" s="90"/>
      <c r="AS55" s="91">
        <v>0</v>
      </c>
      <c r="AT55" s="92">
        <f>ROUND(SUM(AV55:AW55),2)</f>
        <v>0</v>
      </c>
      <c r="AU55" s="93">
        <f>'505_024-2025 - Údržba HOZ...'!P75</f>
        <v>0</v>
      </c>
      <c r="AV55" s="92">
        <f>'505_024-2025 - Údržba HOZ...'!J31</f>
        <v>0</v>
      </c>
      <c r="AW55" s="92">
        <f>'505_024-2025 - Údržba HOZ...'!J32</f>
        <v>0</v>
      </c>
      <c r="AX55" s="92">
        <f>'505_024-2025 - Údržba HOZ...'!J33</f>
        <v>0</v>
      </c>
      <c r="AY55" s="92">
        <f>'505_024-2025 - Údržba HOZ...'!J34</f>
        <v>0</v>
      </c>
      <c r="AZ55" s="92">
        <f>'505_024-2025 - Údržba HOZ...'!F31</f>
        <v>0</v>
      </c>
      <c r="BA55" s="92">
        <f>'505_024-2025 - Údržba HOZ...'!F32</f>
        <v>0</v>
      </c>
      <c r="BB55" s="92">
        <f>'505_024-2025 - Údržba HOZ...'!F33</f>
        <v>0</v>
      </c>
      <c r="BC55" s="92">
        <f>'505_024-2025 - Údržba HOZ...'!F34</f>
        <v>0</v>
      </c>
      <c r="BD55" s="94">
        <f>'505_024-2025 - Údržba HOZ...'!F35</f>
        <v>0</v>
      </c>
      <c r="BT55" s="95" t="s">
        <v>75</v>
      </c>
      <c r="BU55" s="95" t="s">
        <v>76</v>
      </c>
      <c r="BV55" s="95" t="s">
        <v>71</v>
      </c>
      <c r="BW55" s="95" t="s">
        <v>5</v>
      </c>
      <c r="BX55" s="95" t="s">
        <v>72</v>
      </c>
      <c r="CL55" s="95" t="s">
        <v>19</v>
      </c>
    </row>
    <row r="56" spans="1:90" s="2" customFormat="1" ht="30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0" s="2" customFormat="1" ht="6.95" customHeight="1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pFsppdvha1ccYjJGi2agHIZtEQMhjA1DEFXLfzVNLtIwHgFQk5X2udBpJPWCPwJaqB+iDgbMghUYJpqMCuTxeA==" saltValue="v1PK4/cQ+corEe/oOtODXAYWWrRv4uDcgGpxwrQZys+I8HfludHNMKku1DrU6CAH8PjkeFQBtuXEZGH6rVa9L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505_024-2025 - Údržba HO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8"/>
  <sheetViews>
    <sheetView showGridLines="0" topLeftCell="A6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7" t="s">
        <v>5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20"/>
      <c r="AT3" s="17" t="s">
        <v>77</v>
      </c>
    </row>
    <row r="4" spans="1:46" s="1" customFormat="1" ht="24.95" customHeight="1">
      <c r="B4" s="20"/>
      <c r="D4" s="98" t="s">
        <v>78</v>
      </c>
      <c r="L4" s="20"/>
      <c r="M4" s="99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0" t="s">
        <v>16</v>
      </c>
      <c r="E6" s="34"/>
      <c r="F6" s="34"/>
      <c r="G6" s="34"/>
      <c r="H6" s="34"/>
      <c r="I6" s="34"/>
      <c r="J6" s="34"/>
      <c r="K6" s="34"/>
      <c r="L6" s="10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339" t="s">
        <v>17</v>
      </c>
      <c r="F7" s="340"/>
      <c r="G7" s="340"/>
      <c r="H7" s="340"/>
      <c r="I7" s="34"/>
      <c r="J7" s="34"/>
      <c r="K7" s="34"/>
      <c r="L7" s="10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10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0" t="s">
        <v>18</v>
      </c>
      <c r="E9" s="34"/>
      <c r="F9" s="102" t="s">
        <v>19</v>
      </c>
      <c r="G9" s="34"/>
      <c r="H9" s="34"/>
      <c r="I9" s="100" t="s">
        <v>20</v>
      </c>
      <c r="J9" s="102" t="s">
        <v>19</v>
      </c>
      <c r="K9" s="34"/>
      <c r="L9" s="10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0" t="s">
        <v>21</v>
      </c>
      <c r="E10" s="34"/>
      <c r="F10" s="102" t="s">
        <v>22</v>
      </c>
      <c r="G10" s="34"/>
      <c r="H10" s="34"/>
      <c r="I10" s="100" t="s">
        <v>23</v>
      </c>
      <c r="J10" s="103" t="str">
        <f>'Rekapitulace stavby'!AN8</f>
        <v>Vyplň údaj</v>
      </c>
      <c r="K10" s="34"/>
      <c r="L10" s="10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10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0" t="s">
        <v>24</v>
      </c>
      <c r="E12" s="34"/>
      <c r="F12" s="34"/>
      <c r="G12" s="34"/>
      <c r="H12" s="34"/>
      <c r="I12" s="100" t="s">
        <v>25</v>
      </c>
      <c r="J12" s="102" t="s">
        <v>19</v>
      </c>
      <c r="K12" s="34"/>
      <c r="L12" s="10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2" t="s">
        <v>26</v>
      </c>
      <c r="F13" s="34"/>
      <c r="G13" s="34"/>
      <c r="H13" s="34"/>
      <c r="I13" s="100" t="s">
        <v>27</v>
      </c>
      <c r="J13" s="102" t="s">
        <v>19</v>
      </c>
      <c r="K13" s="34"/>
      <c r="L13" s="10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10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0" t="s">
        <v>28</v>
      </c>
      <c r="E15" s="34"/>
      <c r="F15" s="34"/>
      <c r="G15" s="34"/>
      <c r="H15" s="34"/>
      <c r="I15" s="100" t="s">
        <v>25</v>
      </c>
      <c r="J15" s="30" t="str">
        <f>'Rekapitulace stavby'!AN13</f>
        <v>Vyplň údaj</v>
      </c>
      <c r="K15" s="34"/>
      <c r="L15" s="10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341" t="str">
        <f>'Rekapitulace stavby'!E14</f>
        <v>Vyplň údaj</v>
      </c>
      <c r="F16" s="342"/>
      <c r="G16" s="342"/>
      <c r="H16" s="342"/>
      <c r="I16" s="100" t="s">
        <v>27</v>
      </c>
      <c r="J16" s="30" t="str">
        <f>'Rekapitulace stavby'!AN14</f>
        <v>Vyplň údaj</v>
      </c>
      <c r="K16" s="34"/>
      <c r="L16" s="10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10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0" t="s">
        <v>30</v>
      </c>
      <c r="E18" s="34"/>
      <c r="F18" s="34"/>
      <c r="G18" s="34"/>
      <c r="H18" s="34"/>
      <c r="I18" s="100" t="s">
        <v>25</v>
      </c>
      <c r="J18" s="102" t="str">
        <f>IF('Rekapitulace stavby'!AN16="","",'Rekapitulace stavby'!AN16)</f>
        <v/>
      </c>
      <c r="K18" s="34"/>
      <c r="L18" s="10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2" t="str">
        <f>IF('Rekapitulace stavby'!E17="","",'Rekapitulace stavby'!E17)</f>
        <v xml:space="preserve"> </v>
      </c>
      <c r="F19" s="34"/>
      <c r="G19" s="34"/>
      <c r="H19" s="34"/>
      <c r="I19" s="100" t="s">
        <v>27</v>
      </c>
      <c r="J19" s="102" t="str">
        <f>IF('Rekapitulace stavby'!AN17="","",'Rekapitulace stavby'!AN17)</f>
        <v/>
      </c>
      <c r="K19" s="34"/>
      <c r="L19" s="10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10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0" t="s">
        <v>33</v>
      </c>
      <c r="E21" s="34"/>
      <c r="F21" s="34"/>
      <c r="G21" s="34"/>
      <c r="H21" s="34"/>
      <c r="I21" s="100" t="s">
        <v>25</v>
      </c>
      <c r="J21" s="102" t="s">
        <v>19</v>
      </c>
      <c r="K21" s="34"/>
      <c r="L21" s="10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2" t="s">
        <v>26</v>
      </c>
      <c r="F22" s="34"/>
      <c r="G22" s="34"/>
      <c r="H22" s="34"/>
      <c r="I22" s="100" t="s">
        <v>27</v>
      </c>
      <c r="J22" s="102" t="s">
        <v>19</v>
      </c>
      <c r="K22" s="34"/>
      <c r="L22" s="10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10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0" t="s">
        <v>34</v>
      </c>
      <c r="E24" s="34"/>
      <c r="F24" s="34"/>
      <c r="G24" s="34"/>
      <c r="H24" s="34"/>
      <c r="I24" s="34"/>
      <c r="J24" s="34"/>
      <c r="K24" s="34"/>
      <c r="L24" s="10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47.25" customHeight="1">
      <c r="A25" s="104"/>
      <c r="B25" s="105"/>
      <c r="C25" s="104"/>
      <c r="D25" s="104"/>
      <c r="E25" s="343" t="s">
        <v>35</v>
      </c>
      <c r="F25" s="343"/>
      <c r="G25" s="343"/>
      <c r="H25" s="343"/>
      <c r="I25" s="104"/>
      <c r="J25" s="104"/>
      <c r="K25" s="104"/>
      <c r="L25" s="106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10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07"/>
      <c r="E27" s="107"/>
      <c r="F27" s="107"/>
      <c r="G27" s="107"/>
      <c r="H27" s="107"/>
      <c r="I27" s="107"/>
      <c r="J27" s="107"/>
      <c r="K27" s="107"/>
      <c r="L27" s="10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08" t="s">
        <v>36</v>
      </c>
      <c r="E28" s="34"/>
      <c r="F28" s="34"/>
      <c r="G28" s="34"/>
      <c r="H28" s="34"/>
      <c r="I28" s="34"/>
      <c r="J28" s="109">
        <f>ROUND(J75, 2)</f>
        <v>0</v>
      </c>
      <c r="K28" s="34"/>
      <c r="L28" s="10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07"/>
      <c r="E29" s="107"/>
      <c r="F29" s="107"/>
      <c r="G29" s="107"/>
      <c r="H29" s="107"/>
      <c r="I29" s="107"/>
      <c r="J29" s="107"/>
      <c r="K29" s="107"/>
      <c r="L29" s="10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0" t="s">
        <v>38</v>
      </c>
      <c r="G30" s="34"/>
      <c r="H30" s="34"/>
      <c r="I30" s="110" t="s">
        <v>37</v>
      </c>
      <c r="J30" s="110" t="s">
        <v>39</v>
      </c>
      <c r="K30" s="34"/>
      <c r="L30" s="10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1" t="s">
        <v>40</v>
      </c>
      <c r="E31" s="100" t="s">
        <v>41</v>
      </c>
      <c r="F31" s="112">
        <f>ROUND((SUM(BE75:BE147)),  2)</f>
        <v>0</v>
      </c>
      <c r="G31" s="34"/>
      <c r="H31" s="34"/>
      <c r="I31" s="113">
        <v>0.21</v>
      </c>
      <c r="J31" s="112">
        <f>ROUND(((SUM(BE75:BE147))*I31),  2)</f>
        <v>0</v>
      </c>
      <c r="K31" s="34"/>
      <c r="L31" s="10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0" t="s">
        <v>42</v>
      </c>
      <c r="F32" s="112">
        <f>ROUND((SUM(BF75:BF147)),  2)</f>
        <v>0</v>
      </c>
      <c r="G32" s="34"/>
      <c r="H32" s="34"/>
      <c r="I32" s="113">
        <v>0.12</v>
      </c>
      <c r="J32" s="112">
        <f>ROUND(((SUM(BF75:BF147))*I32),  2)</f>
        <v>0</v>
      </c>
      <c r="K32" s="34"/>
      <c r="L32" s="10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0" t="s">
        <v>43</v>
      </c>
      <c r="F33" s="112">
        <f>ROUND((SUM(BG75:BG147)),  2)</f>
        <v>0</v>
      </c>
      <c r="G33" s="34"/>
      <c r="H33" s="34"/>
      <c r="I33" s="113">
        <v>0.21</v>
      </c>
      <c r="J33" s="112">
        <f>0</f>
        <v>0</v>
      </c>
      <c r="K33" s="34"/>
      <c r="L33" s="10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0" t="s">
        <v>44</v>
      </c>
      <c r="F34" s="112">
        <f>ROUND((SUM(BH75:BH147)),  2)</f>
        <v>0</v>
      </c>
      <c r="G34" s="34"/>
      <c r="H34" s="34"/>
      <c r="I34" s="113">
        <v>0.12</v>
      </c>
      <c r="J34" s="112">
        <f>0</f>
        <v>0</v>
      </c>
      <c r="K34" s="34"/>
      <c r="L34" s="10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0" t="s">
        <v>45</v>
      </c>
      <c r="F35" s="112">
        <f>ROUND((SUM(BI75:BI147)),  2)</f>
        <v>0</v>
      </c>
      <c r="G35" s="34"/>
      <c r="H35" s="34"/>
      <c r="I35" s="113">
        <v>0</v>
      </c>
      <c r="J35" s="112">
        <f>0</f>
        <v>0</v>
      </c>
      <c r="K35" s="34"/>
      <c r="L35" s="10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10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14"/>
      <c r="D37" s="115" t="s">
        <v>46</v>
      </c>
      <c r="E37" s="116"/>
      <c r="F37" s="116"/>
      <c r="G37" s="117" t="s">
        <v>47</v>
      </c>
      <c r="H37" s="118" t="s">
        <v>48</v>
      </c>
      <c r="I37" s="116"/>
      <c r="J37" s="119">
        <f>SUM(J28:J35)</f>
        <v>0</v>
      </c>
      <c r="K37" s="120"/>
      <c r="L37" s="10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0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42" spans="1:31" s="2" customFormat="1" ht="6.95" customHeight="1">
      <c r="A42" s="3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0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" customFormat="1" ht="24.95" customHeight="1">
      <c r="A43" s="34"/>
      <c r="B43" s="35"/>
      <c r="C43" s="23" t="s">
        <v>79</v>
      </c>
      <c r="D43" s="36"/>
      <c r="E43" s="36"/>
      <c r="F43" s="36"/>
      <c r="G43" s="36"/>
      <c r="H43" s="36"/>
      <c r="I43" s="36"/>
      <c r="J43" s="36"/>
      <c r="K43" s="36"/>
      <c r="L43" s="10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" customFormat="1" ht="6.95" customHeight="1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10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12" customHeight="1">
      <c r="A45" s="34"/>
      <c r="B45" s="35"/>
      <c r="C45" s="29" t="s">
        <v>16</v>
      </c>
      <c r="D45" s="36"/>
      <c r="E45" s="36"/>
      <c r="F45" s="36"/>
      <c r="G45" s="36"/>
      <c r="H45" s="36"/>
      <c r="I45" s="36"/>
      <c r="J45" s="36"/>
      <c r="K45" s="36"/>
      <c r="L45" s="10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16.5" customHeight="1">
      <c r="A46" s="34"/>
      <c r="B46" s="35"/>
      <c r="C46" s="36"/>
      <c r="D46" s="36"/>
      <c r="E46" s="318" t="str">
        <f>E7</f>
        <v>Údržba HOZ Popůvky u Kojetína - I. Etapa</v>
      </c>
      <c r="F46" s="344"/>
      <c r="G46" s="344"/>
      <c r="H46" s="344"/>
      <c r="I46" s="36"/>
      <c r="J46" s="36"/>
      <c r="K46" s="36"/>
      <c r="L46" s="10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6.95" customHeight="1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0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2" customHeight="1">
      <c r="A48" s="34"/>
      <c r="B48" s="35"/>
      <c r="C48" s="29" t="s">
        <v>21</v>
      </c>
      <c r="D48" s="36"/>
      <c r="E48" s="36"/>
      <c r="F48" s="27" t="str">
        <f>F10</f>
        <v>Kojetín, Popůvky u Kojetína</v>
      </c>
      <c r="G48" s="36"/>
      <c r="H48" s="36"/>
      <c r="I48" s="29" t="s">
        <v>23</v>
      </c>
      <c r="J48" s="59" t="str">
        <f>IF(J10="","",J10)</f>
        <v>Vyplň údaj</v>
      </c>
      <c r="K48" s="36"/>
      <c r="L48" s="10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6.95" customHeight="1">
      <c r="A49" s="34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10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2" customHeight="1">
      <c r="A50" s="34"/>
      <c r="B50" s="35"/>
      <c r="C50" s="29" t="s">
        <v>24</v>
      </c>
      <c r="D50" s="36"/>
      <c r="E50" s="36"/>
      <c r="F50" s="27" t="str">
        <f>E13</f>
        <v>SPÚ, OVHS</v>
      </c>
      <c r="G50" s="36"/>
      <c r="H50" s="36"/>
      <c r="I50" s="29" t="s">
        <v>30</v>
      </c>
      <c r="J50" s="32" t="str">
        <f>E19</f>
        <v xml:space="preserve"> </v>
      </c>
      <c r="K50" s="36"/>
      <c r="L50" s="10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15.2" customHeight="1">
      <c r="A51" s="34"/>
      <c r="B51" s="35"/>
      <c r="C51" s="29" t="s">
        <v>28</v>
      </c>
      <c r="D51" s="36"/>
      <c r="E51" s="36"/>
      <c r="F51" s="27" t="str">
        <f>IF(E16="","",E16)</f>
        <v>Vyplň údaj</v>
      </c>
      <c r="G51" s="36"/>
      <c r="H51" s="36"/>
      <c r="I51" s="29" t="s">
        <v>33</v>
      </c>
      <c r="J51" s="32" t="str">
        <f>E22</f>
        <v>SPÚ, OVHS</v>
      </c>
      <c r="K51" s="36"/>
      <c r="L51" s="10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0.35" customHeight="1">
      <c r="A52" s="34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10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29.25" customHeight="1">
      <c r="A53" s="34"/>
      <c r="B53" s="35"/>
      <c r="C53" s="125" t="s">
        <v>80</v>
      </c>
      <c r="D53" s="126"/>
      <c r="E53" s="126"/>
      <c r="F53" s="126"/>
      <c r="G53" s="126"/>
      <c r="H53" s="126"/>
      <c r="I53" s="126"/>
      <c r="J53" s="127" t="s">
        <v>81</v>
      </c>
      <c r="K53" s="126"/>
      <c r="L53" s="10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0.35" customHeight="1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10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2.9" customHeight="1">
      <c r="A55" s="34"/>
      <c r="B55" s="35"/>
      <c r="C55" s="128" t="s">
        <v>68</v>
      </c>
      <c r="D55" s="36"/>
      <c r="E55" s="36"/>
      <c r="F55" s="36"/>
      <c r="G55" s="36"/>
      <c r="H55" s="36"/>
      <c r="I55" s="36"/>
      <c r="J55" s="77">
        <f>J75</f>
        <v>0</v>
      </c>
      <c r="K55" s="36"/>
      <c r="L55" s="10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U55" s="17" t="s">
        <v>82</v>
      </c>
    </row>
    <row r="56" spans="1:47" s="9" customFormat="1" ht="24.95" customHeight="1">
      <c r="B56" s="129"/>
      <c r="C56" s="130"/>
      <c r="D56" s="131" t="s">
        <v>83</v>
      </c>
      <c r="E56" s="132"/>
      <c r="F56" s="132"/>
      <c r="G56" s="132"/>
      <c r="H56" s="132"/>
      <c r="I56" s="132"/>
      <c r="J56" s="133">
        <f>J76</f>
        <v>0</v>
      </c>
      <c r="K56" s="130"/>
      <c r="L56" s="134"/>
    </row>
    <row r="57" spans="1:47" s="10" customFormat="1" ht="19.899999999999999" customHeight="1">
      <c r="B57" s="135"/>
      <c r="C57" s="136"/>
      <c r="D57" s="137" t="s">
        <v>84</v>
      </c>
      <c r="E57" s="138"/>
      <c r="F57" s="138"/>
      <c r="G57" s="138"/>
      <c r="H57" s="138"/>
      <c r="I57" s="138"/>
      <c r="J57" s="139">
        <f>J77</f>
        <v>0</v>
      </c>
      <c r="K57" s="136"/>
      <c r="L57" s="140"/>
    </row>
    <row r="58" spans="1:47" s="2" customFormat="1" ht="21.7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6.95" customHeight="1">
      <c r="A59" s="34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10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3" spans="1:47" s="2" customFormat="1" ht="6.95" customHeight="1">
      <c r="A63" s="34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1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s="2" customFormat="1" ht="24.95" customHeight="1">
      <c r="A64" s="34"/>
      <c r="B64" s="35"/>
      <c r="C64" s="23" t="s">
        <v>85</v>
      </c>
      <c r="D64" s="36"/>
      <c r="E64" s="36"/>
      <c r="F64" s="36"/>
      <c r="G64" s="36"/>
      <c r="H64" s="36"/>
      <c r="I64" s="36"/>
      <c r="J64" s="36"/>
      <c r="K64" s="36"/>
      <c r="L64" s="10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65" s="2" customFormat="1" ht="6.95" customHeight="1">
      <c r="A65" s="34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10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65" s="2" customFormat="1" ht="12" customHeight="1">
      <c r="A66" s="34"/>
      <c r="B66" s="35"/>
      <c r="C66" s="29" t="s">
        <v>16</v>
      </c>
      <c r="D66" s="36"/>
      <c r="E66" s="36"/>
      <c r="F66" s="36"/>
      <c r="G66" s="36"/>
      <c r="H66" s="36"/>
      <c r="I66" s="36"/>
      <c r="J66" s="36"/>
      <c r="K66" s="36"/>
      <c r="L66" s="101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5" s="2" customFormat="1" ht="16.5" customHeight="1">
      <c r="A67" s="34"/>
      <c r="B67" s="35"/>
      <c r="C67" s="36"/>
      <c r="D67" s="36"/>
      <c r="E67" s="318" t="str">
        <f>E7</f>
        <v>Údržba HOZ Popůvky u Kojetína - I. Etapa</v>
      </c>
      <c r="F67" s="344"/>
      <c r="G67" s="344"/>
      <c r="H67" s="344"/>
      <c r="I67" s="36"/>
      <c r="J67" s="36"/>
      <c r="K67" s="36"/>
      <c r="L67" s="10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5" s="2" customFormat="1" ht="6.95" customHeight="1">
      <c r="A68" s="34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10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5" s="2" customFormat="1" ht="12" customHeight="1">
      <c r="A69" s="34"/>
      <c r="B69" s="35"/>
      <c r="C69" s="29" t="s">
        <v>21</v>
      </c>
      <c r="D69" s="36"/>
      <c r="E69" s="36"/>
      <c r="F69" s="27" t="str">
        <f>F10</f>
        <v>Kojetín, Popůvky u Kojetína</v>
      </c>
      <c r="G69" s="36"/>
      <c r="H69" s="36"/>
      <c r="I69" s="29" t="s">
        <v>23</v>
      </c>
      <c r="J69" s="59" t="str">
        <f>IF(J10="","",J10)</f>
        <v>Vyplň údaj</v>
      </c>
      <c r="K69" s="36"/>
      <c r="L69" s="10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5" s="2" customFormat="1" ht="6.95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5" s="2" customFormat="1" ht="15.2" customHeight="1">
      <c r="A71" s="34"/>
      <c r="B71" s="35"/>
      <c r="C71" s="29" t="s">
        <v>24</v>
      </c>
      <c r="D71" s="36"/>
      <c r="E71" s="36"/>
      <c r="F71" s="27" t="str">
        <f>E13</f>
        <v>SPÚ, OVHS</v>
      </c>
      <c r="G71" s="36"/>
      <c r="H71" s="36"/>
      <c r="I71" s="29" t="s">
        <v>30</v>
      </c>
      <c r="J71" s="32" t="str">
        <f>E19</f>
        <v xml:space="preserve"> </v>
      </c>
      <c r="K71" s="36"/>
      <c r="L71" s="10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5" s="2" customFormat="1" ht="15.2" customHeight="1">
      <c r="A72" s="34"/>
      <c r="B72" s="35"/>
      <c r="C72" s="29" t="s">
        <v>28</v>
      </c>
      <c r="D72" s="36"/>
      <c r="E72" s="36"/>
      <c r="F72" s="27" t="str">
        <f>IF(E16="","",E16)</f>
        <v>Vyplň údaj</v>
      </c>
      <c r="G72" s="36"/>
      <c r="H72" s="36"/>
      <c r="I72" s="29" t="s">
        <v>33</v>
      </c>
      <c r="J72" s="32" t="str">
        <f>E22</f>
        <v>SPÚ, OVHS</v>
      </c>
      <c r="K72" s="36"/>
      <c r="L72" s="10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5" s="2" customFormat="1" ht="10.3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5" s="11" customFormat="1" ht="29.25" customHeight="1">
      <c r="A74" s="141"/>
      <c r="B74" s="142"/>
      <c r="C74" s="143" t="s">
        <v>86</v>
      </c>
      <c r="D74" s="144" t="s">
        <v>55</v>
      </c>
      <c r="E74" s="144" t="s">
        <v>51</v>
      </c>
      <c r="F74" s="144" t="s">
        <v>52</v>
      </c>
      <c r="G74" s="144" t="s">
        <v>87</v>
      </c>
      <c r="H74" s="144" t="s">
        <v>88</v>
      </c>
      <c r="I74" s="144" t="s">
        <v>89</v>
      </c>
      <c r="J74" s="144" t="s">
        <v>81</v>
      </c>
      <c r="K74" s="145" t="s">
        <v>90</v>
      </c>
      <c r="L74" s="146"/>
      <c r="M74" s="68" t="s">
        <v>19</v>
      </c>
      <c r="N74" s="69" t="s">
        <v>40</v>
      </c>
      <c r="O74" s="69" t="s">
        <v>91</v>
      </c>
      <c r="P74" s="69" t="s">
        <v>92</v>
      </c>
      <c r="Q74" s="69" t="s">
        <v>93</v>
      </c>
      <c r="R74" s="69" t="s">
        <v>94</v>
      </c>
      <c r="S74" s="69" t="s">
        <v>95</v>
      </c>
      <c r="T74" s="70" t="s">
        <v>96</v>
      </c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</row>
    <row r="75" spans="1:65" s="2" customFormat="1" ht="22.9" customHeight="1">
      <c r="A75" s="34"/>
      <c r="B75" s="35"/>
      <c r="C75" s="75" t="s">
        <v>97</v>
      </c>
      <c r="D75" s="36"/>
      <c r="E75" s="36"/>
      <c r="F75" s="36"/>
      <c r="G75" s="36"/>
      <c r="H75" s="36"/>
      <c r="I75" s="36"/>
      <c r="J75" s="147">
        <f>BK75</f>
        <v>0</v>
      </c>
      <c r="K75" s="36"/>
      <c r="L75" s="39"/>
      <c r="M75" s="71"/>
      <c r="N75" s="148"/>
      <c r="O75" s="72"/>
      <c r="P75" s="149">
        <f>P76</f>
        <v>0</v>
      </c>
      <c r="Q75" s="72"/>
      <c r="R75" s="149">
        <f>R76</f>
        <v>0.1071</v>
      </c>
      <c r="S75" s="72"/>
      <c r="T75" s="150">
        <f>T76</f>
        <v>0</v>
      </c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T75" s="17" t="s">
        <v>69</v>
      </c>
      <c r="AU75" s="17" t="s">
        <v>82</v>
      </c>
      <c r="BK75" s="151">
        <f>BK76</f>
        <v>0</v>
      </c>
    </row>
    <row r="76" spans="1:65" s="12" customFormat="1" ht="25.9" customHeight="1">
      <c r="B76" s="152"/>
      <c r="C76" s="153"/>
      <c r="D76" s="154" t="s">
        <v>69</v>
      </c>
      <c r="E76" s="155" t="s">
        <v>98</v>
      </c>
      <c r="F76" s="155" t="s">
        <v>99</v>
      </c>
      <c r="G76" s="153"/>
      <c r="H76" s="153"/>
      <c r="I76" s="156"/>
      <c r="J76" s="157">
        <f>BK76</f>
        <v>0</v>
      </c>
      <c r="K76" s="153"/>
      <c r="L76" s="158"/>
      <c r="M76" s="159"/>
      <c r="N76" s="160"/>
      <c r="O76" s="160"/>
      <c r="P76" s="161">
        <f>P77</f>
        <v>0</v>
      </c>
      <c r="Q76" s="160"/>
      <c r="R76" s="161">
        <f>R77</f>
        <v>0.1071</v>
      </c>
      <c r="S76" s="160"/>
      <c r="T76" s="162">
        <f>T77</f>
        <v>0</v>
      </c>
      <c r="AR76" s="163" t="s">
        <v>75</v>
      </c>
      <c r="AT76" s="164" t="s">
        <v>69</v>
      </c>
      <c r="AU76" s="164" t="s">
        <v>70</v>
      </c>
      <c r="AY76" s="163" t="s">
        <v>100</v>
      </c>
      <c r="BK76" s="165">
        <f>BK77</f>
        <v>0</v>
      </c>
    </row>
    <row r="77" spans="1:65" s="12" customFormat="1" ht="22.9" customHeight="1">
      <c r="B77" s="152"/>
      <c r="C77" s="153"/>
      <c r="D77" s="154" t="s">
        <v>69</v>
      </c>
      <c r="E77" s="166" t="s">
        <v>75</v>
      </c>
      <c r="F77" s="166" t="s">
        <v>101</v>
      </c>
      <c r="G77" s="153"/>
      <c r="H77" s="153"/>
      <c r="I77" s="156"/>
      <c r="J77" s="167">
        <f>BK77</f>
        <v>0</v>
      </c>
      <c r="K77" s="153"/>
      <c r="L77" s="158"/>
      <c r="M77" s="159"/>
      <c r="N77" s="160"/>
      <c r="O77" s="160"/>
      <c r="P77" s="161">
        <f>SUM(P78:P147)</f>
        <v>0</v>
      </c>
      <c r="Q77" s="160"/>
      <c r="R77" s="161">
        <f>SUM(R78:R147)</f>
        <v>0.1071</v>
      </c>
      <c r="S77" s="160"/>
      <c r="T77" s="162">
        <f>SUM(T78:T147)</f>
        <v>0</v>
      </c>
      <c r="AR77" s="163" t="s">
        <v>75</v>
      </c>
      <c r="AT77" s="164" t="s">
        <v>69</v>
      </c>
      <c r="AU77" s="164" t="s">
        <v>75</v>
      </c>
      <c r="AY77" s="163" t="s">
        <v>100</v>
      </c>
      <c r="BK77" s="165">
        <f>SUM(BK78:BK147)</f>
        <v>0</v>
      </c>
    </row>
    <row r="78" spans="1:65" s="2" customFormat="1" ht="16.5" customHeight="1">
      <c r="A78" s="34"/>
      <c r="B78" s="35"/>
      <c r="C78" s="168" t="s">
        <v>75</v>
      </c>
      <c r="D78" s="168" t="s">
        <v>102</v>
      </c>
      <c r="E78" s="169" t="s">
        <v>103</v>
      </c>
      <c r="F78" s="170" t="s">
        <v>104</v>
      </c>
      <c r="G78" s="171" t="s">
        <v>105</v>
      </c>
      <c r="H78" s="172">
        <v>0.40200000000000002</v>
      </c>
      <c r="I78" s="173"/>
      <c r="J78" s="174">
        <f>ROUND(I78*H78,2)</f>
        <v>0</v>
      </c>
      <c r="K78" s="170" t="s">
        <v>106</v>
      </c>
      <c r="L78" s="39"/>
      <c r="M78" s="175" t="s">
        <v>19</v>
      </c>
      <c r="N78" s="176" t="s">
        <v>41</v>
      </c>
      <c r="O78" s="64"/>
      <c r="P78" s="177">
        <f>O78*H78</f>
        <v>0</v>
      </c>
      <c r="Q78" s="177">
        <v>0</v>
      </c>
      <c r="R78" s="177">
        <f>Q78*H78</f>
        <v>0</v>
      </c>
      <c r="S78" s="177">
        <v>0</v>
      </c>
      <c r="T78" s="178">
        <f>S78*H78</f>
        <v>0</v>
      </c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R78" s="179" t="s">
        <v>107</v>
      </c>
      <c r="AT78" s="179" t="s">
        <v>102</v>
      </c>
      <c r="AU78" s="179" t="s">
        <v>77</v>
      </c>
      <c r="AY78" s="17" t="s">
        <v>100</v>
      </c>
      <c r="BE78" s="180">
        <f>IF(N78="základní",J78,0)</f>
        <v>0</v>
      </c>
      <c r="BF78" s="180">
        <f>IF(N78="snížená",J78,0)</f>
        <v>0</v>
      </c>
      <c r="BG78" s="180">
        <f>IF(N78="zákl. přenesená",J78,0)</f>
        <v>0</v>
      </c>
      <c r="BH78" s="180">
        <f>IF(N78="sníž. přenesená",J78,0)</f>
        <v>0</v>
      </c>
      <c r="BI78" s="180">
        <f>IF(N78="nulová",J78,0)</f>
        <v>0</v>
      </c>
      <c r="BJ78" s="17" t="s">
        <v>75</v>
      </c>
      <c r="BK78" s="180">
        <f>ROUND(I78*H78,2)</f>
        <v>0</v>
      </c>
      <c r="BL78" s="17" t="s">
        <v>107</v>
      </c>
      <c r="BM78" s="179" t="s">
        <v>108</v>
      </c>
    </row>
    <row r="79" spans="1:65" s="2" customFormat="1" ht="11.25">
      <c r="A79" s="34"/>
      <c r="B79" s="35"/>
      <c r="C79" s="36"/>
      <c r="D79" s="181" t="s">
        <v>109</v>
      </c>
      <c r="E79" s="36"/>
      <c r="F79" s="182" t="s">
        <v>110</v>
      </c>
      <c r="G79" s="36"/>
      <c r="H79" s="36"/>
      <c r="I79" s="183"/>
      <c r="J79" s="36"/>
      <c r="K79" s="36"/>
      <c r="L79" s="39"/>
      <c r="M79" s="184"/>
      <c r="N79" s="185"/>
      <c r="O79" s="64"/>
      <c r="P79" s="64"/>
      <c r="Q79" s="64"/>
      <c r="R79" s="64"/>
      <c r="S79" s="64"/>
      <c r="T79" s="65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T79" s="17" t="s">
        <v>109</v>
      </c>
      <c r="AU79" s="17" t="s">
        <v>77</v>
      </c>
    </row>
    <row r="80" spans="1:65" s="2" customFormat="1" ht="11.25">
      <c r="A80" s="34"/>
      <c r="B80" s="35"/>
      <c r="C80" s="36"/>
      <c r="D80" s="186" t="s">
        <v>111</v>
      </c>
      <c r="E80" s="36"/>
      <c r="F80" s="187" t="s">
        <v>112</v>
      </c>
      <c r="G80" s="36"/>
      <c r="H80" s="36"/>
      <c r="I80" s="183"/>
      <c r="J80" s="36"/>
      <c r="K80" s="36"/>
      <c r="L80" s="39"/>
      <c r="M80" s="184"/>
      <c r="N80" s="185"/>
      <c r="O80" s="64"/>
      <c r="P80" s="64"/>
      <c r="Q80" s="64"/>
      <c r="R80" s="64"/>
      <c r="S80" s="64"/>
      <c r="T80" s="65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T80" s="17" t="s">
        <v>111</v>
      </c>
      <c r="AU80" s="17" t="s">
        <v>77</v>
      </c>
    </row>
    <row r="81" spans="1:65" s="13" customFormat="1" ht="11.25">
      <c r="B81" s="188"/>
      <c r="C81" s="189"/>
      <c r="D81" s="181" t="s">
        <v>113</v>
      </c>
      <c r="E81" s="190" t="s">
        <v>19</v>
      </c>
      <c r="F81" s="191" t="s">
        <v>114</v>
      </c>
      <c r="G81" s="189"/>
      <c r="H81" s="192">
        <v>0.40200000000000002</v>
      </c>
      <c r="I81" s="193"/>
      <c r="J81" s="189"/>
      <c r="K81" s="189"/>
      <c r="L81" s="194"/>
      <c r="M81" s="195"/>
      <c r="N81" s="196"/>
      <c r="O81" s="196"/>
      <c r="P81" s="196"/>
      <c r="Q81" s="196"/>
      <c r="R81" s="196"/>
      <c r="S81" s="196"/>
      <c r="T81" s="197"/>
      <c r="AT81" s="198" t="s">
        <v>113</v>
      </c>
      <c r="AU81" s="198" t="s">
        <v>77</v>
      </c>
      <c r="AV81" s="13" t="s">
        <v>77</v>
      </c>
      <c r="AW81" s="13" t="s">
        <v>32</v>
      </c>
      <c r="AX81" s="13" t="s">
        <v>75</v>
      </c>
      <c r="AY81" s="198" t="s">
        <v>100</v>
      </c>
    </row>
    <row r="82" spans="1:65" s="2" customFormat="1" ht="16.5" customHeight="1">
      <c r="A82" s="34"/>
      <c r="B82" s="35"/>
      <c r="C82" s="168" t="s">
        <v>77</v>
      </c>
      <c r="D82" s="168" t="s">
        <v>102</v>
      </c>
      <c r="E82" s="169" t="s">
        <v>115</v>
      </c>
      <c r="F82" s="170" t="s">
        <v>116</v>
      </c>
      <c r="G82" s="171" t="s">
        <v>105</v>
      </c>
      <c r="H82" s="172">
        <v>4.7E-2</v>
      </c>
      <c r="I82" s="173"/>
      <c r="J82" s="174">
        <f>ROUND(I82*H82,2)</f>
        <v>0</v>
      </c>
      <c r="K82" s="170" t="s">
        <v>106</v>
      </c>
      <c r="L82" s="39"/>
      <c r="M82" s="175" t="s">
        <v>19</v>
      </c>
      <c r="N82" s="176" t="s">
        <v>41</v>
      </c>
      <c r="O82" s="64"/>
      <c r="P82" s="177">
        <f>O82*H82</f>
        <v>0</v>
      </c>
      <c r="Q82" s="177">
        <v>0</v>
      </c>
      <c r="R82" s="177">
        <f>Q82*H82</f>
        <v>0</v>
      </c>
      <c r="S82" s="177">
        <v>0</v>
      </c>
      <c r="T82" s="178">
        <f>S82*H82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R82" s="179" t="s">
        <v>107</v>
      </c>
      <c r="AT82" s="179" t="s">
        <v>102</v>
      </c>
      <c r="AU82" s="179" t="s">
        <v>77</v>
      </c>
      <c r="AY82" s="17" t="s">
        <v>100</v>
      </c>
      <c r="BE82" s="180">
        <f>IF(N82="základní",J82,0)</f>
        <v>0</v>
      </c>
      <c r="BF82" s="180">
        <f>IF(N82="snížená",J82,0)</f>
        <v>0</v>
      </c>
      <c r="BG82" s="180">
        <f>IF(N82="zákl. přenesená",J82,0)</f>
        <v>0</v>
      </c>
      <c r="BH82" s="180">
        <f>IF(N82="sníž. přenesená",J82,0)</f>
        <v>0</v>
      </c>
      <c r="BI82" s="180">
        <f>IF(N82="nulová",J82,0)</f>
        <v>0</v>
      </c>
      <c r="BJ82" s="17" t="s">
        <v>75</v>
      </c>
      <c r="BK82" s="180">
        <f>ROUND(I82*H82,2)</f>
        <v>0</v>
      </c>
      <c r="BL82" s="17" t="s">
        <v>107</v>
      </c>
      <c r="BM82" s="179" t="s">
        <v>117</v>
      </c>
    </row>
    <row r="83" spans="1:65" s="2" customFormat="1" ht="11.25">
      <c r="A83" s="34"/>
      <c r="B83" s="35"/>
      <c r="C83" s="36"/>
      <c r="D83" s="181" t="s">
        <v>109</v>
      </c>
      <c r="E83" s="36"/>
      <c r="F83" s="182" t="s">
        <v>118</v>
      </c>
      <c r="G83" s="36"/>
      <c r="H83" s="36"/>
      <c r="I83" s="183"/>
      <c r="J83" s="36"/>
      <c r="K83" s="36"/>
      <c r="L83" s="39"/>
      <c r="M83" s="184"/>
      <c r="N83" s="185"/>
      <c r="O83" s="64"/>
      <c r="P83" s="64"/>
      <c r="Q83" s="64"/>
      <c r="R83" s="64"/>
      <c r="S83" s="64"/>
      <c r="T83" s="65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109</v>
      </c>
      <c r="AU83" s="17" t="s">
        <v>77</v>
      </c>
    </row>
    <row r="84" spans="1:65" s="2" customFormat="1" ht="11.25">
      <c r="A84" s="34"/>
      <c r="B84" s="35"/>
      <c r="C84" s="36"/>
      <c r="D84" s="186" t="s">
        <v>111</v>
      </c>
      <c r="E84" s="36"/>
      <c r="F84" s="187" t="s">
        <v>119</v>
      </c>
      <c r="G84" s="36"/>
      <c r="H84" s="36"/>
      <c r="I84" s="183"/>
      <c r="J84" s="36"/>
      <c r="K84" s="36"/>
      <c r="L84" s="39"/>
      <c r="M84" s="184"/>
      <c r="N84" s="185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111</v>
      </c>
      <c r="AU84" s="17" t="s">
        <v>77</v>
      </c>
    </row>
    <row r="85" spans="1:65" s="13" customFormat="1" ht="11.25">
      <c r="B85" s="188"/>
      <c r="C85" s="189"/>
      <c r="D85" s="181" t="s">
        <v>113</v>
      </c>
      <c r="E85" s="190" t="s">
        <v>19</v>
      </c>
      <c r="F85" s="191" t="s">
        <v>120</v>
      </c>
      <c r="G85" s="189"/>
      <c r="H85" s="192">
        <v>4.7E-2</v>
      </c>
      <c r="I85" s="193"/>
      <c r="J85" s="189"/>
      <c r="K85" s="189"/>
      <c r="L85" s="194"/>
      <c r="M85" s="195"/>
      <c r="N85" s="196"/>
      <c r="O85" s="196"/>
      <c r="P85" s="196"/>
      <c r="Q85" s="196"/>
      <c r="R85" s="196"/>
      <c r="S85" s="196"/>
      <c r="T85" s="197"/>
      <c r="AT85" s="198" t="s">
        <v>113</v>
      </c>
      <c r="AU85" s="198" t="s">
        <v>77</v>
      </c>
      <c r="AV85" s="13" t="s">
        <v>77</v>
      </c>
      <c r="AW85" s="13" t="s">
        <v>32</v>
      </c>
      <c r="AX85" s="13" t="s">
        <v>75</v>
      </c>
      <c r="AY85" s="198" t="s">
        <v>100</v>
      </c>
    </row>
    <row r="86" spans="1:65" s="2" customFormat="1" ht="16.5" customHeight="1">
      <c r="A86" s="34"/>
      <c r="B86" s="35"/>
      <c r="C86" s="168" t="s">
        <v>121</v>
      </c>
      <c r="D86" s="168" t="s">
        <v>102</v>
      </c>
      <c r="E86" s="169" t="s">
        <v>122</v>
      </c>
      <c r="F86" s="170" t="s">
        <v>123</v>
      </c>
      <c r="G86" s="171" t="s">
        <v>124</v>
      </c>
      <c r="H86" s="172">
        <v>1107</v>
      </c>
      <c r="I86" s="173"/>
      <c r="J86" s="174">
        <f>ROUND(I86*H86,2)</f>
        <v>0</v>
      </c>
      <c r="K86" s="170" t="s">
        <v>106</v>
      </c>
      <c r="L86" s="39"/>
      <c r="M86" s="175" t="s">
        <v>19</v>
      </c>
      <c r="N86" s="176" t="s">
        <v>41</v>
      </c>
      <c r="O86" s="64"/>
      <c r="P86" s="177">
        <f>O86*H86</f>
        <v>0</v>
      </c>
      <c r="Q86" s="177">
        <v>0</v>
      </c>
      <c r="R86" s="177">
        <f>Q86*H86</f>
        <v>0</v>
      </c>
      <c r="S86" s="177">
        <v>0</v>
      </c>
      <c r="T86" s="178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79" t="s">
        <v>107</v>
      </c>
      <c r="AT86" s="179" t="s">
        <v>102</v>
      </c>
      <c r="AU86" s="179" t="s">
        <v>77</v>
      </c>
      <c r="AY86" s="17" t="s">
        <v>100</v>
      </c>
      <c r="BE86" s="180">
        <f>IF(N86="základní",J86,0)</f>
        <v>0</v>
      </c>
      <c r="BF86" s="180">
        <f>IF(N86="snížená",J86,0)</f>
        <v>0</v>
      </c>
      <c r="BG86" s="180">
        <f>IF(N86="zákl. přenesená",J86,0)</f>
        <v>0</v>
      </c>
      <c r="BH86" s="180">
        <f>IF(N86="sníž. přenesená",J86,0)</f>
        <v>0</v>
      </c>
      <c r="BI86" s="180">
        <f>IF(N86="nulová",J86,0)</f>
        <v>0</v>
      </c>
      <c r="BJ86" s="17" t="s">
        <v>75</v>
      </c>
      <c r="BK86" s="180">
        <f>ROUND(I86*H86,2)</f>
        <v>0</v>
      </c>
      <c r="BL86" s="17" t="s">
        <v>107</v>
      </c>
      <c r="BM86" s="179" t="s">
        <v>125</v>
      </c>
    </row>
    <row r="87" spans="1:65" s="2" customFormat="1" ht="19.5">
      <c r="A87" s="34"/>
      <c r="B87" s="35"/>
      <c r="C87" s="36"/>
      <c r="D87" s="181" t="s">
        <v>109</v>
      </c>
      <c r="E87" s="36"/>
      <c r="F87" s="182" t="s">
        <v>126</v>
      </c>
      <c r="G87" s="36"/>
      <c r="H87" s="36"/>
      <c r="I87" s="183"/>
      <c r="J87" s="36"/>
      <c r="K87" s="36"/>
      <c r="L87" s="39"/>
      <c r="M87" s="184"/>
      <c r="N87" s="185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109</v>
      </c>
      <c r="AU87" s="17" t="s">
        <v>77</v>
      </c>
    </row>
    <row r="88" spans="1:65" s="2" customFormat="1" ht="11.25">
      <c r="A88" s="34"/>
      <c r="B88" s="35"/>
      <c r="C88" s="36"/>
      <c r="D88" s="186" t="s">
        <v>111</v>
      </c>
      <c r="E88" s="36"/>
      <c r="F88" s="187" t="s">
        <v>127</v>
      </c>
      <c r="G88" s="36"/>
      <c r="H88" s="36"/>
      <c r="I88" s="183"/>
      <c r="J88" s="36"/>
      <c r="K88" s="36"/>
      <c r="L88" s="39"/>
      <c r="M88" s="184"/>
      <c r="N88" s="185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111</v>
      </c>
      <c r="AU88" s="17" t="s">
        <v>77</v>
      </c>
    </row>
    <row r="89" spans="1:65" s="13" customFormat="1" ht="11.25">
      <c r="B89" s="188"/>
      <c r="C89" s="189"/>
      <c r="D89" s="181" t="s">
        <v>113</v>
      </c>
      <c r="E89" s="190" t="s">
        <v>19</v>
      </c>
      <c r="F89" s="191" t="s">
        <v>128</v>
      </c>
      <c r="G89" s="189"/>
      <c r="H89" s="192">
        <v>1107</v>
      </c>
      <c r="I89" s="193"/>
      <c r="J89" s="189"/>
      <c r="K89" s="189"/>
      <c r="L89" s="194"/>
      <c r="M89" s="195"/>
      <c r="N89" s="196"/>
      <c r="O89" s="196"/>
      <c r="P89" s="196"/>
      <c r="Q89" s="196"/>
      <c r="R89" s="196"/>
      <c r="S89" s="196"/>
      <c r="T89" s="197"/>
      <c r="AT89" s="198" t="s">
        <v>113</v>
      </c>
      <c r="AU89" s="198" t="s">
        <v>77</v>
      </c>
      <c r="AV89" s="13" t="s">
        <v>77</v>
      </c>
      <c r="AW89" s="13" t="s">
        <v>32</v>
      </c>
      <c r="AX89" s="13" t="s">
        <v>75</v>
      </c>
      <c r="AY89" s="198" t="s">
        <v>100</v>
      </c>
    </row>
    <row r="90" spans="1:65" s="2" customFormat="1" ht="16.5" customHeight="1">
      <c r="A90" s="34"/>
      <c r="B90" s="35"/>
      <c r="C90" s="168" t="s">
        <v>107</v>
      </c>
      <c r="D90" s="168" t="s">
        <v>102</v>
      </c>
      <c r="E90" s="169" t="s">
        <v>129</v>
      </c>
      <c r="F90" s="170" t="s">
        <v>130</v>
      </c>
      <c r="G90" s="171" t="s">
        <v>131</v>
      </c>
      <c r="H90" s="172">
        <v>93</v>
      </c>
      <c r="I90" s="173"/>
      <c r="J90" s="174">
        <f>ROUND(I90*H90,2)</f>
        <v>0</v>
      </c>
      <c r="K90" s="170" t="s">
        <v>106</v>
      </c>
      <c r="L90" s="39"/>
      <c r="M90" s="175" t="s">
        <v>19</v>
      </c>
      <c r="N90" s="176" t="s">
        <v>41</v>
      </c>
      <c r="O90" s="64"/>
      <c r="P90" s="177">
        <f>O90*H90</f>
        <v>0</v>
      </c>
      <c r="Q90" s="177">
        <v>0</v>
      </c>
      <c r="R90" s="177">
        <f>Q90*H90</f>
        <v>0</v>
      </c>
      <c r="S90" s="177">
        <v>0</v>
      </c>
      <c r="T90" s="178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79" t="s">
        <v>107</v>
      </c>
      <c r="AT90" s="179" t="s">
        <v>102</v>
      </c>
      <c r="AU90" s="179" t="s">
        <v>77</v>
      </c>
      <c r="AY90" s="17" t="s">
        <v>100</v>
      </c>
      <c r="BE90" s="180">
        <f>IF(N90="základní",J90,0)</f>
        <v>0</v>
      </c>
      <c r="BF90" s="180">
        <f>IF(N90="snížená",J90,0)</f>
        <v>0</v>
      </c>
      <c r="BG90" s="180">
        <f>IF(N90="zákl. přenesená",J90,0)</f>
        <v>0</v>
      </c>
      <c r="BH90" s="180">
        <f>IF(N90="sníž. přenesená",J90,0)</f>
        <v>0</v>
      </c>
      <c r="BI90" s="180">
        <f>IF(N90="nulová",J90,0)</f>
        <v>0</v>
      </c>
      <c r="BJ90" s="17" t="s">
        <v>75</v>
      </c>
      <c r="BK90" s="180">
        <f>ROUND(I90*H90,2)</f>
        <v>0</v>
      </c>
      <c r="BL90" s="17" t="s">
        <v>107</v>
      </c>
      <c r="BM90" s="179" t="s">
        <v>132</v>
      </c>
    </row>
    <row r="91" spans="1:65" s="2" customFormat="1" ht="11.25">
      <c r="A91" s="34"/>
      <c r="B91" s="35"/>
      <c r="C91" s="36"/>
      <c r="D91" s="181" t="s">
        <v>109</v>
      </c>
      <c r="E91" s="36"/>
      <c r="F91" s="182" t="s">
        <v>133</v>
      </c>
      <c r="G91" s="36"/>
      <c r="H91" s="36"/>
      <c r="I91" s="183"/>
      <c r="J91" s="36"/>
      <c r="K91" s="36"/>
      <c r="L91" s="39"/>
      <c r="M91" s="184"/>
      <c r="N91" s="185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109</v>
      </c>
      <c r="AU91" s="17" t="s">
        <v>77</v>
      </c>
    </row>
    <row r="92" spans="1:65" s="2" customFormat="1" ht="11.25">
      <c r="A92" s="34"/>
      <c r="B92" s="35"/>
      <c r="C92" s="36"/>
      <c r="D92" s="186" t="s">
        <v>111</v>
      </c>
      <c r="E92" s="36"/>
      <c r="F92" s="187" t="s">
        <v>134</v>
      </c>
      <c r="G92" s="36"/>
      <c r="H92" s="36"/>
      <c r="I92" s="183"/>
      <c r="J92" s="36"/>
      <c r="K92" s="36"/>
      <c r="L92" s="39"/>
      <c r="M92" s="184"/>
      <c r="N92" s="185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111</v>
      </c>
      <c r="AU92" s="17" t="s">
        <v>77</v>
      </c>
    </row>
    <row r="93" spans="1:65" s="2" customFormat="1" ht="16.5" customHeight="1">
      <c r="A93" s="34"/>
      <c r="B93" s="35"/>
      <c r="C93" s="168" t="s">
        <v>135</v>
      </c>
      <c r="D93" s="168" t="s">
        <v>102</v>
      </c>
      <c r="E93" s="169" t="s">
        <v>136</v>
      </c>
      <c r="F93" s="170" t="s">
        <v>137</v>
      </c>
      <c r="G93" s="171" t="s">
        <v>131</v>
      </c>
      <c r="H93" s="172">
        <v>16</v>
      </c>
      <c r="I93" s="173"/>
      <c r="J93" s="174">
        <f>ROUND(I93*H93,2)</f>
        <v>0</v>
      </c>
      <c r="K93" s="170" t="s">
        <v>106</v>
      </c>
      <c r="L93" s="39"/>
      <c r="M93" s="175" t="s">
        <v>19</v>
      </c>
      <c r="N93" s="176" t="s">
        <v>41</v>
      </c>
      <c r="O93" s="64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79" t="s">
        <v>107</v>
      </c>
      <c r="AT93" s="179" t="s">
        <v>102</v>
      </c>
      <c r="AU93" s="179" t="s">
        <v>77</v>
      </c>
      <c r="AY93" s="17" t="s">
        <v>100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17" t="s">
        <v>75</v>
      </c>
      <c r="BK93" s="180">
        <f>ROUND(I93*H93,2)</f>
        <v>0</v>
      </c>
      <c r="BL93" s="17" t="s">
        <v>107</v>
      </c>
      <c r="BM93" s="179" t="s">
        <v>138</v>
      </c>
    </row>
    <row r="94" spans="1:65" s="2" customFormat="1" ht="11.25">
      <c r="A94" s="34"/>
      <c r="B94" s="35"/>
      <c r="C94" s="36"/>
      <c r="D94" s="181" t="s">
        <v>109</v>
      </c>
      <c r="E94" s="36"/>
      <c r="F94" s="182" t="s">
        <v>139</v>
      </c>
      <c r="G94" s="36"/>
      <c r="H94" s="36"/>
      <c r="I94" s="183"/>
      <c r="J94" s="36"/>
      <c r="K94" s="36"/>
      <c r="L94" s="39"/>
      <c r="M94" s="184"/>
      <c r="N94" s="185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109</v>
      </c>
      <c r="AU94" s="17" t="s">
        <v>77</v>
      </c>
    </row>
    <row r="95" spans="1:65" s="2" customFormat="1" ht="11.25">
      <c r="A95" s="34"/>
      <c r="B95" s="35"/>
      <c r="C95" s="36"/>
      <c r="D95" s="186" t="s">
        <v>111</v>
      </c>
      <c r="E95" s="36"/>
      <c r="F95" s="187" t="s">
        <v>140</v>
      </c>
      <c r="G95" s="36"/>
      <c r="H95" s="36"/>
      <c r="I95" s="183"/>
      <c r="J95" s="36"/>
      <c r="K95" s="36"/>
      <c r="L95" s="39"/>
      <c r="M95" s="184"/>
      <c r="N95" s="185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111</v>
      </c>
      <c r="AU95" s="17" t="s">
        <v>77</v>
      </c>
    </row>
    <row r="96" spans="1:65" s="2" customFormat="1" ht="16.5" customHeight="1">
      <c r="A96" s="34"/>
      <c r="B96" s="35"/>
      <c r="C96" s="168" t="s">
        <v>141</v>
      </c>
      <c r="D96" s="168" t="s">
        <v>102</v>
      </c>
      <c r="E96" s="169" t="s">
        <v>142</v>
      </c>
      <c r="F96" s="170" t="s">
        <v>143</v>
      </c>
      <c r="G96" s="171" t="s">
        <v>131</v>
      </c>
      <c r="H96" s="172">
        <v>11</v>
      </c>
      <c r="I96" s="173"/>
      <c r="J96" s="174">
        <f>ROUND(I96*H96,2)</f>
        <v>0</v>
      </c>
      <c r="K96" s="170" t="s">
        <v>106</v>
      </c>
      <c r="L96" s="39"/>
      <c r="M96" s="175" t="s">
        <v>19</v>
      </c>
      <c r="N96" s="176" t="s">
        <v>41</v>
      </c>
      <c r="O96" s="64"/>
      <c r="P96" s="177">
        <f>O96*H96</f>
        <v>0</v>
      </c>
      <c r="Q96" s="177">
        <v>0</v>
      </c>
      <c r="R96" s="177">
        <f>Q96*H96</f>
        <v>0</v>
      </c>
      <c r="S96" s="177">
        <v>0</v>
      </c>
      <c r="T96" s="178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79" t="s">
        <v>107</v>
      </c>
      <c r="AT96" s="179" t="s">
        <v>102</v>
      </c>
      <c r="AU96" s="179" t="s">
        <v>77</v>
      </c>
      <c r="AY96" s="17" t="s">
        <v>100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17" t="s">
        <v>75</v>
      </c>
      <c r="BK96" s="180">
        <f>ROUND(I96*H96,2)</f>
        <v>0</v>
      </c>
      <c r="BL96" s="17" t="s">
        <v>107</v>
      </c>
      <c r="BM96" s="179" t="s">
        <v>144</v>
      </c>
    </row>
    <row r="97" spans="1:65" s="2" customFormat="1" ht="11.25">
      <c r="A97" s="34"/>
      <c r="B97" s="35"/>
      <c r="C97" s="36"/>
      <c r="D97" s="181" t="s">
        <v>109</v>
      </c>
      <c r="E97" s="36"/>
      <c r="F97" s="182" t="s">
        <v>145</v>
      </c>
      <c r="G97" s="36"/>
      <c r="H97" s="36"/>
      <c r="I97" s="183"/>
      <c r="J97" s="36"/>
      <c r="K97" s="36"/>
      <c r="L97" s="39"/>
      <c r="M97" s="184"/>
      <c r="N97" s="185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109</v>
      </c>
      <c r="AU97" s="17" t="s">
        <v>77</v>
      </c>
    </row>
    <row r="98" spans="1:65" s="2" customFormat="1" ht="11.25">
      <c r="A98" s="34"/>
      <c r="B98" s="35"/>
      <c r="C98" s="36"/>
      <c r="D98" s="186" t="s">
        <v>111</v>
      </c>
      <c r="E98" s="36"/>
      <c r="F98" s="187" t="s">
        <v>146</v>
      </c>
      <c r="G98" s="36"/>
      <c r="H98" s="36"/>
      <c r="I98" s="183"/>
      <c r="J98" s="36"/>
      <c r="K98" s="36"/>
      <c r="L98" s="39"/>
      <c r="M98" s="184"/>
      <c r="N98" s="185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111</v>
      </c>
      <c r="AU98" s="17" t="s">
        <v>77</v>
      </c>
    </row>
    <row r="99" spans="1:65" s="2" customFormat="1" ht="16.5" customHeight="1">
      <c r="A99" s="34"/>
      <c r="B99" s="35"/>
      <c r="C99" s="168" t="s">
        <v>147</v>
      </c>
      <c r="D99" s="168" t="s">
        <v>102</v>
      </c>
      <c r="E99" s="169" t="s">
        <v>148</v>
      </c>
      <c r="F99" s="170" t="s">
        <v>149</v>
      </c>
      <c r="G99" s="171" t="s">
        <v>131</v>
      </c>
      <c r="H99" s="172">
        <v>1</v>
      </c>
      <c r="I99" s="173"/>
      <c r="J99" s="174">
        <f>ROUND(I99*H99,2)</f>
        <v>0</v>
      </c>
      <c r="K99" s="170" t="s">
        <v>106</v>
      </c>
      <c r="L99" s="39"/>
      <c r="M99" s="175" t="s">
        <v>19</v>
      </c>
      <c r="N99" s="176" t="s">
        <v>41</v>
      </c>
      <c r="O99" s="64"/>
      <c r="P99" s="177">
        <f>O99*H99</f>
        <v>0</v>
      </c>
      <c r="Q99" s="177">
        <v>0</v>
      </c>
      <c r="R99" s="177">
        <f>Q99*H99</f>
        <v>0</v>
      </c>
      <c r="S99" s="177">
        <v>0</v>
      </c>
      <c r="T99" s="178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79" t="s">
        <v>107</v>
      </c>
      <c r="AT99" s="179" t="s">
        <v>102</v>
      </c>
      <c r="AU99" s="179" t="s">
        <v>77</v>
      </c>
      <c r="AY99" s="17" t="s">
        <v>100</v>
      </c>
      <c r="BE99" s="180">
        <f>IF(N99="základní",J99,0)</f>
        <v>0</v>
      </c>
      <c r="BF99" s="180">
        <f>IF(N99="snížená",J99,0)</f>
        <v>0</v>
      </c>
      <c r="BG99" s="180">
        <f>IF(N99="zákl. přenesená",J99,0)</f>
        <v>0</v>
      </c>
      <c r="BH99" s="180">
        <f>IF(N99="sníž. přenesená",J99,0)</f>
        <v>0</v>
      </c>
      <c r="BI99" s="180">
        <f>IF(N99="nulová",J99,0)</f>
        <v>0</v>
      </c>
      <c r="BJ99" s="17" t="s">
        <v>75</v>
      </c>
      <c r="BK99" s="180">
        <f>ROUND(I99*H99,2)</f>
        <v>0</v>
      </c>
      <c r="BL99" s="17" t="s">
        <v>107</v>
      </c>
      <c r="BM99" s="179" t="s">
        <v>150</v>
      </c>
    </row>
    <row r="100" spans="1:65" s="2" customFormat="1" ht="11.25">
      <c r="A100" s="34"/>
      <c r="B100" s="35"/>
      <c r="C100" s="36"/>
      <c r="D100" s="181" t="s">
        <v>109</v>
      </c>
      <c r="E100" s="36"/>
      <c r="F100" s="182" t="s">
        <v>151</v>
      </c>
      <c r="G100" s="36"/>
      <c r="H100" s="36"/>
      <c r="I100" s="183"/>
      <c r="J100" s="36"/>
      <c r="K100" s="36"/>
      <c r="L100" s="39"/>
      <c r="M100" s="184"/>
      <c r="N100" s="185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109</v>
      </c>
      <c r="AU100" s="17" t="s">
        <v>77</v>
      </c>
    </row>
    <row r="101" spans="1:65" s="2" customFormat="1" ht="11.25">
      <c r="A101" s="34"/>
      <c r="B101" s="35"/>
      <c r="C101" s="36"/>
      <c r="D101" s="186" t="s">
        <v>111</v>
      </c>
      <c r="E101" s="36"/>
      <c r="F101" s="187" t="s">
        <v>152</v>
      </c>
      <c r="G101" s="36"/>
      <c r="H101" s="36"/>
      <c r="I101" s="183"/>
      <c r="J101" s="36"/>
      <c r="K101" s="36"/>
      <c r="L101" s="39"/>
      <c r="M101" s="184"/>
      <c r="N101" s="185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111</v>
      </c>
      <c r="AU101" s="17" t="s">
        <v>77</v>
      </c>
    </row>
    <row r="102" spans="1:65" s="2" customFormat="1" ht="16.5" customHeight="1">
      <c r="A102" s="34"/>
      <c r="B102" s="35"/>
      <c r="C102" s="168" t="s">
        <v>153</v>
      </c>
      <c r="D102" s="168" t="s">
        <v>102</v>
      </c>
      <c r="E102" s="169" t="s">
        <v>154</v>
      </c>
      <c r="F102" s="170" t="s">
        <v>155</v>
      </c>
      <c r="G102" s="171" t="s">
        <v>131</v>
      </c>
      <c r="H102" s="172">
        <v>1</v>
      </c>
      <c r="I102" s="173"/>
      <c r="J102" s="174">
        <f>ROUND(I102*H102,2)</f>
        <v>0</v>
      </c>
      <c r="K102" s="170" t="s">
        <v>106</v>
      </c>
      <c r="L102" s="39"/>
      <c r="M102" s="175" t="s">
        <v>19</v>
      </c>
      <c r="N102" s="176" t="s">
        <v>41</v>
      </c>
      <c r="O102" s="64"/>
      <c r="P102" s="177">
        <f>O102*H102</f>
        <v>0</v>
      </c>
      <c r="Q102" s="177">
        <v>0</v>
      </c>
      <c r="R102" s="177">
        <f>Q102*H102</f>
        <v>0</v>
      </c>
      <c r="S102" s="177">
        <v>0</v>
      </c>
      <c r="T102" s="178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79" t="s">
        <v>107</v>
      </c>
      <c r="AT102" s="179" t="s">
        <v>102</v>
      </c>
      <c r="AU102" s="179" t="s">
        <v>77</v>
      </c>
      <c r="AY102" s="17" t="s">
        <v>100</v>
      </c>
      <c r="BE102" s="180">
        <f>IF(N102="základní",J102,0)</f>
        <v>0</v>
      </c>
      <c r="BF102" s="180">
        <f>IF(N102="snížená",J102,0)</f>
        <v>0</v>
      </c>
      <c r="BG102" s="180">
        <f>IF(N102="zákl. přenesená",J102,0)</f>
        <v>0</v>
      </c>
      <c r="BH102" s="180">
        <f>IF(N102="sníž. přenesená",J102,0)</f>
        <v>0</v>
      </c>
      <c r="BI102" s="180">
        <f>IF(N102="nulová",J102,0)</f>
        <v>0</v>
      </c>
      <c r="BJ102" s="17" t="s">
        <v>75</v>
      </c>
      <c r="BK102" s="180">
        <f>ROUND(I102*H102,2)</f>
        <v>0</v>
      </c>
      <c r="BL102" s="17" t="s">
        <v>107</v>
      </c>
      <c r="BM102" s="179" t="s">
        <v>156</v>
      </c>
    </row>
    <row r="103" spans="1:65" s="2" customFormat="1" ht="11.25">
      <c r="A103" s="34"/>
      <c r="B103" s="35"/>
      <c r="C103" s="36"/>
      <c r="D103" s="181" t="s">
        <v>109</v>
      </c>
      <c r="E103" s="36"/>
      <c r="F103" s="182" t="s">
        <v>157</v>
      </c>
      <c r="G103" s="36"/>
      <c r="H103" s="36"/>
      <c r="I103" s="183"/>
      <c r="J103" s="36"/>
      <c r="K103" s="36"/>
      <c r="L103" s="39"/>
      <c r="M103" s="184"/>
      <c r="N103" s="185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109</v>
      </c>
      <c r="AU103" s="17" t="s">
        <v>77</v>
      </c>
    </row>
    <row r="104" spans="1:65" s="2" customFormat="1" ht="11.25">
      <c r="A104" s="34"/>
      <c r="B104" s="35"/>
      <c r="C104" s="36"/>
      <c r="D104" s="186" t="s">
        <v>111</v>
      </c>
      <c r="E104" s="36"/>
      <c r="F104" s="187" t="s">
        <v>158</v>
      </c>
      <c r="G104" s="36"/>
      <c r="H104" s="36"/>
      <c r="I104" s="183"/>
      <c r="J104" s="36"/>
      <c r="K104" s="36"/>
      <c r="L104" s="39"/>
      <c r="M104" s="184"/>
      <c r="N104" s="185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111</v>
      </c>
      <c r="AU104" s="17" t="s">
        <v>77</v>
      </c>
    </row>
    <row r="105" spans="1:65" s="2" customFormat="1" ht="24.2" customHeight="1">
      <c r="A105" s="34"/>
      <c r="B105" s="35"/>
      <c r="C105" s="168" t="s">
        <v>159</v>
      </c>
      <c r="D105" s="168" t="s">
        <v>102</v>
      </c>
      <c r="E105" s="169" t="s">
        <v>160</v>
      </c>
      <c r="F105" s="170" t="s">
        <v>161</v>
      </c>
      <c r="G105" s="171" t="s">
        <v>124</v>
      </c>
      <c r="H105" s="172">
        <v>6555</v>
      </c>
      <c r="I105" s="173"/>
      <c r="J105" s="174">
        <f>ROUND(I105*H105,2)</f>
        <v>0</v>
      </c>
      <c r="K105" s="170" t="s">
        <v>106</v>
      </c>
      <c r="L105" s="39"/>
      <c r="M105" s="175" t="s">
        <v>19</v>
      </c>
      <c r="N105" s="176" t="s">
        <v>41</v>
      </c>
      <c r="O105" s="64"/>
      <c r="P105" s="177">
        <f>O105*H105</f>
        <v>0</v>
      </c>
      <c r="Q105" s="177">
        <v>0</v>
      </c>
      <c r="R105" s="177">
        <f>Q105*H105</f>
        <v>0</v>
      </c>
      <c r="S105" s="177">
        <v>0</v>
      </c>
      <c r="T105" s="178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79" t="s">
        <v>107</v>
      </c>
      <c r="AT105" s="179" t="s">
        <v>102</v>
      </c>
      <c r="AU105" s="179" t="s">
        <v>77</v>
      </c>
      <c r="AY105" s="17" t="s">
        <v>100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17" t="s">
        <v>75</v>
      </c>
      <c r="BK105" s="180">
        <f>ROUND(I105*H105,2)</f>
        <v>0</v>
      </c>
      <c r="BL105" s="17" t="s">
        <v>107</v>
      </c>
      <c r="BM105" s="179" t="s">
        <v>162</v>
      </c>
    </row>
    <row r="106" spans="1:65" s="2" customFormat="1" ht="19.5">
      <c r="A106" s="34"/>
      <c r="B106" s="35"/>
      <c r="C106" s="36"/>
      <c r="D106" s="181" t="s">
        <v>109</v>
      </c>
      <c r="E106" s="36"/>
      <c r="F106" s="182" t="s">
        <v>163</v>
      </c>
      <c r="G106" s="36"/>
      <c r="H106" s="36"/>
      <c r="I106" s="183"/>
      <c r="J106" s="36"/>
      <c r="K106" s="36"/>
      <c r="L106" s="39"/>
      <c r="M106" s="184"/>
      <c r="N106" s="185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109</v>
      </c>
      <c r="AU106" s="17" t="s">
        <v>77</v>
      </c>
    </row>
    <row r="107" spans="1:65" s="2" customFormat="1" ht="11.25">
      <c r="A107" s="34"/>
      <c r="B107" s="35"/>
      <c r="C107" s="36"/>
      <c r="D107" s="186" t="s">
        <v>111</v>
      </c>
      <c r="E107" s="36"/>
      <c r="F107" s="187" t="s">
        <v>164</v>
      </c>
      <c r="G107" s="36"/>
      <c r="H107" s="36"/>
      <c r="I107" s="183"/>
      <c r="J107" s="36"/>
      <c r="K107" s="36"/>
      <c r="L107" s="39"/>
      <c r="M107" s="184"/>
      <c r="N107" s="185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111</v>
      </c>
      <c r="AU107" s="17" t="s">
        <v>77</v>
      </c>
    </row>
    <row r="108" spans="1:65" s="13" customFormat="1" ht="11.25">
      <c r="B108" s="188"/>
      <c r="C108" s="189"/>
      <c r="D108" s="181" t="s">
        <v>113</v>
      </c>
      <c r="E108" s="190" t="s">
        <v>19</v>
      </c>
      <c r="F108" s="191" t="s">
        <v>165</v>
      </c>
      <c r="G108" s="189"/>
      <c r="H108" s="192">
        <v>6555</v>
      </c>
      <c r="I108" s="193"/>
      <c r="J108" s="189"/>
      <c r="K108" s="189"/>
      <c r="L108" s="194"/>
      <c r="M108" s="195"/>
      <c r="N108" s="196"/>
      <c r="O108" s="196"/>
      <c r="P108" s="196"/>
      <c r="Q108" s="196"/>
      <c r="R108" s="196"/>
      <c r="S108" s="196"/>
      <c r="T108" s="197"/>
      <c r="AT108" s="198" t="s">
        <v>113</v>
      </c>
      <c r="AU108" s="198" t="s">
        <v>77</v>
      </c>
      <c r="AV108" s="13" t="s">
        <v>77</v>
      </c>
      <c r="AW108" s="13" t="s">
        <v>32</v>
      </c>
      <c r="AX108" s="13" t="s">
        <v>75</v>
      </c>
      <c r="AY108" s="198" t="s">
        <v>100</v>
      </c>
    </row>
    <row r="109" spans="1:65" s="2" customFormat="1" ht="16.5" customHeight="1">
      <c r="A109" s="34"/>
      <c r="B109" s="35"/>
      <c r="C109" s="168" t="s">
        <v>166</v>
      </c>
      <c r="D109" s="168" t="s">
        <v>102</v>
      </c>
      <c r="E109" s="169" t="s">
        <v>167</v>
      </c>
      <c r="F109" s="170" t="s">
        <v>168</v>
      </c>
      <c r="G109" s="171" t="s">
        <v>124</v>
      </c>
      <c r="H109" s="172">
        <v>5355</v>
      </c>
      <c r="I109" s="173"/>
      <c r="J109" s="174">
        <f>ROUND(I109*H109,2)</f>
        <v>0</v>
      </c>
      <c r="K109" s="170" t="s">
        <v>106</v>
      </c>
      <c r="L109" s="39"/>
      <c r="M109" s="175" t="s">
        <v>19</v>
      </c>
      <c r="N109" s="176" t="s">
        <v>41</v>
      </c>
      <c r="O109" s="64"/>
      <c r="P109" s="177">
        <f>O109*H109</f>
        <v>0</v>
      </c>
      <c r="Q109" s="177">
        <v>0</v>
      </c>
      <c r="R109" s="177">
        <f>Q109*H109</f>
        <v>0</v>
      </c>
      <c r="S109" s="177">
        <v>0</v>
      </c>
      <c r="T109" s="178">
        <f>S109*H109</f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79" t="s">
        <v>107</v>
      </c>
      <c r="AT109" s="179" t="s">
        <v>102</v>
      </c>
      <c r="AU109" s="179" t="s">
        <v>77</v>
      </c>
      <c r="AY109" s="17" t="s">
        <v>100</v>
      </c>
      <c r="BE109" s="180">
        <f>IF(N109="základní",J109,0)</f>
        <v>0</v>
      </c>
      <c r="BF109" s="180">
        <f>IF(N109="snížená",J109,0)</f>
        <v>0</v>
      </c>
      <c r="BG109" s="180">
        <f>IF(N109="zákl. přenesená",J109,0)</f>
        <v>0</v>
      </c>
      <c r="BH109" s="180">
        <f>IF(N109="sníž. přenesená",J109,0)</f>
        <v>0</v>
      </c>
      <c r="BI109" s="180">
        <f>IF(N109="nulová",J109,0)</f>
        <v>0</v>
      </c>
      <c r="BJ109" s="17" t="s">
        <v>75</v>
      </c>
      <c r="BK109" s="180">
        <f>ROUND(I109*H109,2)</f>
        <v>0</v>
      </c>
      <c r="BL109" s="17" t="s">
        <v>107</v>
      </c>
      <c r="BM109" s="179" t="s">
        <v>169</v>
      </c>
    </row>
    <row r="110" spans="1:65" s="2" customFormat="1" ht="11.25">
      <c r="A110" s="34"/>
      <c r="B110" s="35"/>
      <c r="C110" s="36"/>
      <c r="D110" s="181" t="s">
        <v>109</v>
      </c>
      <c r="E110" s="36"/>
      <c r="F110" s="182" t="s">
        <v>170</v>
      </c>
      <c r="G110" s="36"/>
      <c r="H110" s="36"/>
      <c r="I110" s="183"/>
      <c r="J110" s="36"/>
      <c r="K110" s="36"/>
      <c r="L110" s="39"/>
      <c r="M110" s="184"/>
      <c r="N110" s="185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109</v>
      </c>
      <c r="AU110" s="17" t="s">
        <v>77</v>
      </c>
    </row>
    <row r="111" spans="1:65" s="2" customFormat="1" ht="11.25">
      <c r="A111" s="34"/>
      <c r="B111" s="35"/>
      <c r="C111" s="36"/>
      <c r="D111" s="186" t="s">
        <v>111</v>
      </c>
      <c r="E111" s="36"/>
      <c r="F111" s="187" t="s">
        <v>171</v>
      </c>
      <c r="G111" s="36"/>
      <c r="H111" s="36"/>
      <c r="I111" s="183"/>
      <c r="J111" s="36"/>
      <c r="K111" s="36"/>
      <c r="L111" s="39"/>
      <c r="M111" s="184"/>
      <c r="N111" s="185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111</v>
      </c>
      <c r="AU111" s="17" t="s">
        <v>77</v>
      </c>
    </row>
    <row r="112" spans="1:65" s="13" customFormat="1" ht="11.25">
      <c r="B112" s="188"/>
      <c r="C112" s="189"/>
      <c r="D112" s="181" t="s">
        <v>113</v>
      </c>
      <c r="E112" s="190" t="s">
        <v>19</v>
      </c>
      <c r="F112" s="191" t="s">
        <v>172</v>
      </c>
      <c r="G112" s="189"/>
      <c r="H112" s="192">
        <v>5355</v>
      </c>
      <c r="I112" s="193"/>
      <c r="J112" s="189"/>
      <c r="K112" s="189"/>
      <c r="L112" s="194"/>
      <c r="M112" s="195"/>
      <c r="N112" s="196"/>
      <c r="O112" s="196"/>
      <c r="P112" s="196"/>
      <c r="Q112" s="196"/>
      <c r="R112" s="196"/>
      <c r="S112" s="196"/>
      <c r="T112" s="197"/>
      <c r="AT112" s="198" t="s">
        <v>113</v>
      </c>
      <c r="AU112" s="198" t="s">
        <v>77</v>
      </c>
      <c r="AV112" s="13" t="s">
        <v>77</v>
      </c>
      <c r="AW112" s="13" t="s">
        <v>32</v>
      </c>
      <c r="AX112" s="13" t="s">
        <v>75</v>
      </c>
      <c r="AY112" s="198" t="s">
        <v>100</v>
      </c>
    </row>
    <row r="113" spans="1:65" s="2" customFormat="1" ht="16.5" customHeight="1">
      <c r="A113" s="34"/>
      <c r="B113" s="35"/>
      <c r="C113" s="199" t="s">
        <v>173</v>
      </c>
      <c r="D113" s="199" t="s">
        <v>174</v>
      </c>
      <c r="E113" s="200" t="s">
        <v>175</v>
      </c>
      <c r="F113" s="201" t="s">
        <v>176</v>
      </c>
      <c r="G113" s="202" t="s">
        <v>177</v>
      </c>
      <c r="H113" s="203">
        <v>107.1</v>
      </c>
      <c r="I113" s="204"/>
      <c r="J113" s="205">
        <f>ROUND(I113*H113,2)</f>
        <v>0</v>
      </c>
      <c r="K113" s="201" t="s">
        <v>106</v>
      </c>
      <c r="L113" s="206"/>
      <c r="M113" s="207" t="s">
        <v>19</v>
      </c>
      <c r="N113" s="208" t="s">
        <v>41</v>
      </c>
      <c r="O113" s="64"/>
      <c r="P113" s="177">
        <f>O113*H113</f>
        <v>0</v>
      </c>
      <c r="Q113" s="177">
        <v>1E-3</v>
      </c>
      <c r="R113" s="177">
        <f>Q113*H113</f>
        <v>0.1071</v>
      </c>
      <c r="S113" s="177">
        <v>0</v>
      </c>
      <c r="T113" s="178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79" t="s">
        <v>153</v>
      </c>
      <c r="AT113" s="179" t="s">
        <v>174</v>
      </c>
      <c r="AU113" s="179" t="s">
        <v>77</v>
      </c>
      <c r="AY113" s="17" t="s">
        <v>100</v>
      </c>
      <c r="BE113" s="180">
        <f>IF(N113="základní",J113,0)</f>
        <v>0</v>
      </c>
      <c r="BF113" s="180">
        <f>IF(N113="snížená",J113,0)</f>
        <v>0</v>
      </c>
      <c r="BG113" s="180">
        <f>IF(N113="zákl. přenesená",J113,0)</f>
        <v>0</v>
      </c>
      <c r="BH113" s="180">
        <f>IF(N113="sníž. přenesená",J113,0)</f>
        <v>0</v>
      </c>
      <c r="BI113" s="180">
        <f>IF(N113="nulová",J113,0)</f>
        <v>0</v>
      </c>
      <c r="BJ113" s="17" t="s">
        <v>75</v>
      </c>
      <c r="BK113" s="180">
        <f>ROUND(I113*H113,2)</f>
        <v>0</v>
      </c>
      <c r="BL113" s="17" t="s">
        <v>107</v>
      </c>
      <c r="BM113" s="179" t="s">
        <v>178</v>
      </c>
    </row>
    <row r="114" spans="1:65" s="2" customFormat="1" ht="11.25">
      <c r="A114" s="34"/>
      <c r="B114" s="35"/>
      <c r="C114" s="36"/>
      <c r="D114" s="181" t="s">
        <v>109</v>
      </c>
      <c r="E114" s="36"/>
      <c r="F114" s="182" t="s">
        <v>176</v>
      </c>
      <c r="G114" s="36"/>
      <c r="H114" s="36"/>
      <c r="I114" s="183"/>
      <c r="J114" s="36"/>
      <c r="K114" s="36"/>
      <c r="L114" s="39"/>
      <c r="M114" s="184"/>
      <c r="N114" s="185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109</v>
      </c>
      <c r="AU114" s="17" t="s">
        <v>77</v>
      </c>
    </row>
    <row r="115" spans="1:65" s="13" customFormat="1" ht="11.25">
      <c r="B115" s="188"/>
      <c r="C115" s="189"/>
      <c r="D115" s="181" t="s">
        <v>113</v>
      </c>
      <c r="E115" s="189"/>
      <c r="F115" s="191" t="s">
        <v>179</v>
      </c>
      <c r="G115" s="189"/>
      <c r="H115" s="192">
        <v>107.1</v>
      </c>
      <c r="I115" s="193"/>
      <c r="J115" s="189"/>
      <c r="K115" s="189"/>
      <c r="L115" s="194"/>
      <c r="M115" s="195"/>
      <c r="N115" s="196"/>
      <c r="O115" s="196"/>
      <c r="P115" s="196"/>
      <c r="Q115" s="196"/>
      <c r="R115" s="196"/>
      <c r="S115" s="196"/>
      <c r="T115" s="197"/>
      <c r="AT115" s="198" t="s">
        <v>113</v>
      </c>
      <c r="AU115" s="198" t="s">
        <v>77</v>
      </c>
      <c r="AV115" s="13" t="s">
        <v>77</v>
      </c>
      <c r="AW115" s="13" t="s">
        <v>4</v>
      </c>
      <c r="AX115" s="13" t="s">
        <v>75</v>
      </c>
      <c r="AY115" s="198" t="s">
        <v>100</v>
      </c>
    </row>
    <row r="116" spans="1:65" s="2" customFormat="1" ht="16.5" customHeight="1">
      <c r="A116" s="34"/>
      <c r="B116" s="35"/>
      <c r="C116" s="168" t="s">
        <v>8</v>
      </c>
      <c r="D116" s="168" t="s">
        <v>102</v>
      </c>
      <c r="E116" s="169" t="s">
        <v>180</v>
      </c>
      <c r="F116" s="170" t="s">
        <v>181</v>
      </c>
      <c r="G116" s="171" t="s">
        <v>105</v>
      </c>
      <c r="H116" s="172">
        <v>0.40200000000000002</v>
      </c>
      <c r="I116" s="173"/>
      <c r="J116" s="174">
        <f>ROUND(I116*H116,2)</f>
        <v>0</v>
      </c>
      <c r="K116" s="170" t="s">
        <v>106</v>
      </c>
      <c r="L116" s="39"/>
      <c r="M116" s="175" t="s">
        <v>19</v>
      </c>
      <c r="N116" s="176" t="s">
        <v>41</v>
      </c>
      <c r="O116" s="64"/>
      <c r="P116" s="177">
        <f>O116*H116</f>
        <v>0</v>
      </c>
      <c r="Q116" s="177">
        <v>0</v>
      </c>
      <c r="R116" s="177">
        <f>Q116*H116</f>
        <v>0</v>
      </c>
      <c r="S116" s="177">
        <v>0</v>
      </c>
      <c r="T116" s="178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79" t="s">
        <v>107</v>
      </c>
      <c r="AT116" s="179" t="s">
        <v>102</v>
      </c>
      <c r="AU116" s="179" t="s">
        <v>77</v>
      </c>
      <c r="AY116" s="17" t="s">
        <v>100</v>
      </c>
      <c r="BE116" s="180">
        <f>IF(N116="základní",J116,0)</f>
        <v>0</v>
      </c>
      <c r="BF116" s="180">
        <f>IF(N116="snížená",J116,0)</f>
        <v>0</v>
      </c>
      <c r="BG116" s="180">
        <f>IF(N116="zákl. přenesená",J116,0)</f>
        <v>0</v>
      </c>
      <c r="BH116" s="180">
        <f>IF(N116="sníž. přenesená",J116,0)</f>
        <v>0</v>
      </c>
      <c r="BI116" s="180">
        <f>IF(N116="nulová",J116,0)</f>
        <v>0</v>
      </c>
      <c r="BJ116" s="17" t="s">
        <v>75</v>
      </c>
      <c r="BK116" s="180">
        <f>ROUND(I116*H116,2)</f>
        <v>0</v>
      </c>
      <c r="BL116" s="17" t="s">
        <v>107</v>
      </c>
      <c r="BM116" s="179" t="s">
        <v>182</v>
      </c>
    </row>
    <row r="117" spans="1:65" s="2" customFormat="1" ht="11.25">
      <c r="A117" s="34"/>
      <c r="B117" s="35"/>
      <c r="C117" s="36"/>
      <c r="D117" s="181" t="s">
        <v>109</v>
      </c>
      <c r="E117" s="36"/>
      <c r="F117" s="182" t="s">
        <v>183</v>
      </c>
      <c r="G117" s="36"/>
      <c r="H117" s="36"/>
      <c r="I117" s="183"/>
      <c r="J117" s="36"/>
      <c r="K117" s="36"/>
      <c r="L117" s="39"/>
      <c r="M117" s="184"/>
      <c r="N117" s="185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109</v>
      </c>
      <c r="AU117" s="17" t="s">
        <v>77</v>
      </c>
    </row>
    <row r="118" spans="1:65" s="2" customFormat="1" ht="11.25">
      <c r="A118" s="34"/>
      <c r="B118" s="35"/>
      <c r="C118" s="36"/>
      <c r="D118" s="186" t="s">
        <v>111</v>
      </c>
      <c r="E118" s="36"/>
      <c r="F118" s="187" t="s">
        <v>184</v>
      </c>
      <c r="G118" s="36"/>
      <c r="H118" s="36"/>
      <c r="I118" s="183"/>
      <c r="J118" s="36"/>
      <c r="K118" s="36"/>
      <c r="L118" s="39"/>
      <c r="M118" s="184"/>
      <c r="N118" s="185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111</v>
      </c>
      <c r="AU118" s="17" t="s">
        <v>77</v>
      </c>
    </row>
    <row r="119" spans="1:65" s="2" customFormat="1" ht="16.5" customHeight="1">
      <c r="A119" s="34"/>
      <c r="B119" s="35"/>
      <c r="C119" s="168" t="s">
        <v>185</v>
      </c>
      <c r="D119" s="168" t="s">
        <v>102</v>
      </c>
      <c r="E119" s="169" t="s">
        <v>186</v>
      </c>
      <c r="F119" s="170" t="s">
        <v>187</v>
      </c>
      <c r="G119" s="171" t="s">
        <v>105</v>
      </c>
      <c r="H119" s="172">
        <v>4.7E-2</v>
      </c>
      <c r="I119" s="173"/>
      <c r="J119" s="174">
        <f>ROUND(I119*H119,2)</f>
        <v>0</v>
      </c>
      <c r="K119" s="170" t="s">
        <v>106</v>
      </c>
      <c r="L119" s="39"/>
      <c r="M119" s="175" t="s">
        <v>19</v>
      </c>
      <c r="N119" s="176" t="s">
        <v>41</v>
      </c>
      <c r="O119" s="64"/>
      <c r="P119" s="177">
        <f>O119*H119</f>
        <v>0</v>
      </c>
      <c r="Q119" s="177">
        <v>0</v>
      </c>
      <c r="R119" s="177">
        <f>Q119*H119</f>
        <v>0</v>
      </c>
      <c r="S119" s="177">
        <v>0</v>
      </c>
      <c r="T119" s="178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79" t="s">
        <v>107</v>
      </c>
      <c r="AT119" s="179" t="s">
        <v>102</v>
      </c>
      <c r="AU119" s="179" t="s">
        <v>77</v>
      </c>
      <c r="AY119" s="17" t="s">
        <v>100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17" t="s">
        <v>75</v>
      </c>
      <c r="BK119" s="180">
        <f>ROUND(I119*H119,2)</f>
        <v>0</v>
      </c>
      <c r="BL119" s="17" t="s">
        <v>107</v>
      </c>
      <c r="BM119" s="179" t="s">
        <v>188</v>
      </c>
    </row>
    <row r="120" spans="1:65" s="2" customFormat="1" ht="11.25">
      <c r="A120" s="34"/>
      <c r="B120" s="35"/>
      <c r="C120" s="36"/>
      <c r="D120" s="181" t="s">
        <v>109</v>
      </c>
      <c r="E120" s="36"/>
      <c r="F120" s="182" t="s">
        <v>189</v>
      </c>
      <c r="G120" s="36"/>
      <c r="H120" s="36"/>
      <c r="I120" s="183"/>
      <c r="J120" s="36"/>
      <c r="K120" s="36"/>
      <c r="L120" s="39"/>
      <c r="M120" s="184"/>
      <c r="N120" s="185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109</v>
      </c>
      <c r="AU120" s="17" t="s">
        <v>77</v>
      </c>
    </row>
    <row r="121" spans="1:65" s="2" customFormat="1" ht="11.25">
      <c r="A121" s="34"/>
      <c r="B121" s="35"/>
      <c r="C121" s="36"/>
      <c r="D121" s="186" t="s">
        <v>111</v>
      </c>
      <c r="E121" s="36"/>
      <c r="F121" s="187" t="s">
        <v>190</v>
      </c>
      <c r="G121" s="36"/>
      <c r="H121" s="36"/>
      <c r="I121" s="183"/>
      <c r="J121" s="36"/>
      <c r="K121" s="36"/>
      <c r="L121" s="39"/>
      <c r="M121" s="184"/>
      <c r="N121" s="18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111</v>
      </c>
      <c r="AU121" s="17" t="s">
        <v>77</v>
      </c>
    </row>
    <row r="122" spans="1:65" s="2" customFormat="1" ht="24.2" customHeight="1">
      <c r="A122" s="34"/>
      <c r="B122" s="35"/>
      <c r="C122" s="168" t="s">
        <v>191</v>
      </c>
      <c r="D122" s="168" t="s">
        <v>102</v>
      </c>
      <c r="E122" s="169" t="s">
        <v>192</v>
      </c>
      <c r="F122" s="170" t="s">
        <v>193</v>
      </c>
      <c r="G122" s="171" t="s">
        <v>124</v>
      </c>
      <c r="H122" s="172">
        <v>1107</v>
      </c>
      <c r="I122" s="173"/>
      <c r="J122" s="174">
        <f>ROUND(I122*H122,2)</f>
        <v>0</v>
      </c>
      <c r="K122" s="170" t="s">
        <v>26</v>
      </c>
      <c r="L122" s="39"/>
      <c r="M122" s="175" t="s">
        <v>19</v>
      </c>
      <c r="N122" s="176" t="s">
        <v>41</v>
      </c>
      <c r="O122" s="64"/>
      <c r="P122" s="177">
        <f>O122*H122</f>
        <v>0</v>
      </c>
      <c r="Q122" s="177">
        <v>0</v>
      </c>
      <c r="R122" s="177">
        <f>Q122*H122</f>
        <v>0</v>
      </c>
      <c r="S122" s="177">
        <v>0</v>
      </c>
      <c r="T122" s="17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79" t="s">
        <v>107</v>
      </c>
      <c r="AT122" s="179" t="s">
        <v>102</v>
      </c>
      <c r="AU122" s="179" t="s">
        <v>77</v>
      </c>
      <c r="AY122" s="17" t="s">
        <v>100</v>
      </c>
      <c r="BE122" s="180">
        <f>IF(N122="základní",J122,0)</f>
        <v>0</v>
      </c>
      <c r="BF122" s="180">
        <f>IF(N122="snížená",J122,0)</f>
        <v>0</v>
      </c>
      <c r="BG122" s="180">
        <f>IF(N122="zákl. přenesená",J122,0)</f>
        <v>0</v>
      </c>
      <c r="BH122" s="180">
        <f>IF(N122="sníž. přenesená",J122,0)</f>
        <v>0</v>
      </c>
      <c r="BI122" s="180">
        <f>IF(N122="nulová",J122,0)</f>
        <v>0</v>
      </c>
      <c r="BJ122" s="17" t="s">
        <v>75</v>
      </c>
      <c r="BK122" s="180">
        <f>ROUND(I122*H122,2)</f>
        <v>0</v>
      </c>
      <c r="BL122" s="17" t="s">
        <v>107</v>
      </c>
      <c r="BM122" s="179" t="s">
        <v>194</v>
      </c>
    </row>
    <row r="123" spans="1:65" s="2" customFormat="1" ht="19.5">
      <c r="A123" s="34"/>
      <c r="B123" s="35"/>
      <c r="C123" s="36"/>
      <c r="D123" s="181" t="s">
        <v>109</v>
      </c>
      <c r="E123" s="36"/>
      <c r="F123" s="182" t="s">
        <v>195</v>
      </c>
      <c r="G123" s="36"/>
      <c r="H123" s="36"/>
      <c r="I123" s="183"/>
      <c r="J123" s="36"/>
      <c r="K123" s="36"/>
      <c r="L123" s="39"/>
      <c r="M123" s="184"/>
      <c r="N123" s="185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109</v>
      </c>
      <c r="AU123" s="17" t="s">
        <v>77</v>
      </c>
    </row>
    <row r="124" spans="1:65" s="2" customFormat="1" ht="24.2" customHeight="1">
      <c r="A124" s="34"/>
      <c r="B124" s="35"/>
      <c r="C124" s="168" t="s">
        <v>196</v>
      </c>
      <c r="D124" s="168" t="s">
        <v>102</v>
      </c>
      <c r="E124" s="169" t="s">
        <v>197</v>
      </c>
      <c r="F124" s="170" t="s">
        <v>198</v>
      </c>
      <c r="G124" s="171" t="s">
        <v>199</v>
      </c>
      <c r="H124" s="172">
        <v>82</v>
      </c>
      <c r="I124" s="173"/>
      <c r="J124" s="174">
        <f>ROUND(I124*H124,2)</f>
        <v>0</v>
      </c>
      <c r="K124" s="170" t="s">
        <v>26</v>
      </c>
      <c r="L124" s="39"/>
      <c r="M124" s="175" t="s">
        <v>19</v>
      </c>
      <c r="N124" s="176" t="s">
        <v>41</v>
      </c>
      <c r="O124" s="64"/>
      <c r="P124" s="177">
        <f>O124*H124</f>
        <v>0</v>
      </c>
      <c r="Q124" s="177">
        <v>0</v>
      </c>
      <c r="R124" s="177">
        <f>Q124*H124</f>
        <v>0</v>
      </c>
      <c r="S124" s="177">
        <v>0</v>
      </c>
      <c r="T124" s="17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79" t="s">
        <v>107</v>
      </c>
      <c r="AT124" s="179" t="s">
        <v>102</v>
      </c>
      <c r="AU124" s="179" t="s">
        <v>77</v>
      </c>
      <c r="AY124" s="17" t="s">
        <v>100</v>
      </c>
      <c r="BE124" s="180">
        <f>IF(N124="základní",J124,0)</f>
        <v>0</v>
      </c>
      <c r="BF124" s="180">
        <f>IF(N124="snížená",J124,0)</f>
        <v>0</v>
      </c>
      <c r="BG124" s="180">
        <f>IF(N124="zákl. přenesená",J124,0)</f>
        <v>0</v>
      </c>
      <c r="BH124" s="180">
        <f>IF(N124="sníž. přenesená",J124,0)</f>
        <v>0</v>
      </c>
      <c r="BI124" s="180">
        <f>IF(N124="nulová",J124,0)</f>
        <v>0</v>
      </c>
      <c r="BJ124" s="17" t="s">
        <v>75</v>
      </c>
      <c r="BK124" s="180">
        <f>ROUND(I124*H124,2)</f>
        <v>0</v>
      </c>
      <c r="BL124" s="17" t="s">
        <v>107</v>
      </c>
      <c r="BM124" s="179" t="s">
        <v>200</v>
      </c>
    </row>
    <row r="125" spans="1:65" s="2" customFormat="1" ht="19.5">
      <c r="A125" s="34"/>
      <c r="B125" s="35"/>
      <c r="C125" s="36"/>
      <c r="D125" s="181" t="s">
        <v>109</v>
      </c>
      <c r="E125" s="36"/>
      <c r="F125" s="182" t="s">
        <v>201</v>
      </c>
      <c r="G125" s="36"/>
      <c r="H125" s="36"/>
      <c r="I125" s="183"/>
      <c r="J125" s="36"/>
      <c r="K125" s="36"/>
      <c r="L125" s="39"/>
      <c r="M125" s="184"/>
      <c r="N125" s="185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109</v>
      </c>
      <c r="AU125" s="17" t="s">
        <v>77</v>
      </c>
    </row>
    <row r="126" spans="1:65" s="2" customFormat="1" ht="24.2" customHeight="1">
      <c r="A126" s="34"/>
      <c r="B126" s="35"/>
      <c r="C126" s="168" t="s">
        <v>202</v>
      </c>
      <c r="D126" s="168" t="s">
        <v>102</v>
      </c>
      <c r="E126" s="169" t="s">
        <v>203</v>
      </c>
      <c r="F126" s="170" t="s">
        <v>204</v>
      </c>
      <c r="G126" s="171" t="s">
        <v>199</v>
      </c>
      <c r="H126" s="172">
        <v>11</v>
      </c>
      <c r="I126" s="173"/>
      <c r="J126" s="174">
        <f>ROUND(I126*H126,2)</f>
        <v>0</v>
      </c>
      <c r="K126" s="170" t="s">
        <v>26</v>
      </c>
      <c r="L126" s="39"/>
      <c r="M126" s="175" t="s">
        <v>19</v>
      </c>
      <c r="N126" s="176" t="s">
        <v>41</v>
      </c>
      <c r="O126" s="64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9" t="s">
        <v>107</v>
      </c>
      <c r="AT126" s="179" t="s">
        <v>102</v>
      </c>
      <c r="AU126" s="179" t="s">
        <v>77</v>
      </c>
      <c r="AY126" s="17" t="s">
        <v>100</v>
      </c>
      <c r="BE126" s="180">
        <f>IF(N126="základní",J126,0)</f>
        <v>0</v>
      </c>
      <c r="BF126" s="180">
        <f>IF(N126="snížená",J126,0)</f>
        <v>0</v>
      </c>
      <c r="BG126" s="180">
        <f>IF(N126="zákl. přenesená",J126,0)</f>
        <v>0</v>
      </c>
      <c r="BH126" s="180">
        <f>IF(N126="sníž. přenesená",J126,0)</f>
        <v>0</v>
      </c>
      <c r="BI126" s="180">
        <f>IF(N126="nulová",J126,0)</f>
        <v>0</v>
      </c>
      <c r="BJ126" s="17" t="s">
        <v>75</v>
      </c>
      <c r="BK126" s="180">
        <f>ROUND(I126*H126,2)</f>
        <v>0</v>
      </c>
      <c r="BL126" s="17" t="s">
        <v>107</v>
      </c>
      <c r="BM126" s="179" t="s">
        <v>205</v>
      </c>
    </row>
    <row r="127" spans="1:65" s="2" customFormat="1" ht="19.5">
      <c r="A127" s="34"/>
      <c r="B127" s="35"/>
      <c r="C127" s="36"/>
      <c r="D127" s="181" t="s">
        <v>109</v>
      </c>
      <c r="E127" s="36"/>
      <c r="F127" s="182" t="s">
        <v>206</v>
      </c>
      <c r="G127" s="36"/>
      <c r="H127" s="36"/>
      <c r="I127" s="183"/>
      <c r="J127" s="36"/>
      <c r="K127" s="36"/>
      <c r="L127" s="39"/>
      <c r="M127" s="184"/>
      <c r="N127" s="185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109</v>
      </c>
      <c r="AU127" s="17" t="s">
        <v>77</v>
      </c>
    </row>
    <row r="128" spans="1:65" s="2" customFormat="1" ht="24.2" customHeight="1">
      <c r="A128" s="34"/>
      <c r="B128" s="35"/>
      <c r="C128" s="168" t="s">
        <v>207</v>
      </c>
      <c r="D128" s="168" t="s">
        <v>102</v>
      </c>
      <c r="E128" s="169" t="s">
        <v>208</v>
      </c>
      <c r="F128" s="170" t="s">
        <v>209</v>
      </c>
      <c r="G128" s="171" t="s">
        <v>199</v>
      </c>
      <c r="H128" s="172">
        <v>16</v>
      </c>
      <c r="I128" s="173"/>
      <c r="J128" s="174">
        <f>ROUND(I128*H128,2)</f>
        <v>0</v>
      </c>
      <c r="K128" s="170" t="s">
        <v>26</v>
      </c>
      <c r="L128" s="39"/>
      <c r="M128" s="175" t="s">
        <v>19</v>
      </c>
      <c r="N128" s="176" t="s">
        <v>41</v>
      </c>
      <c r="O128" s="64"/>
      <c r="P128" s="177">
        <f>O128*H128</f>
        <v>0</v>
      </c>
      <c r="Q128" s="177">
        <v>0</v>
      </c>
      <c r="R128" s="177">
        <f>Q128*H128</f>
        <v>0</v>
      </c>
      <c r="S128" s="177">
        <v>0</v>
      </c>
      <c r="T128" s="17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9" t="s">
        <v>107</v>
      </c>
      <c r="AT128" s="179" t="s">
        <v>102</v>
      </c>
      <c r="AU128" s="179" t="s">
        <v>77</v>
      </c>
      <c r="AY128" s="17" t="s">
        <v>100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17" t="s">
        <v>75</v>
      </c>
      <c r="BK128" s="180">
        <f>ROUND(I128*H128,2)</f>
        <v>0</v>
      </c>
      <c r="BL128" s="17" t="s">
        <v>107</v>
      </c>
      <c r="BM128" s="179" t="s">
        <v>210</v>
      </c>
    </row>
    <row r="129" spans="1:65" s="2" customFormat="1" ht="29.25">
      <c r="A129" s="34"/>
      <c r="B129" s="35"/>
      <c r="C129" s="36"/>
      <c r="D129" s="181" t="s">
        <v>109</v>
      </c>
      <c r="E129" s="36"/>
      <c r="F129" s="182" t="s">
        <v>211</v>
      </c>
      <c r="G129" s="36"/>
      <c r="H129" s="36"/>
      <c r="I129" s="183"/>
      <c r="J129" s="36"/>
      <c r="K129" s="36"/>
      <c r="L129" s="39"/>
      <c r="M129" s="184"/>
      <c r="N129" s="185"/>
      <c r="O129" s="64"/>
      <c r="P129" s="64"/>
      <c r="Q129" s="64"/>
      <c r="R129" s="64"/>
      <c r="S129" s="64"/>
      <c r="T129" s="65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109</v>
      </c>
      <c r="AU129" s="17" t="s">
        <v>77</v>
      </c>
    </row>
    <row r="130" spans="1:65" s="2" customFormat="1" ht="24.2" customHeight="1">
      <c r="A130" s="34"/>
      <c r="B130" s="35"/>
      <c r="C130" s="168" t="s">
        <v>212</v>
      </c>
      <c r="D130" s="168" t="s">
        <v>102</v>
      </c>
      <c r="E130" s="169" t="s">
        <v>213</v>
      </c>
      <c r="F130" s="170" t="s">
        <v>214</v>
      </c>
      <c r="G130" s="171" t="s">
        <v>199</v>
      </c>
      <c r="H130" s="172">
        <v>11</v>
      </c>
      <c r="I130" s="173"/>
      <c r="J130" s="174">
        <f>ROUND(I130*H130,2)</f>
        <v>0</v>
      </c>
      <c r="K130" s="170" t="s">
        <v>26</v>
      </c>
      <c r="L130" s="39"/>
      <c r="M130" s="175" t="s">
        <v>19</v>
      </c>
      <c r="N130" s="176" t="s">
        <v>41</v>
      </c>
      <c r="O130" s="64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9" t="s">
        <v>107</v>
      </c>
      <c r="AT130" s="179" t="s">
        <v>102</v>
      </c>
      <c r="AU130" s="179" t="s">
        <v>77</v>
      </c>
      <c r="AY130" s="17" t="s">
        <v>100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7" t="s">
        <v>75</v>
      </c>
      <c r="BK130" s="180">
        <f>ROUND(I130*H130,2)</f>
        <v>0</v>
      </c>
      <c r="BL130" s="17" t="s">
        <v>107</v>
      </c>
      <c r="BM130" s="179" t="s">
        <v>215</v>
      </c>
    </row>
    <row r="131" spans="1:65" s="2" customFormat="1" ht="19.5">
      <c r="A131" s="34"/>
      <c r="B131" s="35"/>
      <c r="C131" s="36"/>
      <c r="D131" s="181" t="s">
        <v>109</v>
      </c>
      <c r="E131" s="36"/>
      <c r="F131" s="182" t="s">
        <v>216</v>
      </c>
      <c r="G131" s="36"/>
      <c r="H131" s="36"/>
      <c r="I131" s="183"/>
      <c r="J131" s="36"/>
      <c r="K131" s="36"/>
      <c r="L131" s="39"/>
      <c r="M131" s="184"/>
      <c r="N131" s="185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109</v>
      </c>
      <c r="AU131" s="17" t="s">
        <v>77</v>
      </c>
    </row>
    <row r="132" spans="1:65" s="2" customFormat="1" ht="24.2" customHeight="1">
      <c r="A132" s="34"/>
      <c r="B132" s="35"/>
      <c r="C132" s="168" t="s">
        <v>217</v>
      </c>
      <c r="D132" s="168" t="s">
        <v>102</v>
      </c>
      <c r="E132" s="169" t="s">
        <v>218</v>
      </c>
      <c r="F132" s="170" t="s">
        <v>219</v>
      </c>
      <c r="G132" s="171" t="s">
        <v>199</v>
      </c>
      <c r="H132" s="172">
        <v>1</v>
      </c>
      <c r="I132" s="173"/>
      <c r="J132" s="174">
        <f>ROUND(I132*H132,2)</f>
        <v>0</v>
      </c>
      <c r="K132" s="170" t="s">
        <v>19</v>
      </c>
      <c r="L132" s="39"/>
      <c r="M132" s="175" t="s">
        <v>19</v>
      </c>
      <c r="N132" s="176" t="s">
        <v>41</v>
      </c>
      <c r="O132" s="64"/>
      <c r="P132" s="177">
        <f>O132*H132</f>
        <v>0</v>
      </c>
      <c r="Q132" s="177">
        <v>0</v>
      </c>
      <c r="R132" s="177">
        <f>Q132*H132</f>
        <v>0</v>
      </c>
      <c r="S132" s="177">
        <v>0</v>
      </c>
      <c r="T132" s="17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9" t="s">
        <v>107</v>
      </c>
      <c r="AT132" s="179" t="s">
        <v>102</v>
      </c>
      <c r="AU132" s="179" t="s">
        <v>77</v>
      </c>
      <c r="AY132" s="17" t="s">
        <v>100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7" t="s">
        <v>75</v>
      </c>
      <c r="BK132" s="180">
        <f>ROUND(I132*H132,2)</f>
        <v>0</v>
      </c>
      <c r="BL132" s="17" t="s">
        <v>107</v>
      </c>
      <c r="BM132" s="179" t="s">
        <v>220</v>
      </c>
    </row>
    <row r="133" spans="1:65" s="2" customFormat="1" ht="19.5">
      <c r="A133" s="34"/>
      <c r="B133" s="35"/>
      <c r="C133" s="36"/>
      <c r="D133" s="181" t="s">
        <v>109</v>
      </c>
      <c r="E133" s="36"/>
      <c r="F133" s="182" t="s">
        <v>221</v>
      </c>
      <c r="G133" s="36"/>
      <c r="H133" s="36"/>
      <c r="I133" s="183"/>
      <c r="J133" s="36"/>
      <c r="K133" s="36"/>
      <c r="L133" s="39"/>
      <c r="M133" s="184"/>
      <c r="N133" s="185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109</v>
      </c>
      <c r="AU133" s="17" t="s">
        <v>77</v>
      </c>
    </row>
    <row r="134" spans="1:65" s="2" customFormat="1" ht="24.2" customHeight="1">
      <c r="A134" s="34"/>
      <c r="B134" s="35"/>
      <c r="C134" s="168" t="s">
        <v>222</v>
      </c>
      <c r="D134" s="168" t="s">
        <v>102</v>
      </c>
      <c r="E134" s="169" t="s">
        <v>223</v>
      </c>
      <c r="F134" s="170" t="s">
        <v>224</v>
      </c>
      <c r="G134" s="171" t="s">
        <v>199</v>
      </c>
      <c r="H134" s="172">
        <v>1</v>
      </c>
      <c r="I134" s="173"/>
      <c r="J134" s="174">
        <f>ROUND(I134*H134,2)</f>
        <v>0</v>
      </c>
      <c r="K134" s="170" t="s">
        <v>19</v>
      </c>
      <c r="L134" s="39"/>
      <c r="M134" s="175" t="s">
        <v>19</v>
      </c>
      <c r="N134" s="176" t="s">
        <v>41</v>
      </c>
      <c r="O134" s="64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9" t="s">
        <v>107</v>
      </c>
      <c r="AT134" s="179" t="s">
        <v>102</v>
      </c>
      <c r="AU134" s="179" t="s">
        <v>77</v>
      </c>
      <c r="AY134" s="17" t="s">
        <v>100</v>
      </c>
      <c r="BE134" s="180">
        <f>IF(N134="základní",J134,0)</f>
        <v>0</v>
      </c>
      <c r="BF134" s="180">
        <f>IF(N134="snížená",J134,0)</f>
        <v>0</v>
      </c>
      <c r="BG134" s="180">
        <f>IF(N134="zákl. přenesená",J134,0)</f>
        <v>0</v>
      </c>
      <c r="BH134" s="180">
        <f>IF(N134="sníž. přenesená",J134,0)</f>
        <v>0</v>
      </c>
      <c r="BI134" s="180">
        <f>IF(N134="nulová",J134,0)</f>
        <v>0</v>
      </c>
      <c r="BJ134" s="17" t="s">
        <v>75</v>
      </c>
      <c r="BK134" s="180">
        <f>ROUND(I134*H134,2)</f>
        <v>0</v>
      </c>
      <c r="BL134" s="17" t="s">
        <v>107</v>
      </c>
      <c r="BM134" s="179" t="s">
        <v>225</v>
      </c>
    </row>
    <row r="135" spans="1:65" s="2" customFormat="1" ht="19.5">
      <c r="A135" s="34"/>
      <c r="B135" s="35"/>
      <c r="C135" s="36"/>
      <c r="D135" s="181" t="s">
        <v>109</v>
      </c>
      <c r="E135" s="36"/>
      <c r="F135" s="182" t="s">
        <v>226</v>
      </c>
      <c r="G135" s="36"/>
      <c r="H135" s="36"/>
      <c r="I135" s="183"/>
      <c r="J135" s="36"/>
      <c r="K135" s="36"/>
      <c r="L135" s="39"/>
      <c r="M135" s="184"/>
      <c r="N135" s="185"/>
      <c r="O135" s="64"/>
      <c r="P135" s="64"/>
      <c r="Q135" s="64"/>
      <c r="R135" s="64"/>
      <c r="S135" s="64"/>
      <c r="T135" s="65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109</v>
      </c>
      <c r="AU135" s="17" t="s">
        <v>77</v>
      </c>
    </row>
    <row r="136" spans="1:65" s="2" customFormat="1" ht="24.2" customHeight="1">
      <c r="A136" s="34"/>
      <c r="B136" s="35"/>
      <c r="C136" s="168" t="s">
        <v>7</v>
      </c>
      <c r="D136" s="168" t="s">
        <v>102</v>
      </c>
      <c r="E136" s="169" t="s">
        <v>227</v>
      </c>
      <c r="F136" s="170" t="s">
        <v>228</v>
      </c>
      <c r="G136" s="171" t="s">
        <v>199</v>
      </c>
      <c r="H136" s="172">
        <v>46</v>
      </c>
      <c r="I136" s="173"/>
      <c r="J136" s="174">
        <f>ROUND(I136*H136,2)</f>
        <v>0</v>
      </c>
      <c r="K136" s="170" t="s">
        <v>26</v>
      </c>
      <c r="L136" s="39"/>
      <c r="M136" s="175" t="s">
        <v>19</v>
      </c>
      <c r="N136" s="176" t="s">
        <v>41</v>
      </c>
      <c r="O136" s="64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9" t="s">
        <v>107</v>
      </c>
      <c r="AT136" s="179" t="s">
        <v>102</v>
      </c>
      <c r="AU136" s="179" t="s">
        <v>77</v>
      </c>
      <c r="AY136" s="17" t="s">
        <v>100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7" t="s">
        <v>75</v>
      </c>
      <c r="BK136" s="180">
        <f>ROUND(I136*H136,2)</f>
        <v>0</v>
      </c>
      <c r="BL136" s="17" t="s">
        <v>107</v>
      </c>
      <c r="BM136" s="179" t="s">
        <v>229</v>
      </c>
    </row>
    <row r="137" spans="1:65" s="2" customFormat="1" ht="19.5">
      <c r="A137" s="34"/>
      <c r="B137" s="35"/>
      <c r="C137" s="36"/>
      <c r="D137" s="181" t="s">
        <v>109</v>
      </c>
      <c r="E137" s="36"/>
      <c r="F137" s="182" t="s">
        <v>230</v>
      </c>
      <c r="G137" s="36"/>
      <c r="H137" s="36"/>
      <c r="I137" s="183"/>
      <c r="J137" s="36"/>
      <c r="K137" s="36"/>
      <c r="L137" s="39"/>
      <c r="M137" s="184"/>
      <c r="N137" s="185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109</v>
      </c>
      <c r="AU137" s="17" t="s">
        <v>77</v>
      </c>
    </row>
    <row r="138" spans="1:65" s="2" customFormat="1" ht="24.2" customHeight="1">
      <c r="A138" s="34"/>
      <c r="B138" s="35"/>
      <c r="C138" s="168" t="s">
        <v>231</v>
      </c>
      <c r="D138" s="168" t="s">
        <v>102</v>
      </c>
      <c r="E138" s="169" t="s">
        <v>232</v>
      </c>
      <c r="F138" s="170" t="s">
        <v>233</v>
      </c>
      <c r="G138" s="171" t="s">
        <v>124</v>
      </c>
      <c r="H138" s="172">
        <v>441</v>
      </c>
      <c r="I138" s="173"/>
      <c r="J138" s="174">
        <f>ROUND(I138*H138,2)</f>
        <v>0</v>
      </c>
      <c r="K138" s="170" t="s">
        <v>26</v>
      </c>
      <c r="L138" s="39"/>
      <c r="M138" s="175" t="s">
        <v>19</v>
      </c>
      <c r="N138" s="176" t="s">
        <v>41</v>
      </c>
      <c r="O138" s="64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9" t="s">
        <v>107</v>
      </c>
      <c r="AT138" s="179" t="s">
        <v>102</v>
      </c>
      <c r="AU138" s="179" t="s">
        <v>77</v>
      </c>
      <c r="AY138" s="17" t="s">
        <v>100</v>
      </c>
      <c r="BE138" s="180">
        <f>IF(N138="základní",J138,0)</f>
        <v>0</v>
      </c>
      <c r="BF138" s="180">
        <f>IF(N138="snížená",J138,0)</f>
        <v>0</v>
      </c>
      <c r="BG138" s="180">
        <f>IF(N138="zákl. přenesená",J138,0)</f>
        <v>0</v>
      </c>
      <c r="BH138" s="180">
        <f>IF(N138="sníž. přenesená",J138,0)</f>
        <v>0</v>
      </c>
      <c r="BI138" s="180">
        <f>IF(N138="nulová",J138,0)</f>
        <v>0</v>
      </c>
      <c r="BJ138" s="17" t="s">
        <v>75</v>
      </c>
      <c r="BK138" s="180">
        <f>ROUND(I138*H138,2)</f>
        <v>0</v>
      </c>
      <c r="BL138" s="17" t="s">
        <v>107</v>
      </c>
      <c r="BM138" s="179" t="s">
        <v>234</v>
      </c>
    </row>
    <row r="139" spans="1:65" s="2" customFormat="1" ht="19.5">
      <c r="A139" s="34"/>
      <c r="B139" s="35"/>
      <c r="C139" s="36"/>
      <c r="D139" s="181" t="s">
        <v>109</v>
      </c>
      <c r="E139" s="36"/>
      <c r="F139" s="182" t="s">
        <v>233</v>
      </c>
      <c r="G139" s="36"/>
      <c r="H139" s="36"/>
      <c r="I139" s="183"/>
      <c r="J139" s="36"/>
      <c r="K139" s="36"/>
      <c r="L139" s="39"/>
      <c r="M139" s="184"/>
      <c r="N139" s="185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109</v>
      </c>
      <c r="AU139" s="17" t="s">
        <v>77</v>
      </c>
    </row>
    <row r="140" spans="1:65" s="13" customFormat="1" ht="11.25">
      <c r="B140" s="188"/>
      <c r="C140" s="189"/>
      <c r="D140" s="181" t="s">
        <v>113</v>
      </c>
      <c r="E140" s="190" t="s">
        <v>19</v>
      </c>
      <c r="F140" s="191" t="s">
        <v>235</v>
      </c>
      <c r="G140" s="189"/>
      <c r="H140" s="192">
        <v>441</v>
      </c>
      <c r="I140" s="193"/>
      <c r="J140" s="189"/>
      <c r="K140" s="189"/>
      <c r="L140" s="194"/>
      <c r="M140" s="195"/>
      <c r="N140" s="196"/>
      <c r="O140" s="196"/>
      <c r="P140" s="196"/>
      <c r="Q140" s="196"/>
      <c r="R140" s="196"/>
      <c r="S140" s="196"/>
      <c r="T140" s="197"/>
      <c r="AT140" s="198" t="s">
        <v>113</v>
      </c>
      <c r="AU140" s="198" t="s">
        <v>77</v>
      </c>
      <c r="AV140" s="13" t="s">
        <v>77</v>
      </c>
      <c r="AW140" s="13" t="s">
        <v>32</v>
      </c>
      <c r="AX140" s="13" t="s">
        <v>75</v>
      </c>
      <c r="AY140" s="198" t="s">
        <v>100</v>
      </c>
    </row>
    <row r="141" spans="1:65" s="2" customFormat="1" ht="21.75" customHeight="1">
      <c r="A141" s="34"/>
      <c r="B141" s="35"/>
      <c r="C141" s="168" t="s">
        <v>236</v>
      </c>
      <c r="D141" s="168" t="s">
        <v>102</v>
      </c>
      <c r="E141" s="169" t="s">
        <v>237</v>
      </c>
      <c r="F141" s="170" t="s">
        <v>238</v>
      </c>
      <c r="G141" s="171" t="s">
        <v>105</v>
      </c>
      <c r="H141" s="172">
        <v>0.40200000000000002</v>
      </c>
      <c r="I141" s="173"/>
      <c r="J141" s="174">
        <f>ROUND(I141*H141,2)</f>
        <v>0</v>
      </c>
      <c r="K141" s="170" t="s">
        <v>26</v>
      </c>
      <c r="L141" s="39"/>
      <c r="M141" s="175" t="s">
        <v>19</v>
      </c>
      <c r="N141" s="176" t="s">
        <v>41</v>
      </c>
      <c r="O141" s="64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9" t="s">
        <v>107</v>
      </c>
      <c r="AT141" s="179" t="s">
        <v>102</v>
      </c>
      <c r="AU141" s="179" t="s">
        <v>77</v>
      </c>
      <c r="AY141" s="17" t="s">
        <v>100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17" t="s">
        <v>75</v>
      </c>
      <c r="BK141" s="180">
        <f>ROUND(I141*H141,2)</f>
        <v>0</v>
      </c>
      <c r="BL141" s="17" t="s">
        <v>107</v>
      </c>
      <c r="BM141" s="179" t="s">
        <v>239</v>
      </c>
    </row>
    <row r="142" spans="1:65" s="2" customFormat="1" ht="11.25">
      <c r="A142" s="34"/>
      <c r="B142" s="35"/>
      <c r="C142" s="36"/>
      <c r="D142" s="181" t="s">
        <v>109</v>
      </c>
      <c r="E142" s="36"/>
      <c r="F142" s="182" t="s">
        <v>240</v>
      </c>
      <c r="G142" s="36"/>
      <c r="H142" s="36"/>
      <c r="I142" s="183"/>
      <c r="J142" s="36"/>
      <c r="K142" s="36"/>
      <c r="L142" s="39"/>
      <c r="M142" s="184"/>
      <c r="N142" s="185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109</v>
      </c>
      <c r="AU142" s="17" t="s">
        <v>77</v>
      </c>
    </row>
    <row r="143" spans="1:65" s="2" customFormat="1" ht="21.75" customHeight="1">
      <c r="A143" s="34"/>
      <c r="B143" s="35"/>
      <c r="C143" s="168" t="s">
        <v>241</v>
      </c>
      <c r="D143" s="168" t="s">
        <v>102</v>
      </c>
      <c r="E143" s="169" t="s">
        <v>242</v>
      </c>
      <c r="F143" s="170" t="s">
        <v>243</v>
      </c>
      <c r="G143" s="171" t="s">
        <v>105</v>
      </c>
      <c r="H143" s="172">
        <v>4.7E-2</v>
      </c>
      <c r="I143" s="173"/>
      <c r="J143" s="174">
        <f>ROUND(I143*H143,2)</f>
        <v>0</v>
      </c>
      <c r="K143" s="170" t="s">
        <v>26</v>
      </c>
      <c r="L143" s="39"/>
      <c r="M143" s="175" t="s">
        <v>19</v>
      </c>
      <c r="N143" s="176" t="s">
        <v>41</v>
      </c>
      <c r="O143" s="64"/>
      <c r="P143" s="177">
        <f>O143*H143</f>
        <v>0</v>
      </c>
      <c r="Q143" s="177">
        <v>0</v>
      </c>
      <c r="R143" s="177">
        <f>Q143*H143</f>
        <v>0</v>
      </c>
      <c r="S143" s="177">
        <v>0</v>
      </c>
      <c r="T143" s="17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9" t="s">
        <v>107</v>
      </c>
      <c r="AT143" s="179" t="s">
        <v>102</v>
      </c>
      <c r="AU143" s="179" t="s">
        <v>77</v>
      </c>
      <c r="AY143" s="17" t="s">
        <v>100</v>
      </c>
      <c r="BE143" s="180">
        <f>IF(N143="základní",J143,0)</f>
        <v>0</v>
      </c>
      <c r="BF143" s="180">
        <f>IF(N143="snížená",J143,0)</f>
        <v>0</v>
      </c>
      <c r="BG143" s="180">
        <f>IF(N143="zákl. přenesená",J143,0)</f>
        <v>0</v>
      </c>
      <c r="BH143" s="180">
        <f>IF(N143="sníž. přenesená",J143,0)</f>
        <v>0</v>
      </c>
      <c r="BI143" s="180">
        <f>IF(N143="nulová",J143,0)</f>
        <v>0</v>
      </c>
      <c r="BJ143" s="17" t="s">
        <v>75</v>
      </c>
      <c r="BK143" s="180">
        <f>ROUND(I143*H143,2)</f>
        <v>0</v>
      </c>
      <c r="BL143" s="17" t="s">
        <v>107</v>
      </c>
      <c r="BM143" s="179" t="s">
        <v>244</v>
      </c>
    </row>
    <row r="144" spans="1:65" s="2" customFormat="1" ht="11.25">
      <c r="A144" s="34"/>
      <c r="B144" s="35"/>
      <c r="C144" s="36"/>
      <c r="D144" s="181" t="s">
        <v>109</v>
      </c>
      <c r="E144" s="36"/>
      <c r="F144" s="182" t="s">
        <v>245</v>
      </c>
      <c r="G144" s="36"/>
      <c r="H144" s="36"/>
      <c r="I144" s="183"/>
      <c r="J144" s="36"/>
      <c r="K144" s="36"/>
      <c r="L144" s="39"/>
      <c r="M144" s="184"/>
      <c r="N144" s="185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109</v>
      </c>
      <c r="AU144" s="17" t="s">
        <v>77</v>
      </c>
    </row>
    <row r="145" spans="1:65" s="2" customFormat="1" ht="37.9" customHeight="1">
      <c r="A145" s="34"/>
      <c r="B145" s="35"/>
      <c r="C145" s="168" t="s">
        <v>246</v>
      </c>
      <c r="D145" s="168" t="s">
        <v>102</v>
      </c>
      <c r="E145" s="169" t="s">
        <v>247</v>
      </c>
      <c r="F145" s="170" t="s">
        <v>248</v>
      </c>
      <c r="G145" s="171" t="s">
        <v>249</v>
      </c>
      <c r="H145" s="172">
        <v>45</v>
      </c>
      <c r="I145" s="173"/>
      <c r="J145" s="174">
        <f>ROUND(I145*H145,2)</f>
        <v>0</v>
      </c>
      <c r="K145" s="170" t="s">
        <v>26</v>
      </c>
      <c r="L145" s="39"/>
      <c r="M145" s="175" t="s">
        <v>19</v>
      </c>
      <c r="N145" s="176" t="s">
        <v>41</v>
      </c>
      <c r="O145" s="64"/>
      <c r="P145" s="177">
        <f>O145*H145</f>
        <v>0</v>
      </c>
      <c r="Q145" s="177">
        <v>0</v>
      </c>
      <c r="R145" s="177">
        <f>Q145*H145</f>
        <v>0</v>
      </c>
      <c r="S145" s="177">
        <v>0</v>
      </c>
      <c r="T145" s="17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9" t="s">
        <v>107</v>
      </c>
      <c r="AT145" s="179" t="s">
        <v>102</v>
      </c>
      <c r="AU145" s="179" t="s">
        <v>77</v>
      </c>
      <c r="AY145" s="17" t="s">
        <v>100</v>
      </c>
      <c r="BE145" s="180">
        <f>IF(N145="základní",J145,0)</f>
        <v>0</v>
      </c>
      <c r="BF145" s="180">
        <f>IF(N145="snížená",J145,0)</f>
        <v>0</v>
      </c>
      <c r="BG145" s="180">
        <f>IF(N145="zákl. přenesená",J145,0)</f>
        <v>0</v>
      </c>
      <c r="BH145" s="180">
        <f>IF(N145="sníž. přenesená",J145,0)</f>
        <v>0</v>
      </c>
      <c r="BI145" s="180">
        <f>IF(N145="nulová",J145,0)</f>
        <v>0</v>
      </c>
      <c r="BJ145" s="17" t="s">
        <v>75</v>
      </c>
      <c r="BK145" s="180">
        <f>ROUND(I145*H145,2)</f>
        <v>0</v>
      </c>
      <c r="BL145" s="17" t="s">
        <v>107</v>
      </c>
      <c r="BM145" s="179" t="s">
        <v>250</v>
      </c>
    </row>
    <row r="146" spans="1:65" s="2" customFormat="1" ht="19.5">
      <c r="A146" s="34"/>
      <c r="B146" s="35"/>
      <c r="C146" s="36"/>
      <c r="D146" s="181" t="s">
        <v>109</v>
      </c>
      <c r="E146" s="36"/>
      <c r="F146" s="182" t="s">
        <v>251</v>
      </c>
      <c r="G146" s="36"/>
      <c r="H146" s="36"/>
      <c r="I146" s="183"/>
      <c r="J146" s="36"/>
      <c r="K146" s="36"/>
      <c r="L146" s="39"/>
      <c r="M146" s="184"/>
      <c r="N146" s="185"/>
      <c r="O146" s="64"/>
      <c r="P146" s="64"/>
      <c r="Q146" s="64"/>
      <c r="R146" s="64"/>
      <c r="S146" s="64"/>
      <c r="T146" s="65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109</v>
      </c>
      <c r="AU146" s="17" t="s">
        <v>77</v>
      </c>
    </row>
    <row r="147" spans="1:65" s="13" customFormat="1" ht="11.25">
      <c r="B147" s="188"/>
      <c r="C147" s="189"/>
      <c r="D147" s="181" t="s">
        <v>113</v>
      </c>
      <c r="E147" s="190" t="s">
        <v>19</v>
      </c>
      <c r="F147" s="191" t="s">
        <v>252</v>
      </c>
      <c r="G147" s="189"/>
      <c r="H147" s="192">
        <v>45</v>
      </c>
      <c r="I147" s="193"/>
      <c r="J147" s="189"/>
      <c r="K147" s="189"/>
      <c r="L147" s="194"/>
      <c r="M147" s="209"/>
      <c r="N147" s="210"/>
      <c r="O147" s="210"/>
      <c r="P147" s="210"/>
      <c r="Q147" s="210"/>
      <c r="R147" s="210"/>
      <c r="S147" s="210"/>
      <c r="T147" s="211"/>
      <c r="AT147" s="198" t="s">
        <v>113</v>
      </c>
      <c r="AU147" s="198" t="s">
        <v>77</v>
      </c>
      <c r="AV147" s="13" t="s">
        <v>77</v>
      </c>
      <c r="AW147" s="13" t="s">
        <v>32</v>
      </c>
      <c r="AX147" s="13" t="s">
        <v>75</v>
      </c>
      <c r="AY147" s="198" t="s">
        <v>100</v>
      </c>
    </row>
    <row r="148" spans="1:65" s="2" customFormat="1" ht="6.95" customHeight="1">
      <c r="A148" s="34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9"/>
      <c r="M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</sheetData>
  <sheetProtection algorithmName="SHA-512" hashValue="48kgkzi3leSAc1hriYyMb8Wt8RWUIe7JPXWcYItYlwWaLWXCbvz3Wxi3NyRB1uVcPJC+r3E4K1BTdf+PVjR4lA==" saltValue="2LBKH3eAvbw/oWjS2xt2IrUoAzmHLUcMDa5N0higbXw3J8GnfWawa0/Fz9/Ubz5cDgPH3h77efvZWh6PN+2iNg==" spinCount="100000" sheet="1" objects="1" scenarios="1" formatColumns="0" formatRows="0" autoFilter="0"/>
  <autoFilter ref="C74:K147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2" r:id="rId4" xr:uid="{00000000-0004-0000-0100-000003000000}"/>
    <hyperlink ref="F95" r:id="rId5" xr:uid="{00000000-0004-0000-0100-000004000000}"/>
    <hyperlink ref="F98" r:id="rId6" xr:uid="{00000000-0004-0000-0100-000005000000}"/>
    <hyperlink ref="F101" r:id="rId7" xr:uid="{00000000-0004-0000-0100-000006000000}"/>
    <hyperlink ref="F104" r:id="rId8" xr:uid="{00000000-0004-0000-0100-000007000000}"/>
    <hyperlink ref="F107" r:id="rId9" xr:uid="{00000000-0004-0000-0100-000008000000}"/>
    <hyperlink ref="F111" r:id="rId10" xr:uid="{00000000-0004-0000-0100-000009000000}"/>
    <hyperlink ref="F118" r:id="rId11" xr:uid="{00000000-0004-0000-0100-00000A000000}"/>
    <hyperlink ref="F121" r:id="rId12" xr:uid="{00000000-0004-0000-01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12" customWidth="1"/>
    <col min="2" max="2" width="1.6640625" style="212" customWidth="1"/>
    <col min="3" max="4" width="5" style="212" customWidth="1"/>
    <col min="5" max="5" width="11.6640625" style="212" customWidth="1"/>
    <col min="6" max="6" width="9.1640625" style="212" customWidth="1"/>
    <col min="7" max="7" width="5" style="212" customWidth="1"/>
    <col min="8" max="8" width="77.83203125" style="212" customWidth="1"/>
    <col min="9" max="10" width="20" style="212" customWidth="1"/>
    <col min="11" max="11" width="1.6640625" style="212" customWidth="1"/>
  </cols>
  <sheetData>
    <row r="1" spans="2:11" s="1" customFormat="1" ht="37.5" customHeight="1"/>
    <row r="2" spans="2:11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pans="2:11" s="14" customFormat="1" ht="45" customHeight="1">
      <c r="B3" s="216"/>
      <c r="C3" s="347" t="s">
        <v>253</v>
      </c>
      <c r="D3" s="347"/>
      <c r="E3" s="347"/>
      <c r="F3" s="347"/>
      <c r="G3" s="347"/>
      <c r="H3" s="347"/>
      <c r="I3" s="347"/>
      <c r="J3" s="347"/>
      <c r="K3" s="217"/>
    </row>
    <row r="4" spans="2:11" s="1" customFormat="1" ht="25.5" customHeight="1">
      <c r="B4" s="218"/>
      <c r="C4" s="346" t="s">
        <v>254</v>
      </c>
      <c r="D4" s="346"/>
      <c r="E4" s="346"/>
      <c r="F4" s="346"/>
      <c r="G4" s="346"/>
      <c r="H4" s="346"/>
      <c r="I4" s="346"/>
      <c r="J4" s="346"/>
      <c r="K4" s="219"/>
    </row>
    <row r="5" spans="2:11" s="1" customFormat="1" ht="5.25" customHeight="1">
      <c r="B5" s="218"/>
      <c r="C5" s="220"/>
      <c r="D5" s="220"/>
      <c r="E5" s="220"/>
      <c r="F5" s="220"/>
      <c r="G5" s="220"/>
      <c r="H5" s="220"/>
      <c r="I5" s="220"/>
      <c r="J5" s="220"/>
      <c r="K5" s="219"/>
    </row>
    <row r="6" spans="2:11" s="1" customFormat="1" ht="15" customHeight="1">
      <c r="B6" s="218"/>
      <c r="C6" s="345" t="s">
        <v>255</v>
      </c>
      <c r="D6" s="345"/>
      <c r="E6" s="345"/>
      <c r="F6" s="345"/>
      <c r="G6" s="345"/>
      <c r="H6" s="345"/>
      <c r="I6" s="345"/>
      <c r="J6" s="345"/>
      <c r="K6" s="219"/>
    </row>
    <row r="7" spans="2:11" s="1" customFormat="1" ht="15" customHeight="1">
      <c r="B7" s="222"/>
      <c r="C7" s="345" t="s">
        <v>256</v>
      </c>
      <c r="D7" s="345"/>
      <c r="E7" s="345"/>
      <c r="F7" s="345"/>
      <c r="G7" s="345"/>
      <c r="H7" s="345"/>
      <c r="I7" s="345"/>
      <c r="J7" s="345"/>
      <c r="K7" s="219"/>
    </row>
    <row r="8" spans="2:11" s="1" customFormat="1" ht="12.75" customHeight="1">
      <c r="B8" s="222"/>
      <c r="C8" s="221"/>
      <c r="D8" s="221"/>
      <c r="E8" s="221"/>
      <c r="F8" s="221"/>
      <c r="G8" s="221"/>
      <c r="H8" s="221"/>
      <c r="I8" s="221"/>
      <c r="J8" s="221"/>
      <c r="K8" s="219"/>
    </row>
    <row r="9" spans="2:11" s="1" customFormat="1" ht="15" customHeight="1">
      <c r="B9" s="222"/>
      <c r="C9" s="345" t="s">
        <v>257</v>
      </c>
      <c r="D9" s="345"/>
      <c r="E9" s="345"/>
      <c r="F9" s="345"/>
      <c r="G9" s="345"/>
      <c r="H9" s="345"/>
      <c r="I9" s="345"/>
      <c r="J9" s="345"/>
      <c r="K9" s="219"/>
    </row>
    <row r="10" spans="2:11" s="1" customFormat="1" ht="15" customHeight="1">
      <c r="B10" s="222"/>
      <c r="C10" s="221"/>
      <c r="D10" s="345" t="s">
        <v>258</v>
      </c>
      <c r="E10" s="345"/>
      <c r="F10" s="345"/>
      <c r="G10" s="345"/>
      <c r="H10" s="345"/>
      <c r="I10" s="345"/>
      <c r="J10" s="345"/>
      <c r="K10" s="219"/>
    </row>
    <row r="11" spans="2:11" s="1" customFormat="1" ht="15" customHeight="1">
      <c r="B11" s="222"/>
      <c r="C11" s="223"/>
      <c r="D11" s="345" t="s">
        <v>259</v>
      </c>
      <c r="E11" s="345"/>
      <c r="F11" s="345"/>
      <c r="G11" s="345"/>
      <c r="H11" s="345"/>
      <c r="I11" s="345"/>
      <c r="J11" s="345"/>
      <c r="K11" s="219"/>
    </row>
    <row r="12" spans="2:11" s="1" customFormat="1" ht="15" customHeight="1">
      <c r="B12" s="222"/>
      <c r="C12" s="223"/>
      <c r="D12" s="221"/>
      <c r="E12" s="221"/>
      <c r="F12" s="221"/>
      <c r="G12" s="221"/>
      <c r="H12" s="221"/>
      <c r="I12" s="221"/>
      <c r="J12" s="221"/>
      <c r="K12" s="219"/>
    </row>
    <row r="13" spans="2:11" s="1" customFormat="1" ht="15" customHeight="1">
      <c r="B13" s="222"/>
      <c r="C13" s="223"/>
      <c r="D13" s="224" t="s">
        <v>260</v>
      </c>
      <c r="E13" s="221"/>
      <c r="F13" s="221"/>
      <c r="G13" s="221"/>
      <c r="H13" s="221"/>
      <c r="I13" s="221"/>
      <c r="J13" s="221"/>
      <c r="K13" s="219"/>
    </row>
    <row r="14" spans="2:11" s="1" customFormat="1" ht="12.75" customHeight="1">
      <c r="B14" s="222"/>
      <c r="C14" s="223"/>
      <c r="D14" s="223"/>
      <c r="E14" s="223"/>
      <c r="F14" s="223"/>
      <c r="G14" s="223"/>
      <c r="H14" s="223"/>
      <c r="I14" s="223"/>
      <c r="J14" s="223"/>
      <c r="K14" s="219"/>
    </row>
    <row r="15" spans="2:11" s="1" customFormat="1" ht="15" customHeight="1">
      <c r="B15" s="222"/>
      <c r="C15" s="223"/>
      <c r="D15" s="345" t="s">
        <v>261</v>
      </c>
      <c r="E15" s="345"/>
      <c r="F15" s="345"/>
      <c r="G15" s="345"/>
      <c r="H15" s="345"/>
      <c r="I15" s="345"/>
      <c r="J15" s="345"/>
      <c r="K15" s="219"/>
    </row>
    <row r="16" spans="2:11" s="1" customFormat="1" ht="15" customHeight="1">
      <c r="B16" s="222"/>
      <c r="C16" s="223"/>
      <c r="D16" s="345" t="s">
        <v>262</v>
      </c>
      <c r="E16" s="345"/>
      <c r="F16" s="345"/>
      <c r="G16" s="345"/>
      <c r="H16" s="345"/>
      <c r="I16" s="345"/>
      <c r="J16" s="345"/>
      <c r="K16" s="219"/>
    </row>
    <row r="17" spans="2:11" s="1" customFormat="1" ht="15" customHeight="1">
      <c r="B17" s="222"/>
      <c r="C17" s="223"/>
      <c r="D17" s="345" t="s">
        <v>263</v>
      </c>
      <c r="E17" s="345"/>
      <c r="F17" s="345"/>
      <c r="G17" s="345"/>
      <c r="H17" s="345"/>
      <c r="I17" s="345"/>
      <c r="J17" s="345"/>
      <c r="K17" s="219"/>
    </row>
    <row r="18" spans="2:11" s="1" customFormat="1" ht="15" customHeight="1">
      <c r="B18" s="222"/>
      <c r="C18" s="223"/>
      <c r="D18" s="223"/>
      <c r="E18" s="225" t="s">
        <v>74</v>
      </c>
      <c r="F18" s="345" t="s">
        <v>264</v>
      </c>
      <c r="G18" s="345"/>
      <c r="H18" s="345"/>
      <c r="I18" s="345"/>
      <c r="J18" s="345"/>
      <c r="K18" s="219"/>
    </row>
    <row r="19" spans="2:11" s="1" customFormat="1" ht="15" customHeight="1">
      <c r="B19" s="222"/>
      <c r="C19" s="223"/>
      <c r="D19" s="223"/>
      <c r="E19" s="225" t="s">
        <v>265</v>
      </c>
      <c r="F19" s="345" t="s">
        <v>266</v>
      </c>
      <c r="G19" s="345"/>
      <c r="H19" s="345"/>
      <c r="I19" s="345"/>
      <c r="J19" s="345"/>
      <c r="K19" s="219"/>
    </row>
    <row r="20" spans="2:11" s="1" customFormat="1" ht="15" customHeight="1">
      <c r="B20" s="222"/>
      <c r="C20" s="223"/>
      <c r="D20" s="223"/>
      <c r="E20" s="225" t="s">
        <v>267</v>
      </c>
      <c r="F20" s="345" t="s">
        <v>268</v>
      </c>
      <c r="G20" s="345"/>
      <c r="H20" s="345"/>
      <c r="I20" s="345"/>
      <c r="J20" s="345"/>
      <c r="K20" s="219"/>
    </row>
    <row r="21" spans="2:11" s="1" customFormat="1" ht="15" customHeight="1">
      <c r="B21" s="222"/>
      <c r="C21" s="223"/>
      <c r="D21" s="223"/>
      <c r="E21" s="225" t="s">
        <v>269</v>
      </c>
      <c r="F21" s="345" t="s">
        <v>270</v>
      </c>
      <c r="G21" s="345"/>
      <c r="H21" s="345"/>
      <c r="I21" s="345"/>
      <c r="J21" s="345"/>
      <c r="K21" s="219"/>
    </row>
    <row r="22" spans="2:11" s="1" customFormat="1" ht="15" customHeight="1">
      <c r="B22" s="222"/>
      <c r="C22" s="223"/>
      <c r="D22" s="223"/>
      <c r="E22" s="225" t="s">
        <v>271</v>
      </c>
      <c r="F22" s="345" t="s">
        <v>272</v>
      </c>
      <c r="G22" s="345"/>
      <c r="H22" s="345"/>
      <c r="I22" s="345"/>
      <c r="J22" s="345"/>
      <c r="K22" s="219"/>
    </row>
    <row r="23" spans="2:11" s="1" customFormat="1" ht="15" customHeight="1">
      <c r="B23" s="222"/>
      <c r="C23" s="223"/>
      <c r="D23" s="223"/>
      <c r="E23" s="225" t="s">
        <v>273</v>
      </c>
      <c r="F23" s="345" t="s">
        <v>274</v>
      </c>
      <c r="G23" s="345"/>
      <c r="H23" s="345"/>
      <c r="I23" s="345"/>
      <c r="J23" s="345"/>
      <c r="K23" s="219"/>
    </row>
    <row r="24" spans="2:11" s="1" customFormat="1" ht="12.75" customHeight="1">
      <c r="B24" s="222"/>
      <c r="C24" s="223"/>
      <c r="D24" s="223"/>
      <c r="E24" s="223"/>
      <c r="F24" s="223"/>
      <c r="G24" s="223"/>
      <c r="H24" s="223"/>
      <c r="I24" s="223"/>
      <c r="J24" s="223"/>
      <c r="K24" s="219"/>
    </row>
    <row r="25" spans="2:11" s="1" customFormat="1" ht="15" customHeight="1">
      <c r="B25" s="222"/>
      <c r="C25" s="345" t="s">
        <v>275</v>
      </c>
      <c r="D25" s="345"/>
      <c r="E25" s="345"/>
      <c r="F25" s="345"/>
      <c r="G25" s="345"/>
      <c r="H25" s="345"/>
      <c r="I25" s="345"/>
      <c r="J25" s="345"/>
      <c r="K25" s="219"/>
    </row>
    <row r="26" spans="2:11" s="1" customFormat="1" ht="15" customHeight="1">
      <c r="B26" s="222"/>
      <c r="C26" s="345" t="s">
        <v>276</v>
      </c>
      <c r="D26" s="345"/>
      <c r="E26" s="345"/>
      <c r="F26" s="345"/>
      <c r="G26" s="345"/>
      <c r="H26" s="345"/>
      <c r="I26" s="345"/>
      <c r="J26" s="345"/>
      <c r="K26" s="219"/>
    </row>
    <row r="27" spans="2:11" s="1" customFormat="1" ht="15" customHeight="1">
      <c r="B27" s="222"/>
      <c r="C27" s="221"/>
      <c r="D27" s="345" t="s">
        <v>277</v>
      </c>
      <c r="E27" s="345"/>
      <c r="F27" s="345"/>
      <c r="G27" s="345"/>
      <c r="H27" s="345"/>
      <c r="I27" s="345"/>
      <c r="J27" s="345"/>
      <c r="K27" s="219"/>
    </row>
    <row r="28" spans="2:11" s="1" customFormat="1" ht="15" customHeight="1">
      <c r="B28" s="222"/>
      <c r="C28" s="223"/>
      <c r="D28" s="345" t="s">
        <v>278</v>
      </c>
      <c r="E28" s="345"/>
      <c r="F28" s="345"/>
      <c r="G28" s="345"/>
      <c r="H28" s="345"/>
      <c r="I28" s="345"/>
      <c r="J28" s="345"/>
      <c r="K28" s="219"/>
    </row>
    <row r="29" spans="2:11" s="1" customFormat="1" ht="12.75" customHeight="1">
      <c r="B29" s="222"/>
      <c r="C29" s="223"/>
      <c r="D29" s="223"/>
      <c r="E29" s="223"/>
      <c r="F29" s="223"/>
      <c r="G29" s="223"/>
      <c r="H29" s="223"/>
      <c r="I29" s="223"/>
      <c r="J29" s="223"/>
      <c r="K29" s="219"/>
    </row>
    <row r="30" spans="2:11" s="1" customFormat="1" ht="15" customHeight="1">
      <c r="B30" s="222"/>
      <c r="C30" s="223"/>
      <c r="D30" s="345" t="s">
        <v>279</v>
      </c>
      <c r="E30" s="345"/>
      <c r="F30" s="345"/>
      <c r="G30" s="345"/>
      <c r="H30" s="345"/>
      <c r="I30" s="345"/>
      <c r="J30" s="345"/>
      <c r="K30" s="219"/>
    </row>
    <row r="31" spans="2:11" s="1" customFormat="1" ht="15" customHeight="1">
      <c r="B31" s="222"/>
      <c r="C31" s="223"/>
      <c r="D31" s="345" t="s">
        <v>280</v>
      </c>
      <c r="E31" s="345"/>
      <c r="F31" s="345"/>
      <c r="G31" s="345"/>
      <c r="H31" s="345"/>
      <c r="I31" s="345"/>
      <c r="J31" s="345"/>
      <c r="K31" s="219"/>
    </row>
    <row r="32" spans="2:11" s="1" customFormat="1" ht="12.75" customHeight="1">
      <c r="B32" s="222"/>
      <c r="C32" s="223"/>
      <c r="D32" s="223"/>
      <c r="E32" s="223"/>
      <c r="F32" s="223"/>
      <c r="G32" s="223"/>
      <c r="H32" s="223"/>
      <c r="I32" s="223"/>
      <c r="J32" s="223"/>
      <c r="K32" s="219"/>
    </row>
    <row r="33" spans="2:11" s="1" customFormat="1" ht="15" customHeight="1">
      <c r="B33" s="222"/>
      <c r="C33" s="223"/>
      <c r="D33" s="345" t="s">
        <v>281</v>
      </c>
      <c r="E33" s="345"/>
      <c r="F33" s="345"/>
      <c r="G33" s="345"/>
      <c r="H33" s="345"/>
      <c r="I33" s="345"/>
      <c r="J33" s="345"/>
      <c r="K33" s="219"/>
    </row>
    <row r="34" spans="2:11" s="1" customFormat="1" ht="15" customHeight="1">
      <c r="B34" s="222"/>
      <c r="C34" s="223"/>
      <c r="D34" s="345" t="s">
        <v>282</v>
      </c>
      <c r="E34" s="345"/>
      <c r="F34" s="345"/>
      <c r="G34" s="345"/>
      <c r="H34" s="345"/>
      <c r="I34" s="345"/>
      <c r="J34" s="345"/>
      <c r="K34" s="219"/>
    </row>
    <row r="35" spans="2:11" s="1" customFormat="1" ht="15" customHeight="1">
      <c r="B35" s="222"/>
      <c r="C35" s="223"/>
      <c r="D35" s="345" t="s">
        <v>283</v>
      </c>
      <c r="E35" s="345"/>
      <c r="F35" s="345"/>
      <c r="G35" s="345"/>
      <c r="H35" s="345"/>
      <c r="I35" s="345"/>
      <c r="J35" s="345"/>
      <c r="K35" s="219"/>
    </row>
    <row r="36" spans="2:11" s="1" customFormat="1" ht="15" customHeight="1">
      <c r="B36" s="222"/>
      <c r="C36" s="223"/>
      <c r="D36" s="221"/>
      <c r="E36" s="224" t="s">
        <v>86</v>
      </c>
      <c r="F36" s="221"/>
      <c r="G36" s="345" t="s">
        <v>284</v>
      </c>
      <c r="H36" s="345"/>
      <c r="I36" s="345"/>
      <c r="J36" s="345"/>
      <c r="K36" s="219"/>
    </row>
    <row r="37" spans="2:11" s="1" customFormat="1" ht="30.75" customHeight="1">
      <c r="B37" s="222"/>
      <c r="C37" s="223"/>
      <c r="D37" s="221"/>
      <c r="E37" s="224" t="s">
        <v>285</v>
      </c>
      <c r="F37" s="221"/>
      <c r="G37" s="345" t="s">
        <v>286</v>
      </c>
      <c r="H37" s="345"/>
      <c r="I37" s="345"/>
      <c r="J37" s="345"/>
      <c r="K37" s="219"/>
    </row>
    <row r="38" spans="2:11" s="1" customFormat="1" ht="15" customHeight="1">
      <c r="B38" s="222"/>
      <c r="C38" s="223"/>
      <c r="D38" s="221"/>
      <c r="E38" s="224" t="s">
        <v>51</v>
      </c>
      <c r="F38" s="221"/>
      <c r="G38" s="345" t="s">
        <v>287</v>
      </c>
      <c r="H38" s="345"/>
      <c r="I38" s="345"/>
      <c r="J38" s="345"/>
      <c r="K38" s="219"/>
    </row>
    <row r="39" spans="2:11" s="1" customFormat="1" ht="15" customHeight="1">
      <c r="B39" s="222"/>
      <c r="C39" s="223"/>
      <c r="D39" s="221"/>
      <c r="E39" s="224" t="s">
        <v>52</v>
      </c>
      <c r="F39" s="221"/>
      <c r="G39" s="345" t="s">
        <v>288</v>
      </c>
      <c r="H39" s="345"/>
      <c r="I39" s="345"/>
      <c r="J39" s="345"/>
      <c r="K39" s="219"/>
    </row>
    <row r="40" spans="2:11" s="1" customFormat="1" ht="15" customHeight="1">
      <c r="B40" s="222"/>
      <c r="C40" s="223"/>
      <c r="D40" s="221"/>
      <c r="E40" s="224" t="s">
        <v>87</v>
      </c>
      <c r="F40" s="221"/>
      <c r="G40" s="345" t="s">
        <v>289</v>
      </c>
      <c r="H40" s="345"/>
      <c r="I40" s="345"/>
      <c r="J40" s="345"/>
      <c r="K40" s="219"/>
    </row>
    <row r="41" spans="2:11" s="1" customFormat="1" ht="15" customHeight="1">
      <c r="B41" s="222"/>
      <c r="C41" s="223"/>
      <c r="D41" s="221"/>
      <c r="E41" s="224" t="s">
        <v>88</v>
      </c>
      <c r="F41" s="221"/>
      <c r="G41" s="345" t="s">
        <v>290</v>
      </c>
      <c r="H41" s="345"/>
      <c r="I41" s="345"/>
      <c r="J41" s="345"/>
      <c r="K41" s="219"/>
    </row>
    <row r="42" spans="2:11" s="1" customFormat="1" ht="15" customHeight="1">
      <c r="B42" s="222"/>
      <c r="C42" s="223"/>
      <c r="D42" s="221"/>
      <c r="E42" s="224" t="s">
        <v>291</v>
      </c>
      <c r="F42" s="221"/>
      <c r="G42" s="345" t="s">
        <v>292</v>
      </c>
      <c r="H42" s="345"/>
      <c r="I42" s="345"/>
      <c r="J42" s="345"/>
      <c r="K42" s="219"/>
    </row>
    <row r="43" spans="2:11" s="1" customFormat="1" ht="15" customHeight="1">
      <c r="B43" s="222"/>
      <c r="C43" s="223"/>
      <c r="D43" s="221"/>
      <c r="E43" s="224"/>
      <c r="F43" s="221"/>
      <c r="G43" s="345" t="s">
        <v>293</v>
      </c>
      <c r="H43" s="345"/>
      <c r="I43" s="345"/>
      <c r="J43" s="345"/>
      <c r="K43" s="219"/>
    </row>
    <row r="44" spans="2:11" s="1" customFormat="1" ht="15" customHeight="1">
      <c r="B44" s="222"/>
      <c r="C44" s="223"/>
      <c r="D44" s="221"/>
      <c r="E44" s="224" t="s">
        <v>294</v>
      </c>
      <c r="F44" s="221"/>
      <c r="G44" s="345" t="s">
        <v>295</v>
      </c>
      <c r="H44" s="345"/>
      <c r="I44" s="345"/>
      <c r="J44" s="345"/>
      <c r="K44" s="219"/>
    </row>
    <row r="45" spans="2:11" s="1" customFormat="1" ht="15" customHeight="1">
      <c r="B45" s="222"/>
      <c r="C45" s="223"/>
      <c r="D45" s="221"/>
      <c r="E45" s="224" t="s">
        <v>90</v>
      </c>
      <c r="F45" s="221"/>
      <c r="G45" s="345" t="s">
        <v>296</v>
      </c>
      <c r="H45" s="345"/>
      <c r="I45" s="345"/>
      <c r="J45" s="345"/>
      <c r="K45" s="219"/>
    </row>
    <row r="46" spans="2:11" s="1" customFormat="1" ht="12.75" customHeight="1">
      <c r="B46" s="222"/>
      <c r="C46" s="223"/>
      <c r="D46" s="221"/>
      <c r="E46" s="221"/>
      <c r="F46" s="221"/>
      <c r="G46" s="221"/>
      <c r="H46" s="221"/>
      <c r="I46" s="221"/>
      <c r="J46" s="221"/>
      <c r="K46" s="219"/>
    </row>
    <row r="47" spans="2:11" s="1" customFormat="1" ht="15" customHeight="1">
      <c r="B47" s="222"/>
      <c r="C47" s="223"/>
      <c r="D47" s="345" t="s">
        <v>297</v>
      </c>
      <c r="E47" s="345"/>
      <c r="F47" s="345"/>
      <c r="G47" s="345"/>
      <c r="H47" s="345"/>
      <c r="I47" s="345"/>
      <c r="J47" s="345"/>
      <c r="K47" s="219"/>
    </row>
    <row r="48" spans="2:11" s="1" customFormat="1" ht="15" customHeight="1">
      <c r="B48" s="222"/>
      <c r="C48" s="223"/>
      <c r="D48" s="223"/>
      <c r="E48" s="345" t="s">
        <v>298</v>
      </c>
      <c r="F48" s="345"/>
      <c r="G48" s="345"/>
      <c r="H48" s="345"/>
      <c r="I48" s="345"/>
      <c r="J48" s="345"/>
      <c r="K48" s="219"/>
    </row>
    <row r="49" spans="2:11" s="1" customFormat="1" ht="15" customHeight="1">
      <c r="B49" s="222"/>
      <c r="C49" s="223"/>
      <c r="D49" s="223"/>
      <c r="E49" s="345" t="s">
        <v>299</v>
      </c>
      <c r="F49" s="345"/>
      <c r="G49" s="345"/>
      <c r="H49" s="345"/>
      <c r="I49" s="345"/>
      <c r="J49" s="345"/>
      <c r="K49" s="219"/>
    </row>
    <row r="50" spans="2:11" s="1" customFormat="1" ht="15" customHeight="1">
      <c r="B50" s="222"/>
      <c r="C50" s="223"/>
      <c r="D50" s="223"/>
      <c r="E50" s="345" t="s">
        <v>300</v>
      </c>
      <c r="F50" s="345"/>
      <c r="G50" s="345"/>
      <c r="H50" s="345"/>
      <c r="I50" s="345"/>
      <c r="J50" s="345"/>
      <c r="K50" s="219"/>
    </row>
    <row r="51" spans="2:11" s="1" customFormat="1" ht="15" customHeight="1">
      <c r="B51" s="222"/>
      <c r="C51" s="223"/>
      <c r="D51" s="345" t="s">
        <v>301</v>
      </c>
      <c r="E51" s="345"/>
      <c r="F51" s="345"/>
      <c r="G51" s="345"/>
      <c r="H51" s="345"/>
      <c r="I51" s="345"/>
      <c r="J51" s="345"/>
      <c r="K51" s="219"/>
    </row>
    <row r="52" spans="2:11" s="1" customFormat="1" ht="25.5" customHeight="1">
      <c r="B52" s="218"/>
      <c r="C52" s="346" t="s">
        <v>302</v>
      </c>
      <c r="D52" s="346"/>
      <c r="E52" s="346"/>
      <c r="F52" s="346"/>
      <c r="G52" s="346"/>
      <c r="H52" s="346"/>
      <c r="I52" s="346"/>
      <c r="J52" s="346"/>
      <c r="K52" s="219"/>
    </row>
    <row r="53" spans="2:11" s="1" customFormat="1" ht="5.25" customHeight="1">
      <c r="B53" s="218"/>
      <c r="C53" s="220"/>
      <c r="D53" s="220"/>
      <c r="E53" s="220"/>
      <c r="F53" s="220"/>
      <c r="G53" s="220"/>
      <c r="H53" s="220"/>
      <c r="I53" s="220"/>
      <c r="J53" s="220"/>
      <c r="K53" s="219"/>
    </row>
    <row r="54" spans="2:11" s="1" customFormat="1" ht="15" customHeight="1">
      <c r="B54" s="218"/>
      <c r="C54" s="345" t="s">
        <v>303</v>
      </c>
      <c r="D54" s="345"/>
      <c r="E54" s="345"/>
      <c r="F54" s="345"/>
      <c r="G54" s="345"/>
      <c r="H54" s="345"/>
      <c r="I54" s="345"/>
      <c r="J54" s="345"/>
      <c r="K54" s="219"/>
    </row>
    <row r="55" spans="2:11" s="1" customFormat="1" ht="15" customHeight="1">
      <c r="B55" s="218"/>
      <c r="C55" s="345" t="s">
        <v>304</v>
      </c>
      <c r="D55" s="345"/>
      <c r="E55" s="345"/>
      <c r="F55" s="345"/>
      <c r="G55" s="345"/>
      <c r="H55" s="345"/>
      <c r="I55" s="345"/>
      <c r="J55" s="345"/>
      <c r="K55" s="219"/>
    </row>
    <row r="56" spans="2:11" s="1" customFormat="1" ht="12.75" customHeight="1">
      <c r="B56" s="218"/>
      <c r="C56" s="221"/>
      <c r="D56" s="221"/>
      <c r="E56" s="221"/>
      <c r="F56" s="221"/>
      <c r="G56" s="221"/>
      <c r="H56" s="221"/>
      <c r="I56" s="221"/>
      <c r="J56" s="221"/>
      <c r="K56" s="219"/>
    </row>
    <row r="57" spans="2:11" s="1" customFormat="1" ht="15" customHeight="1">
      <c r="B57" s="218"/>
      <c r="C57" s="345" t="s">
        <v>305</v>
      </c>
      <c r="D57" s="345"/>
      <c r="E57" s="345"/>
      <c r="F57" s="345"/>
      <c r="G57" s="345"/>
      <c r="H57" s="345"/>
      <c r="I57" s="345"/>
      <c r="J57" s="345"/>
      <c r="K57" s="219"/>
    </row>
    <row r="58" spans="2:11" s="1" customFormat="1" ht="15" customHeight="1">
      <c r="B58" s="218"/>
      <c r="C58" s="223"/>
      <c r="D58" s="345" t="s">
        <v>306</v>
      </c>
      <c r="E58" s="345"/>
      <c r="F58" s="345"/>
      <c r="G58" s="345"/>
      <c r="H58" s="345"/>
      <c r="I58" s="345"/>
      <c r="J58" s="345"/>
      <c r="K58" s="219"/>
    </row>
    <row r="59" spans="2:11" s="1" customFormat="1" ht="15" customHeight="1">
      <c r="B59" s="218"/>
      <c r="C59" s="223"/>
      <c r="D59" s="345" t="s">
        <v>307</v>
      </c>
      <c r="E59" s="345"/>
      <c r="F59" s="345"/>
      <c r="G59" s="345"/>
      <c r="H59" s="345"/>
      <c r="I59" s="345"/>
      <c r="J59" s="345"/>
      <c r="K59" s="219"/>
    </row>
    <row r="60" spans="2:11" s="1" customFormat="1" ht="15" customHeight="1">
      <c r="B60" s="218"/>
      <c r="C60" s="223"/>
      <c r="D60" s="345" t="s">
        <v>308</v>
      </c>
      <c r="E60" s="345"/>
      <c r="F60" s="345"/>
      <c r="G60" s="345"/>
      <c r="H60" s="345"/>
      <c r="I60" s="345"/>
      <c r="J60" s="345"/>
      <c r="K60" s="219"/>
    </row>
    <row r="61" spans="2:11" s="1" customFormat="1" ht="15" customHeight="1">
      <c r="B61" s="218"/>
      <c r="C61" s="223"/>
      <c r="D61" s="345" t="s">
        <v>309</v>
      </c>
      <c r="E61" s="345"/>
      <c r="F61" s="345"/>
      <c r="G61" s="345"/>
      <c r="H61" s="345"/>
      <c r="I61" s="345"/>
      <c r="J61" s="345"/>
      <c r="K61" s="219"/>
    </row>
    <row r="62" spans="2:11" s="1" customFormat="1" ht="15" customHeight="1">
      <c r="B62" s="218"/>
      <c r="C62" s="223"/>
      <c r="D62" s="348" t="s">
        <v>310</v>
      </c>
      <c r="E62" s="348"/>
      <c r="F62" s="348"/>
      <c r="G62" s="348"/>
      <c r="H62" s="348"/>
      <c r="I62" s="348"/>
      <c r="J62" s="348"/>
      <c r="K62" s="219"/>
    </row>
    <row r="63" spans="2:11" s="1" customFormat="1" ht="15" customHeight="1">
      <c r="B63" s="218"/>
      <c r="C63" s="223"/>
      <c r="D63" s="345" t="s">
        <v>311</v>
      </c>
      <c r="E63" s="345"/>
      <c r="F63" s="345"/>
      <c r="G63" s="345"/>
      <c r="H63" s="345"/>
      <c r="I63" s="345"/>
      <c r="J63" s="345"/>
      <c r="K63" s="219"/>
    </row>
    <row r="64" spans="2:11" s="1" customFormat="1" ht="12.75" customHeight="1">
      <c r="B64" s="218"/>
      <c r="C64" s="223"/>
      <c r="D64" s="223"/>
      <c r="E64" s="226"/>
      <c r="F64" s="223"/>
      <c r="G64" s="223"/>
      <c r="H64" s="223"/>
      <c r="I64" s="223"/>
      <c r="J64" s="223"/>
      <c r="K64" s="219"/>
    </row>
    <row r="65" spans="2:11" s="1" customFormat="1" ht="15" customHeight="1">
      <c r="B65" s="218"/>
      <c r="C65" s="223"/>
      <c r="D65" s="345" t="s">
        <v>312</v>
      </c>
      <c r="E65" s="345"/>
      <c r="F65" s="345"/>
      <c r="G65" s="345"/>
      <c r="H65" s="345"/>
      <c r="I65" s="345"/>
      <c r="J65" s="345"/>
      <c r="K65" s="219"/>
    </row>
    <row r="66" spans="2:11" s="1" customFormat="1" ht="15" customHeight="1">
      <c r="B66" s="218"/>
      <c r="C66" s="223"/>
      <c r="D66" s="348" t="s">
        <v>313</v>
      </c>
      <c r="E66" s="348"/>
      <c r="F66" s="348"/>
      <c r="G66" s="348"/>
      <c r="H66" s="348"/>
      <c r="I66" s="348"/>
      <c r="J66" s="348"/>
      <c r="K66" s="219"/>
    </row>
    <row r="67" spans="2:11" s="1" customFormat="1" ht="15" customHeight="1">
      <c r="B67" s="218"/>
      <c r="C67" s="223"/>
      <c r="D67" s="345" t="s">
        <v>314</v>
      </c>
      <c r="E67" s="345"/>
      <c r="F67" s="345"/>
      <c r="G67" s="345"/>
      <c r="H67" s="345"/>
      <c r="I67" s="345"/>
      <c r="J67" s="345"/>
      <c r="K67" s="219"/>
    </row>
    <row r="68" spans="2:11" s="1" customFormat="1" ht="15" customHeight="1">
      <c r="B68" s="218"/>
      <c r="C68" s="223"/>
      <c r="D68" s="345" t="s">
        <v>315</v>
      </c>
      <c r="E68" s="345"/>
      <c r="F68" s="345"/>
      <c r="G68" s="345"/>
      <c r="H68" s="345"/>
      <c r="I68" s="345"/>
      <c r="J68" s="345"/>
      <c r="K68" s="219"/>
    </row>
    <row r="69" spans="2:11" s="1" customFormat="1" ht="15" customHeight="1">
      <c r="B69" s="218"/>
      <c r="C69" s="223"/>
      <c r="D69" s="345" t="s">
        <v>316</v>
      </c>
      <c r="E69" s="345"/>
      <c r="F69" s="345"/>
      <c r="G69" s="345"/>
      <c r="H69" s="345"/>
      <c r="I69" s="345"/>
      <c r="J69" s="345"/>
      <c r="K69" s="219"/>
    </row>
    <row r="70" spans="2:11" s="1" customFormat="1" ht="15" customHeight="1">
      <c r="B70" s="218"/>
      <c r="C70" s="223"/>
      <c r="D70" s="345" t="s">
        <v>317</v>
      </c>
      <c r="E70" s="345"/>
      <c r="F70" s="345"/>
      <c r="G70" s="345"/>
      <c r="H70" s="345"/>
      <c r="I70" s="345"/>
      <c r="J70" s="345"/>
      <c r="K70" s="219"/>
    </row>
    <row r="71" spans="2:11" s="1" customFormat="1" ht="12.75" customHeight="1">
      <c r="B71" s="227"/>
      <c r="C71" s="228"/>
      <c r="D71" s="228"/>
      <c r="E71" s="228"/>
      <c r="F71" s="228"/>
      <c r="G71" s="228"/>
      <c r="H71" s="228"/>
      <c r="I71" s="228"/>
      <c r="J71" s="228"/>
      <c r="K71" s="229"/>
    </row>
    <row r="72" spans="2:11" s="1" customFormat="1" ht="18.75" customHeight="1">
      <c r="B72" s="230"/>
      <c r="C72" s="230"/>
      <c r="D72" s="230"/>
      <c r="E72" s="230"/>
      <c r="F72" s="230"/>
      <c r="G72" s="230"/>
      <c r="H72" s="230"/>
      <c r="I72" s="230"/>
      <c r="J72" s="230"/>
      <c r="K72" s="231"/>
    </row>
    <row r="73" spans="2:11" s="1" customFormat="1" ht="18.75" customHeight="1">
      <c r="B73" s="231"/>
      <c r="C73" s="231"/>
      <c r="D73" s="231"/>
      <c r="E73" s="231"/>
      <c r="F73" s="231"/>
      <c r="G73" s="231"/>
      <c r="H73" s="231"/>
      <c r="I73" s="231"/>
      <c r="J73" s="231"/>
      <c r="K73" s="231"/>
    </row>
    <row r="74" spans="2:11" s="1" customFormat="1" ht="7.5" customHeight="1">
      <c r="B74" s="232"/>
      <c r="C74" s="233"/>
      <c r="D74" s="233"/>
      <c r="E74" s="233"/>
      <c r="F74" s="233"/>
      <c r="G74" s="233"/>
      <c r="H74" s="233"/>
      <c r="I74" s="233"/>
      <c r="J74" s="233"/>
      <c r="K74" s="234"/>
    </row>
    <row r="75" spans="2:11" s="1" customFormat="1" ht="45" customHeight="1">
      <c r="B75" s="235"/>
      <c r="C75" s="349" t="s">
        <v>318</v>
      </c>
      <c r="D75" s="349"/>
      <c r="E75" s="349"/>
      <c r="F75" s="349"/>
      <c r="G75" s="349"/>
      <c r="H75" s="349"/>
      <c r="I75" s="349"/>
      <c r="J75" s="349"/>
      <c r="K75" s="236"/>
    </row>
    <row r="76" spans="2:11" s="1" customFormat="1" ht="17.25" customHeight="1">
      <c r="B76" s="235"/>
      <c r="C76" s="237" t="s">
        <v>319</v>
      </c>
      <c r="D76" s="237"/>
      <c r="E76" s="237"/>
      <c r="F76" s="237" t="s">
        <v>320</v>
      </c>
      <c r="G76" s="238"/>
      <c r="H76" s="237" t="s">
        <v>52</v>
      </c>
      <c r="I76" s="237" t="s">
        <v>55</v>
      </c>
      <c r="J76" s="237" t="s">
        <v>321</v>
      </c>
      <c r="K76" s="236"/>
    </row>
    <row r="77" spans="2:11" s="1" customFormat="1" ht="17.25" customHeight="1">
      <c r="B77" s="235"/>
      <c r="C77" s="239" t="s">
        <v>322</v>
      </c>
      <c r="D77" s="239"/>
      <c r="E77" s="239"/>
      <c r="F77" s="240" t="s">
        <v>323</v>
      </c>
      <c r="G77" s="241"/>
      <c r="H77" s="239"/>
      <c r="I77" s="239"/>
      <c r="J77" s="239" t="s">
        <v>324</v>
      </c>
      <c r="K77" s="236"/>
    </row>
    <row r="78" spans="2:11" s="1" customFormat="1" ht="5.25" customHeight="1">
      <c r="B78" s="235"/>
      <c r="C78" s="242"/>
      <c r="D78" s="242"/>
      <c r="E78" s="242"/>
      <c r="F78" s="242"/>
      <c r="G78" s="243"/>
      <c r="H78" s="242"/>
      <c r="I78" s="242"/>
      <c r="J78" s="242"/>
      <c r="K78" s="236"/>
    </row>
    <row r="79" spans="2:11" s="1" customFormat="1" ht="15" customHeight="1">
      <c r="B79" s="235"/>
      <c r="C79" s="224" t="s">
        <v>51</v>
      </c>
      <c r="D79" s="244"/>
      <c r="E79" s="244"/>
      <c r="F79" s="245" t="s">
        <v>325</v>
      </c>
      <c r="G79" s="246"/>
      <c r="H79" s="224" t="s">
        <v>326</v>
      </c>
      <c r="I79" s="224" t="s">
        <v>327</v>
      </c>
      <c r="J79" s="224">
        <v>20</v>
      </c>
      <c r="K79" s="236"/>
    </row>
    <row r="80" spans="2:11" s="1" customFormat="1" ht="15" customHeight="1">
      <c r="B80" s="235"/>
      <c r="C80" s="224" t="s">
        <v>328</v>
      </c>
      <c r="D80" s="224"/>
      <c r="E80" s="224"/>
      <c r="F80" s="245" t="s">
        <v>325</v>
      </c>
      <c r="G80" s="246"/>
      <c r="H80" s="224" t="s">
        <v>329</v>
      </c>
      <c r="I80" s="224" t="s">
        <v>327</v>
      </c>
      <c r="J80" s="224">
        <v>120</v>
      </c>
      <c r="K80" s="236"/>
    </row>
    <row r="81" spans="2:11" s="1" customFormat="1" ht="15" customHeight="1">
      <c r="B81" s="247"/>
      <c r="C81" s="224" t="s">
        <v>330</v>
      </c>
      <c r="D81" s="224"/>
      <c r="E81" s="224"/>
      <c r="F81" s="245" t="s">
        <v>331</v>
      </c>
      <c r="G81" s="246"/>
      <c r="H81" s="224" t="s">
        <v>332</v>
      </c>
      <c r="I81" s="224" t="s">
        <v>327</v>
      </c>
      <c r="J81" s="224">
        <v>50</v>
      </c>
      <c r="K81" s="236"/>
    </row>
    <row r="82" spans="2:11" s="1" customFormat="1" ht="15" customHeight="1">
      <c r="B82" s="247"/>
      <c r="C82" s="224" t="s">
        <v>333</v>
      </c>
      <c r="D82" s="224"/>
      <c r="E82" s="224"/>
      <c r="F82" s="245" t="s">
        <v>325</v>
      </c>
      <c r="G82" s="246"/>
      <c r="H82" s="224" t="s">
        <v>334</v>
      </c>
      <c r="I82" s="224" t="s">
        <v>335</v>
      </c>
      <c r="J82" s="224"/>
      <c r="K82" s="236"/>
    </row>
    <row r="83" spans="2:11" s="1" customFormat="1" ht="15" customHeight="1">
      <c r="B83" s="247"/>
      <c r="C83" s="248" t="s">
        <v>336</v>
      </c>
      <c r="D83" s="248"/>
      <c r="E83" s="248"/>
      <c r="F83" s="249" t="s">
        <v>331</v>
      </c>
      <c r="G83" s="248"/>
      <c r="H83" s="248" t="s">
        <v>337</v>
      </c>
      <c r="I83" s="248" t="s">
        <v>327</v>
      </c>
      <c r="J83" s="248">
        <v>15</v>
      </c>
      <c r="K83" s="236"/>
    </row>
    <row r="84" spans="2:11" s="1" customFormat="1" ht="15" customHeight="1">
      <c r="B84" s="247"/>
      <c r="C84" s="248" t="s">
        <v>338</v>
      </c>
      <c r="D84" s="248"/>
      <c r="E84" s="248"/>
      <c r="F84" s="249" t="s">
        <v>331</v>
      </c>
      <c r="G84" s="248"/>
      <c r="H84" s="248" t="s">
        <v>339</v>
      </c>
      <c r="I84" s="248" t="s">
        <v>327</v>
      </c>
      <c r="J84" s="248">
        <v>15</v>
      </c>
      <c r="K84" s="236"/>
    </row>
    <row r="85" spans="2:11" s="1" customFormat="1" ht="15" customHeight="1">
      <c r="B85" s="247"/>
      <c r="C85" s="248" t="s">
        <v>340</v>
      </c>
      <c r="D85" s="248"/>
      <c r="E85" s="248"/>
      <c r="F85" s="249" t="s">
        <v>331</v>
      </c>
      <c r="G85" s="248"/>
      <c r="H85" s="248" t="s">
        <v>341</v>
      </c>
      <c r="I85" s="248" t="s">
        <v>327</v>
      </c>
      <c r="J85" s="248">
        <v>20</v>
      </c>
      <c r="K85" s="236"/>
    </row>
    <row r="86" spans="2:11" s="1" customFormat="1" ht="15" customHeight="1">
      <c r="B86" s="247"/>
      <c r="C86" s="248" t="s">
        <v>342</v>
      </c>
      <c r="D86" s="248"/>
      <c r="E86" s="248"/>
      <c r="F86" s="249" t="s">
        <v>331</v>
      </c>
      <c r="G86" s="248"/>
      <c r="H86" s="248" t="s">
        <v>343</v>
      </c>
      <c r="I86" s="248" t="s">
        <v>327</v>
      </c>
      <c r="J86" s="248">
        <v>20</v>
      </c>
      <c r="K86" s="236"/>
    </row>
    <row r="87" spans="2:11" s="1" customFormat="1" ht="15" customHeight="1">
      <c r="B87" s="247"/>
      <c r="C87" s="224" t="s">
        <v>344</v>
      </c>
      <c r="D87" s="224"/>
      <c r="E87" s="224"/>
      <c r="F87" s="245" t="s">
        <v>331</v>
      </c>
      <c r="G87" s="246"/>
      <c r="H87" s="224" t="s">
        <v>345</v>
      </c>
      <c r="I87" s="224" t="s">
        <v>327</v>
      </c>
      <c r="J87" s="224">
        <v>50</v>
      </c>
      <c r="K87" s="236"/>
    </row>
    <row r="88" spans="2:11" s="1" customFormat="1" ht="15" customHeight="1">
      <c r="B88" s="247"/>
      <c r="C88" s="224" t="s">
        <v>346</v>
      </c>
      <c r="D88" s="224"/>
      <c r="E88" s="224"/>
      <c r="F88" s="245" t="s">
        <v>331</v>
      </c>
      <c r="G88" s="246"/>
      <c r="H88" s="224" t="s">
        <v>347</v>
      </c>
      <c r="I88" s="224" t="s">
        <v>327</v>
      </c>
      <c r="J88" s="224">
        <v>20</v>
      </c>
      <c r="K88" s="236"/>
    </row>
    <row r="89" spans="2:11" s="1" customFormat="1" ht="15" customHeight="1">
      <c r="B89" s="247"/>
      <c r="C89" s="224" t="s">
        <v>348</v>
      </c>
      <c r="D89" s="224"/>
      <c r="E89" s="224"/>
      <c r="F89" s="245" t="s">
        <v>331</v>
      </c>
      <c r="G89" s="246"/>
      <c r="H89" s="224" t="s">
        <v>349</v>
      </c>
      <c r="I89" s="224" t="s">
        <v>327</v>
      </c>
      <c r="J89" s="224">
        <v>20</v>
      </c>
      <c r="K89" s="236"/>
    </row>
    <row r="90" spans="2:11" s="1" customFormat="1" ht="15" customHeight="1">
      <c r="B90" s="247"/>
      <c r="C90" s="224" t="s">
        <v>350</v>
      </c>
      <c r="D90" s="224"/>
      <c r="E90" s="224"/>
      <c r="F90" s="245" t="s">
        <v>331</v>
      </c>
      <c r="G90" s="246"/>
      <c r="H90" s="224" t="s">
        <v>351</v>
      </c>
      <c r="I90" s="224" t="s">
        <v>327</v>
      </c>
      <c r="J90" s="224">
        <v>50</v>
      </c>
      <c r="K90" s="236"/>
    </row>
    <row r="91" spans="2:11" s="1" customFormat="1" ht="15" customHeight="1">
      <c r="B91" s="247"/>
      <c r="C91" s="224" t="s">
        <v>352</v>
      </c>
      <c r="D91" s="224"/>
      <c r="E91" s="224"/>
      <c r="F91" s="245" t="s">
        <v>331</v>
      </c>
      <c r="G91" s="246"/>
      <c r="H91" s="224" t="s">
        <v>352</v>
      </c>
      <c r="I91" s="224" t="s">
        <v>327</v>
      </c>
      <c r="J91" s="224">
        <v>50</v>
      </c>
      <c r="K91" s="236"/>
    </row>
    <row r="92" spans="2:11" s="1" customFormat="1" ht="15" customHeight="1">
      <c r="B92" s="247"/>
      <c r="C92" s="224" t="s">
        <v>353</v>
      </c>
      <c r="D92" s="224"/>
      <c r="E92" s="224"/>
      <c r="F92" s="245" t="s">
        <v>331</v>
      </c>
      <c r="G92" s="246"/>
      <c r="H92" s="224" t="s">
        <v>354</v>
      </c>
      <c r="I92" s="224" t="s">
        <v>327</v>
      </c>
      <c r="J92" s="224">
        <v>255</v>
      </c>
      <c r="K92" s="236"/>
    </row>
    <row r="93" spans="2:11" s="1" customFormat="1" ht="15" customHeight="1">
      <c r="B93" s="247"/>
      <c r="C93" s="224" t="s">
        <v>355</v>
      </c>
      <c r="D93" s="224"/>
      <c r="E93" s="224"/>
      <c r="F93" s="245" t="s">
        <v>325</v>
      </c>
      <c r="G93" s="246"/>
      <c r="H93" s="224" t="s">
        <v>356</v>
      </c>
      <c r="I93" s="224" t="s">
        <v>357</v>
      </c>
      <c r="J93" s="224"/>
      <c r="K93" s="236"/>
    </row>
    <row r="94" spans="2:11" s="1" customFormat="1" ht="15" customHeight="1">
      <c r="B94" s="247"/>
      <c r="C94" s="224" t="s">
        <v>358</v>
      </c>
      <c r="D94" s="224"/>
      <c r="E94" s="224"/>
      <c r="F94" s="245" t="s">
        <v>325</v>
      </c>
      <c r="G94" s="246"/>
      <c r="H94" s="224" t="s">
        <v>359</v>
      </c>
      <c r="I94" s="224" t="s">
        <v>360</v>
      </c>
      <c r="J94" s="224"/>
      <c r="K94" s="236"/>
    </row>
    <row r="95" spans="2:11" s="1" customFormat="1" ht="15" customHeight="1">
      <c r="B95" s="247"/>
      <c r="C95" s="224" t="s">
        <v>361</v>
      </c>
      <c r="D95" s="224"/>
      <c r="E95" s="224"/>
      <c r="F95" s="245" t="s">
        <v>325</v>
      </c>
      <c r="G95" s="246"/>
      <c r="H95" s="224" t="s">
        <v>361</v>
      </c>
      <c r="I95" s="224" t="s">
        <v>360</v>
      </c>
      <c r="J95" s="224"/>
      <c r="K95" s="236"/>
    </row>
    <row r="96" spans="2:11" s="1" customFormat="1" ht="15" customHeight="1">
      <c r="B96" s="247"/>
      <c r="C96" s="224" t="s">
        <v>36</v>
      </c>
      <c r="D96" s="224"/>
      <c r="E96" s="224"/>
      <c r="F96" s="245" t="s">
        <v>325</v>
      </c>
      <c r="G96" s="246"/>
      <c r="H96" s="224" t="s">
        <v>362</v>
      </c>
      <c r="I96" s="224" t="s">
        <v>360</v>
      </c>
      <c r="J96" s="224"/>
      <c r="K96" s="236"/>
    </row>
    <row r="97" spans="2:11" s="1" customFormat="1" ht="15" customHeight="1">
      <c r="B97" s="247"/>
      <c r="C97" s="224" t="s">
        <v>46</v>
      </c>
      <c r="D97" s="224"/>
      <c r="E97" s="224"/>
      <c r="F97" s="245" t="s">
        <v>325</v>
      </c>
      <c r="G97" s="246"/>
      <c r="H97" s="224" t="s">
        <v>363</v>
      </c>
      <c r="I97" s="224" t="s">
        <v>360</v>
      </c>
      <c r="J97" s="224"/>
      <c r="K97" s="236"/>
    </row>
    <row r="98" spans="2:11" s="1" customFormat="1" ht="15" customHeight="1">
      <c r="B98" s="250"/>
      <c r="C98" s="251"/>
      <c r="D98" s="251"/>
      <c r="E98" s="251"/>
      <c r="F98" s="251"/>
      <c r="G98" s="251"/>
      <c r="H98" s="251"/>
      <c r="I98" s="251"/>
      <c r="J98" s="251"/>
      <c r="K98" s="252"/>
    </row>
    <row r="99" spans="2:11" s="1" customFormat="1" ht="18.75" customHeight="1">
      <c r="B99" s="253"/>
      <c r="C99" s="254"/>
      <c r="D99" s="254"/>
      <c r="E99" s="254"/>
      <c r="F99" s="254"/>
      <c r="G99" s="254"/>
      <c r="H99" s="254"/>
      <c r="I99" s="254"/>
      <c r="J99" s="254"/>
      <c r="K99" s="253"/>
    </row>
    <row r="100" spans="2:11" s="1" customFormat="1" ht="18.75" customHeight="1"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</row>
    <row r="101" spans="2:11" s="1" customFormat="1" ht="7.5" customHeight="1">
      <c r="B101" s="232"/>
      <c r="C101" s="233"/>
      <c r="D101" s="233"/>
      <c r="E101" s="233"/>
      <c r="F101" s="233"/>
      <c r="G101" s="233"/>
      <c r="H101" s="233"/>
      <c r="I101" s="233"/>
      <c r="J101" s="233"/>
      <c r="K101" s="234"/>
    </row>
    <row r="102" spans="2:11" s="1" customFormat="1" ht="45" customHeight="1">
      <c r="B102" s="235"/>
      <c r="C102" s="349" t="s">
        <v>364</v>
      </c>
      <c r="D102" s="349"/>
      <c r="E102" s="349"/>
      <c r="F102" s="349"/>
      <c r="G102" s="349"/>
      <c r="H102" s="349"/>
      <c r="I102" s="349"/>
      <c r="J102" s="349"/>
      <c r="K102" s="236"/>
    </row>
    <row r="103" spans="2:11" s="1" customFormat="1" ht="17.25" customHeight="1">
      <c r="B103" s="235"/>
      <c r="C103" s="237" t="s">
        <v>319</v>
      </c>
      <c r="D103" s="237"/>
      <c r="E103" s="237"/>
      <c r="F103" s="237" t="s">
        <v>320</v>
      </c>
      <c r="G103" s="238"/>
      <c r="H103" s="237" t="s">
        <v>52</v>
      </c>
      <c r="I103" s="237" t="s">
        <v>55</v>
      </c>
      <c r="J103" s="237" t="s">
        <v>321</v>
      </c>
      <c r="K103" s="236"/>
    </row>
    <row r="104" spans="2:11" s="1" customFormat="1" ht="17.25" customHeight="1">
      <c r="B104" s="235"/>
      <c r="C104" s="239" t="s">
        <v>322</v>
      </c>
      <c r="D104" s="239"/>
      <c r="E104" s="239"/>
      <c r="F104" s="240" t="s">
        <v>323</v>
      </c>
      <c r="G104" s="241"/>
      <c r="H104" s="239"/>
      <c r="I104" s="239"/>
      <c r="J104" s="239" t="s">
        <v>324</v>
      </c>
      <c r="K104" s="236"/>
    </row>
    <row r="105" spans="2:11" s="1" customFormat="1" ht="5.25" customHeight="1">
      <c r="B105" s="235"/>
      <c r="C105" s="237"/>
      <c r="D105" s="237"/>
      <c r="E105" s="237"/>
      <c r="F105" s="237"/>
      <c r="G105" s="255"/>
      <c r="H105" s="237"/>
      <c r="I105" s="237"/>
      <c r="J105" s="237"/>
      <c r="K105" s="236"/>
    </row>
    <row r="106" spans="2:11" s="1" customFormat="1" ht="15" customHeight="1">
      <c r="B106" s="235"/>
      <c r="C106" s="224" t="s">
        <v>51</v>
      </c>
      <c r="D106" s="244"/>
      <c r="E106" s="244"/>
      <c r="F106" s="245" t="s">
        <v>325</v>
      </c>
      <c r="G106" s="224"/>
      <c r="H106" s="224" t="s">
        <v>365</v>
      </c>
      <c r="I106" s="224" t="s">
        <v>327</v>
      </c>
      <c r="J106" s="224">
        <v>20</v>
      </c>
      <c r="K106" s="236"/>
    </row>
    <row r="107" spans="2:11" s="1" customFormat="1" ht="15" customHeight="1">
      <c r="B107" s="235"/>
      <c r="C107" s="224" t="s">
        <v>328</v>
      </c>
      <c r="D107" s="224"/>
      <c r="E107" s="224"/>
      <c r="F107" s="245" t="s">
        <v>325</v>
      </c>
      <c r="G107" s="224"/>
      <c r="H107" s="224" t="s">
        <v>365</v>
      </c>
      <c r="I107" s="224" t="s">
        <v>327</v>
      </c>
      <c r="J107" s="224">
        <v>120</v>
      </c>
      <c r="K107" s="236"/>
    </row>
    <row r="108" spans="2:11" s="1" customFormat="1" ht="15" customHeight="1">
      <c r="B108" s="247"/>
      <c r="C108" s="224" t="s">
        <v>330</v>
      </c>
      <c r="D108" s="224"/>
      <c r="E108" s="224"/>
      <c r="F108" s="245" t="s">
        <v>331</v>
      </c>
      <c r="G108" s="224"/>
      <c r="H108" s="224" t="s">
        <v>365</v>
      </c>
      <c r="I108" s="224" t="s">
        <v>327</v>
      </c>
      <c r="J108" s="224">
        <v>50</v>
      </c>
      <c r="K108" s="236"/>
    </row>
    <row r="109" spans="2:11" s="1" customFormat="1" ht="15" customHeight="1">
      <c r="B109" s="247"/>
      <c r="C109" s="224" t="s">
        <v>333</v>
      </c>
      <c r="D109" s="224"/>
      <c r="E109" s="224"/>
      <c r="F109" s="245" t="s">
        <v>325</v>
      </c>
      <c r="G109" s="224"/>
      <c r="H109" s="224" t="s">
        <v>365</v>
      </c>
      <c r="I109" s="224" t="s">
        <v>335</v>
      </c>
      <c r="J109" s="224"/>
      <c r="K109" s="236"/>
    </row>
    <row r="110" spans="2:11" s="1" customFormat="1" ht="15" customHeight="1">
      <c r="B110" s="247"/>
      <c r="C110" s="224" t="s">
        <v>344</v>
      </c>
      <c r="D110" s="224"/>
      <c r="E110" s="224"/>
      <c r="F110" s="245" t="s">
        <v>331</v>
      </c>
      <c r="G110" s="224"/>
      <c r="H110" s="224" t="s">
        <v>365</v>
      </c>
      <c r="I110" s="224" t="s">
        <v>327</v>
      </c>
      <c r="J110" s="224">
        <v>50</v>
      </c>
      <c r="K110" s="236"/>
    </row>
    <row r="111" spans="2:11" s="1" customFormat="1" ht="15" customHeight="1">
      <c r="B111" s="247"/>
      <c r="C111" s="224" t="s">
        <v>352</v>
      </c>
      <c r="D111" s="224"/>
      <c r="E111" s="224"/>
      <c r="F111" s="245" t="s">
        <v>331</v>
      </c>
      <c r="G111" s="224"/>
      <c r="H111" s="224" t="s">
        <v>365</v>
      </c>
      <c r="I111" s="224" t="s">
        <v>327</v>
      </c>
      <c r="J111" s="224">
        <v>50</v>
      </c>
      <c r="K111" s="236"/>
    </row>
    <row r="112" spans="2:11" s="1" customFormat="1" ht="15" customHeight="1">
      <c r="B112" s="247"/>
      <c r="C112" s="224" t="s">
        <v>350</v>
      </c>
      <c r="D112" s="224"/>
      <c r="E112" s="224"/>
      <c r="F112" s="245" t="s">
        <v>331</v>
      </c>
      <c r="G112" s="224"/>
      <c r="H112" s="224" t="s">
        <v>365</v>
      </c>
      <c r="I112" s="224" t="s">
        <v>327</v>
      </c>
      <c r="J112" s="224">
        <v>50</v>
      </c>
      <c r="K112" s="236"/>
    </row>
    <row r="113" spans="2:11" s="1" customFormat="1" ht="15" customHeight="1">
      <c r="B113" s="247"/>
      <c r="C113" s="224" t="s">
        <v>51</v>
      </c>
      <c r="D113" s="224"/>
      <c r="E113" s="224"/>
      <c r="F113" s="245" t="s">
        <v>325</v>
      </c>
      <c r="G113" s="224"/>
      <c r="H113" s="224" t="s">
        <v>366</v>
      </c>
      <c r="I113" s="224" t="s">
        <v>327</v>
      </c>
      <c r="J113" s="224">
        <v>20</v>
      </c>
      <c r="K113" s="236"/>
    </row>
    <row r="114" spans="2:11" s="1" customFormat="1" ht="15" customHeight="1">
      <c r="B114" s="247"/>
      <c r="C114" s="224" t="s">
        <v>367</v>
      </c>
      <c r="D114" s="224"/>
      <c r="E114" s="224"/>
      <c r="F114" s="245" t="s">
        <v>325</v>
      </c>
      <c r="G114" s="224"/>
      <c r="H114" s="224" t="s">
        <v>368</v>
      </c>
      <c r="I114" s="224" t="s">
        <v>327</v>
      </c>
      <c r="J114" s="224">
        <v>120</v>
      </c>
      <c r="K114" s="236"/>
    </row>
    <row r="115" spans="2:11" s="1" customFormat="1" ht="15" customHeight="1">
      <c r="B115" s="247"/>
      <c r="C115" s="224" t="s">
        <v>36</v>
      </c>
      <c r="D115" s="224"/>
      <c r="E115" s="224"/>
      <c r="F115" s="245" t="s">
        <v>325</v>
      </c>
      <c r="G115" s="224"/>
      <c r="H115" s="224" t="s">
        <v>369</v>
      </c>
      <c r="I115" s="224" t="s">
        <v>360</v>
      </c>
      <c r="J115" s="224"/>
      <c r="K115" s="236"/>
    </row>
    <row r="116" spans="2:11" s="1" customFormat="1" ht="15" customHeight="1">
      <c r="B116" s="247"/>
      <c r="C116" s="224" t="s">
        <v>46</v>
      </c>
      <c r="D116" s="224"/>
      <c r="E116" s="224"/>
      <c r="F116" s="245" t="s">
        <v>325</v>
      </c>
      <c r="G116" s="224"/>
      <c r="H116" s="224" t="s">
        <v>370</v>
      </c>
      <c r="I116" s="224" t="s">
        <v>360</v>
      </c>
      <c r="J116" s="224"/>
      <c r="K116" s="236"/>
    </row>
    <row r="117" spans="2:11" s="1" customFormat="1" ht="15" customHeight="1">
      <c r="B117" s="247"/>
      <c r="C117" s="224" t="s">
        <v>55</v>
      </c>
      <c r="D117" s="224"/>
      <c r="E117" s="224"/>
      <c r="F117" s="245" t="s">
        <v>325</v>
      </c>
      <c r="G117" s="224"/>
      <c r="H117" s="224" t="s">
        <v>371</v>
      </c>
      <c r="I117" s="224" t="s">
        <v>372</v>
      </c>
      <c r="J117" s="224"/>
      <c r="K117" s="236"/>
    </row>
    <row r="118" spans="2:11" s="1" customFormat="1" ht="15" customHeight="1">
      <c r="B118" s="250"/>
      <c r="C118" s="256"/>
      <c r="D118" s="256"/>
      <c r="E118" s="256"/>
      <c r="F118" s="256"/>
      <c r="G118" s="256"/>
      <c r="H118" s="256"/>
      <c r="I118" s="256"/>
      <c r="J118" s="256"/>
      <c r="K118" s="252"/>
    </row>
    <row r="119" spans="2:11" s="1" customFormat="1" ht="18.75" customHeight="1">
      <c r="B119" s="257"/>
      <c r="C119" s="258"/>
      <c r="D119" s="258"/>
      <c r="E119" s="258"/>
      <c r="F119" s="259"/>
      <c r="G119" s="258"/>
      <c r="H119" s="258"/>
      <c r="I119" s="258"/>
      <c r="J119" s="258"/>
      <c r="K119" s="257"/>
    </row>
    <row r="120" spans="2:11" s="1" customFormat="1" ht="18.75" customHeight="1"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2:11" s="1" customFormat="1" ht="7.5" customHeight="1">
      <c r="B121" s="260"/>
      <c r="C121" s="261"/>
      <c r="D121" s="261"/>
      <c r="E121" s="261"/>
      <c r="F121" s="261"/>
      <c r="G121" s="261"/>
      <c r="H121" s="261"/>
      <c r="I121" s="261"/>
      <c r="J121" s="261"/>
      <c r="K121" s="262"/>
    </row>
    <row r="122" spans="2:11" s="1" customFormat="1" ht="45" customHeight="1">
      <c r="B122" s="263"/>
      <c r="C122" s="347" t="s">
        <v>373</v>
      </c>
      <c r="D122" s="347"/>
      <c r="E122" s="347"/>
      <c r="F122" s="347"/>
      <c r="G122" s="347"/>
      <c r="H122" s="347"/>
      <c r="I122" s="347"/>
      <c r="J122" s="347"/>
      <c r="K122" s="264"/>
    </row>
    <row r="123" spans="2:11" s="1" customFormat="1" ht="17.25" customHeight="1">
      <c r="B123" s="265"/>
      <c r="C123" s="237" t="s">
        <v>319</v>
      </c>
      <c r="D123" s="237"/>
      <c r="E123" s="237"/>
      <c r="F123" s="237" t="s">
        <v>320</v>
      </c>
      <c r="G123" s="238"/>
      <c r="H123" s="237" t="s">
        <v>52</v>
      </c>
      <c r="I123" s="237" t="s">
        <v>55</v>
      </c>
      <c r="J123" s="237" t="s">
        <v>321</v>
      </c>
      <c r="K123" s="266"/>
    </row>
    <row r="124" spans="2:11" s="1" customFormat="1" ht="17.25" customHeight="1">
      <c r="B124" s="265"/>
      <c r="C124" s="239" t="s">
        <v>322</v>
      </c>
      <c r="D124" s="239"/>
      <c r="E124" s="239"/>
      <c r="F124" s="240" t="s">
        <v>323</v>
      </c>
      <c r="G124" s="241"/>
      <c r="H124" s="239"/>
      <c r="I124" s="239"/>
      <c r="J124" s="239" t="s">
        <v>324</v>
      </c>
      <c r="K124" s="266"/>
    </row>
    <row r="125" spans="2:11" s="1" customFormat="1" ht="5.25" customHeight="1">
      <c r="B125" s="267"/>
      <c r="C125" s="242"/>
      <c r="D125" s="242"/>
      <c r="E125" s="242"/>
      <c r="F125" s="242"/>
      <c r="G125" s="268"/>
      <c r="H125" s="242"/>
      <c r="I125" s="242"/>
      <c r="J125" s="242"/>
      <c r="K125" s="269"/>
    </row>
    <row r="126" spans="2:11" s="1" customFormat="1" ht="15" customHeight="1">
      <c r="B126" s="267"/>
      <c r="C126" s="224" t="s">
        <v>328</v>
      </c>
      <c r="D126" s="244"/>
      <c r="E126" s="244"/>
      <c r="F126" s="245" t="s">
        <v>325</v>
      </c>
      <c r="G126" s="224"/>
      <c r="H126" s="224" t="s">
        <v>365</v>
      </c>
      <c r="I126" s="224" t="s">
        <v>327</v>
      </c>
      <c r="J126" s="224">
        <v>120</v>
      </c>
      <c r="K126" s="270"/>
    </row>
    <row r="127" spans="2:11" s="1" customFormat="1" ht="15" customHeight="1">
      <c r="B127" s="267"/>
      <c r="C127" s="224" t="s">
        <v>374</v>
      </c>
      <c r="D127" s="224"/>
      <c r="E127" s="224"/>
      <c r="F127" s="245" t="s">
        <v>325</v>
      </c>
      <c r="G127" s="224"/>
      <c r="H127" s="224" t="s">
        <v>375</v>
      </c>
      <c r="I127" s="224" t="s">
        <v>327</v>
      </c>
      <c r="J127" s="224" t="s">
        <v>376</v>
      </c>
      <c r="K127" s="270"/>
    </row>
    <row r="128" spans="2:11" s="1" customFormat="1" ht="15" customHeight="1">
      <c r="B128" s="267"/>
      <c r="C128" s="224" t="s">
        <v>273</v>
      </c>
      <c r="D128" s="224"/>
      <c r="E128" s="224"/>
      <c r="F128" s="245" t="s">
        <v>325</v>
      </c>
      <c r="G128" s="224"/>
      <c r="H128" s="224" t="s">
        <v>377</v>
      </c>
      <c r="I128" s="224" t="s">
        <v>327</v>
      </c>
      <c r="J128" s="224" t="s">
        <v>376</v>
      </c>
      <c r="K128" s="270"/>
    </row>
    <row r="129" spans="2:11" s="1" customFormat="1" ht="15" customHeight="1">
      <c r="B129" s="267"/>
      <c r="C129" s="224" t="s">
        <v>336</v>
      </c>
      <c r="D129" s="224"/>
      <c r="E129" s="224"/>
      <c r="F129" s="245" t="s">
        <v>331</v>
      </c>
      <c r="G129" s="224"/>
      <c r="H129" s="224" t="s">
        <v>337</v>
      </c>
      <c r="I129" s="224" t="s">
        <v>327</v>
      </c>
      <c r="J129" s="224">
        <v>15</v>
      </c>
      <c r="K129" s="270"/>
    </row>
    <row r="130" spans="2:11" s="1" customFormat="1" ht="15" customHeight="1">
      <c r="B130" s="267"/>
      <c r="C130" s="248" t="s">
        <v>338</v>
      </c>
      <c r="D130" s="248"/>
      <c r="E130" s="248"/>
      <c r="F130" s="249" t="s">
        <v>331</v>
      </c>
      <c r="G130" s="248"/>
      <c r="H130" s="248" t="s">
        <v>339</v>
      </c>
      <c r="I130" s="248" t="s">
        <v>327</v>
      </c>
      <c r="J130" s="248">
        <v>15</v>
      </c>
      <c r="K130" s="270"/>
    </row>
    <row r="131" spans="2:11" s="1" customFormat="1" ht="15" customHeight="1">
      <c r="B131" s="267"/>
      <c r="C131" s="248" t="s">
        <v>340</v>
      </c>
      <c r="D131" s="248"/>
      <c r="E131" s="248"/>
      <c r="F131" s="249" t="s">
        <v>331</v>
      </c>
      <c r="G131" s="248"/>
      <c r="H131" s="248" t="s">
        <v>341</v>
      </c>
      <c r="I131" s="248" t="s">
        <v>327</v>
      </c>
      <c r="J131" s="248">
        <v>20</v>
      </c>
      <c r="K131" s="270"/>
    </row>
    <row r="132" spans="2:11" s="1" customFormat="1" ht="15" customHeight="1">
      <c r="B132" s="267"/>
      <c r="C132" s="248" t="s">
        <v>342</v>
      </c>
      <c r="D132" s="248"/>
      <c r="E132" s="248"/>
      <c r="F132" s="249" t="s">
        <v>331</v>
      </c>
      <c r="G132" s="248"/>
      <c r="H132" s="248" t="s">
        <v>343</v>
      </c>
      <c r="I132" s="248" t="s">
        <v>327</v>
      </c>
      <c r="J132" s="248">
        <v>20</v>
      </c>
      <c r="K132" s="270"/>
    </row>
    <row r="133" spans="2:11" s="1" customFormat="1" ht="15" customHeight="1">
      <c r="B133" s="267"/>
      <c r="C133" s="224" t="s">
        <v>330</v>
      </c>
      <c r="D133" s="224"/>
      <c r="E133" s="224"/>
      <c r="F133" s="245" t="s">
        <v>331</v>
      </c>
      <c r="G133" s="224"/>
      <c r="H133" s="224" t="s">
        <v>365</v>
      </c>
      <c r="I133" s="224" t="s">
        <v>327</v>
      </c>
      <c r="J133" s="224">
        <v>50</v>
      </c>
      <c r="K133" s="270"/>
    </row>
    <row r="134" spans="2:11" s="1" customFormat="1" ht="15" customHeight="1">
      <c r="B134" s="267"/>
      <c r="C134" s="224" t="s">
        <v>344</v>
      </c>
      <c r="D134" s="224"/>
      <c r="E134" s="224"/>
      <c r="F134" s="245" t="s">
        <v>331</v>
      </c>
      <c r="G134" s="224"/>
      <c r="H134" s="224" t="s">
        <v>365</v>
      </c>
      <c r="I134" s="224" t="s">
        <v>327</v>
      </c>
      <c r="J134" s="224">
        <v>50</v>
      </c>
      <c r="K134" s="270"/>
    </row>
    <row r="135" spans="2:11" s="1" customFormat="1" ht="15" customHeight="1">
      <c r="B135" s="267"/>
      <c r="C135" s="224" t="s">
        <v>350</v>
      </c>
      <c r="D135" s="224"/>
      <c r="E135" s="224"/>
      <c r="F135" s="245" t="s">
        <v>331</v>
      </c>
      <c r="G135" s="224"/>
      <c r="H135" s="224" t="s">
        <v>365</v>
      </c>
      <c r="I135" s="224" t="s">
        <v>327</v>
      </c>
      <c r="J135" s="224">
        <v>50</v>
      </c>
      <c r="K135" s="270"/>
    </row>
    <row r="136" spans="2:11" s="1" customFormat="1" ht="15" customHeight="1">
      <c r="B136" s="267"/>
      <c r="C136" s="224" t="s">
        <v>352</v>
      </c>
      <c r="D136" s="224"/>
      <c r="E136" s="224"/>
      <c r="F136" s="245" t="s">
        <v>331</v>
      </c>
      <c r="G136" s="224"/>
      <c r="H136" s="224" t="s">
        <v>365</v>
      </c>
      <c r="I136" s="224" t="s">
        <v>327</v>
      </c>
      <c r="J136" s="224">
        <v>50</v>
      </c>
      <c r="K136" s="270"/>
    </row>
    <row r="137" spans="2:11" s="1" customFormat="1" ht="15" customHeight="1">
      <c r="B137" s="267"/>
      <c r="C137" s="224" t="s">
        <v>353</v>
      </c>
      <c r="D137" s="224"/>
      <c r="E137" s="224"/>
      <c r="F137" s="245" t="s">
        <v>331</v>
      </c>
      <c r="G137" s="224"/>
      <c r="H137" s="224" t="s">
        <v>378</v>
      </c>
      <c r="I137" s="224" t="s">
        <v>327</v>
      </c>
      <c r="J137" s="224">
        <v>255</v>
      </c>
      <c r="K137" s="270"/>
    </row>
    <row r="138" spans="2:11" s="1" customFormat="1" ht="15" customHeight="1">
      <c r="B138" s="267"/>
      <c r="C138" s="224" t="s">
        <v>355</v>
      </c>
      <c r="D138" s="224"/>
      <c r="E138" s="224"/>
      <c r="F138" s="245" t="s">
        <v>325</v>
      </c>
      <c r="G138" s="224"/>
      <c r="H138" s="224" t="s">
        <v>379</v>
      </c>
      <c r="I138" s="224" t="s">
        <v>357</v>
      </c>
      <c r="J138" s="224"/>
      <c r="K138" s="270"/>
    </row>
    <row r="139" spans="2:11" s="1" customFormat="1" ht="15" customHeight="1">
      <c r="B139" s="267"/>
      <c r="C139" s="224" t="s">
        <v>358</v>
      </c>
      <c r="D139" s="224"/>
      <c r="E139" s="224"/>
      <c r="F139" s="245" t="s">
        <v>325</v>
      </c>
      <c r="G139" s="224"/>
      <c r="H139" s="224" t="s">
        <v>380</v>
      </c>
      <c r="I139" s="224" t="s">
        <v>360</v>
      </c>
      <c r="J139" s="224"/>
      <c r="K139" s="270"/>
    </row>
    <row r="140" spans="2:11" s="1" customFormat="1" ht="15" customHeight="1">
      <c r="B140" s="267"/>
      <c r="C140" s="224" t="s">
        <v>361</v>
      </c>
      <c r="D140" s="224"/>
      <c r="E140" s="224"/>
      <c r="F140" s="245" t="s">
        <v>325</v>
      </c>
      <c r="G140" s="224"/>
      <c r="H140" s="224" t="s">
        <v>361</v>
      </c>
      <c r="I140" s="224" t="s">
        <v>360</v>
      </c>
      <c r="J140" s="224"/>
      <c r="K140" s="270"/>
    </row>
    <row r="141" spans="2:11" s="1" customFormat="1" ht="15" customHeight="1">
      <c r="B141" s="267"/>
      <c r="C141" s="224" t="s">
        <v>36</v>
      </c>
      <c r="D141" s="224"/>
      <c r="E141" s="224"/>
      <c r="F141" s="245" t="s">
        <v>325</v>
      </c>
      <c r="G141" s="224"/>
      <c r="H141" s="224" t="s">
        <v>381</v>
      </c>
      <c r="I141" s="224" t="s">
        <v>360</v>
      </c>
      <c r="J141" s="224"/>
      <c r="K141" s="270"/>
    </row>
    <row r="142" spans="2:11" s="1" customFormat="1" ht="15" customHeight="1">
      <c r="B142" s="267"/>
      <c r="C142" s="224" t="s">
        <v>382</v>
      </c>
      <c r="D142" s="224"/>
      <c r="E142" s="224"/>
      <c r="F142" s="245" t="s">
        <v>325</v>
      </c>
      <c r="G142" s="224"/>
      <c r="H142" s="224" t="s">
        <v>383</v>
      </c>
      <c r="I142" s="224" t="s">
        <v>360</v>
      </c>
      <c r="J142" s="224"/>
      <c r="K142" s="270"/>
    </row>
    <row r="143" spans="2:11" s="1" customFormat="1" ht="1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3"/>
    </row>
    <row r="144" spans="2:11" s="1" customFormat="1" ht="18.75" customHeight="1">
      <c r="B144" s="258"/>
      <c r="C144" s="258"/>
      <c r="D144" s="258"/>
      <c r="E144" s="258"/>
      <c r="F144" s="259"/>
      <c r="G144" s="258"/>
      <c r="H144" s="258"/>
      <c r="I144" s="258"/>
      <c r="J144" s="258"/>
      <c r="K144" s="258"/>
    </row>
    <row r="145" spans="2:11" s="1" customFormat="1" ht="18.75" customHeight="1"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</row>
    <row r="146" spans="2:11" s="1" customFormat="1" ht="7.5" customHeight="1">
      <c r="B146" s="232"/>
      <c r="C146" s="233"/>
      <c r="D146" s="233"/>
      <c r="E146" s="233"/>
      <c r="F146" s="233"/>
      <c r="G146" s="233"/>
      <c r="H146" s="233"/>
      <c r="I146" s="233"/>
      <c r="J146" s="233"/>
      <c r="K146" s="234"/>
    </row>
    <row r="147" spans="2:11" s="1" customFormat="1" ht="45" customHeight="1">
      <c r="B147" s="235"/>
      <c r="C147" s="349" t="s">
        <v>384</v>
      </c>
      <c r="D147" s="349"/>
      <c r="E147" s="349"/>
      <c r="F147" s="349"/>
      <c r="G147" s="349"/>
      <c r="H147" s="349"/>
      <c r="I147" s="349"/>
      <c r="J147" s="349"/>
      <c r="K147" s="236"/>
    </row>
    <row r="148" spans="2:11" s="1" customFormat="1" ht="17.25" customHeight="1">
      <c r="B148" s="235"/>
      <c r="C148" s="237" t="s">
        <v>319</v>
      </c>
      <c r="D148" s="237"/>
      <c r="E148" s="237"/>
      <c r="F148" s="237" t="s">
        <v>320</v>
      </c>
      <c r="G148" s="238"/>
      <c r="H148" s="237" t="s">
        <v>52</v>
      </c>
      <c r="I148" s="237" t="s">
        <v>55</v>
      </c>
      <c r="J148" s="237" t="s">
        <v>321</v>
      </c>
      <c r="K148" s="236"/>
    </row>
    <row r="149" spans="2:11" s="1" customFormat="1" ht="17.25" customHeight="1">
      <c r="B149" s="235"/>
      <c r="C149" s="239" t="s">
        <v>322</v>
      </c>
      <c r="D149" s="239"/>
      <c r="E149" s="239"/>
      <c r="F149" s="240" t="s">
        <v>323</v>
      </c>
      <c r="G149" s="241"/>
      <c r="H149" s="239"/>
      <c r="I149" s="239"/>
      <c r="J149" s="239" t="s">
        <v>324</v>
      </c>
      <c r="K149" s="236"/>
    </row>
    <row r="150" spans="2:11" s="1" customFormat="1" ht="5.25" customHeight="1">
      <c r="B150" s="247"/>
      <c r="C150" s="242"/>
      <c r="D150" s="242"/>
      <c r="E150" s="242"/>
      <c r="F150" s="242"/>
      <c r="G150" s="243"/>
      <c r="H150" s="242"/>
      <c r="I150" s="242"/>
      <c r="J150" s="242"/>
      <c r="K150" s="270"/>
    </row>
    <row r="151" spans="2:11" s="1" customFormat="1" ht="15" customHeight="1">
      <c r="B151" s="247"/>
      <c r="C151" s="274" t="s">
        <v>328</v>
      </c>
      <c r="D151" s="224"/>
      <c r="E151" s="224"/>
      <c r="F151" s="275" t="s">
        <v>325</v>
      </c>
      <c r="G151" s="224"/>
      <c r="H151" s="274" t="s">
        <v>365</v>
      </c>
      <c r="I151" s="274" t="s">
        <v>327</v>
      </c>
      <c r="J151" s="274">
        <v>120</v>
      </c>
      <c r="K151" s="270"/>
    </row>
    <row r="152" spans="2:11" s="1" customFormat="1" ht="15" customHeight="1">
      <c r="B152" s="247"/>
      <c r="C152" s="274" t="s">
        <v>374</v>
      </c>
      <c r="D152" s="224"/>
      <c r="E152" s="224"/>
      <c r="F152" s="275" t="s">
        <v>325</v>
      </c>
      <c r="G152" s="224"/>
      <c r="H152" s="274" t="s">
        <v>385</v>
      </c>
      <c r="I152" s="274" t="s">
        <v>327</v>
      </c>
      <c r="J152" s="274" t="s">
        <v>376</v>
      </c>
      <c r="K152" s="270"/>
    </row>
    <row r="153" spans="2:11" s="1" customFormat="1" ht="15" customHeight="1">
      <c r="B153" s="247"/>
      <c r="C153" s="274" t="s">
        <v>273</v>
      </c>
      <c r="D153" s="224"/>
      <c r="E153" s="224"/>
      <c r="F153" s="275" t="s">
        <v>325</v>
      </c>
      <c r="G153" s="224"/>
      <c r="H153" s="274" t="s">
        <v>386</v>
      </c>
      <c r="I153" s="274" t="s">
        <v>327</v>
      </c>
      <c r="J153" s="274" t="s">
        <v>376</v>
      </c>
      <c r="K153" s="270"/>
    </row>
    <row r="154" spans="2:11" s="1" customFormat="1" ht="15" customHeight="1">
      <c r="B154" s="247"/>
      <c r="C154" s="274" t="s">
        <v>330</v>
      </c>
      <c r="D154" s="224"/>
      <c r="E154" s="224"/>
      <c r="F154" s="275" t="s">
        <v>331</v>
      </c>
      <c r="G154" s="224"/>
      <c r="H154" s="274" t="s">
        <v>365</v>
      </c>
      <c r="I154" s="274" t="s">
        <v>327</v>
      </c>
      <c r="J154" s="274">
        <v>50</v>
      </c>
      <c r="K154" s="270"/>
    </row>
    <row r="155" spans="2:11" s="1" customFormat="1" ht="15" customHeight="1">
      <c r="B155" s="247"/>
      <c r="C155" s="274" t="s">
        <v>333</v>
      </c>
      <c r="D155" s="224"/>
      <c r="E155" s="224"/>
      <c r="F155" s="275" t="s">
        <v>325</v>
      </c>
      <c r="G155" s="224"/>
      <c r="H155" s="274" t="s">
        <v>365</v>
      </c>
      <c r="I155" s="274" t="s">
        <v>335</v>
      </c>
      <c r="J155" s="274"/>
      <c r="K155" s="270"/>
    </row>
    <row r="156" spans="2:11" s="1" customFormat="1" ht="15" customHeight="1">
      <c r="B156" s="247"/>
      <c r="C156" s="274" t="s">
        <v>344</v>
      </c>
      <c r="D156" s="224"/>
      <c r="E156" s="224"/>
      <c r="F156" s="275" t="s">
        <v>331</v>
      </c>
      <c r="G156" s="224"/>
      <c r="H156" s="274" t="s">
        <v>365</v>
      </c>
      <c r="I156" s="274" t="s">
        <v>327</v>
      </c>
      <c r="J156" s="274">
        <v>50</v>
      </c>
      <c r="K156" s="270"/>
    </row>
    <row r="157" spans="2:11" s="1" customFormat="1" ht="15" customHeight="1">
      <c r="B157" s="247"/>
      <c r="C157" s="274" t="s">
        <v>352</v>
      </c>
      <c r="D157" s="224"/>
      <c r="E157" s="224"/>
      <c r="F157" s="275" t="s">
        <v>331</v>
      </c>
      <c r="G157" s="224"/>
      <c r="H157" s="274" t="s">
        <v>365</v>
      </c>
      <c r="I157" s="274" t="s">
        <v>327</v>
      </c>
      <c r="J157" s="274">
        <v>50</v>
      </c>
      <c r="K157" s="270"/>
    </row>
    <row r="158" spans="2:11" s="1" customFormat="1" ht="15" customHeight="1">
      <c r="B158" s="247"/>
      <c r="C158" s="274" t="s">
        <v>350</v>
      </c>
      <c r="D158" s="224"/>
      <c r="E158" s="224"/>
      <c r="F158" s="275" t="s">
        <v>331</v>
      </c>
      <c r="G158" s="224"/>
      <c r="H158" s="274" t="s">
        <v>365</v>
      </c>
      <c r="I158" s="274" t="s">
        <v>327</v>
      </c>
      <c r="J158" s="274">
        <v>50</v>
      </c>
      <c r="K158" s="270"/>
    </row>
    <row r="159" spans="2:11" s="1" customFormat="1" ht="15" customHeight="1">
      <c r="B159" s="247"/>
      <c r="C159" s="274" t="s">
        <v>80</v>
      </c>
      <c r="D159" s="224"/>
      <c r="E159" s="224"/>
      <c r="F159" s="275" t="s">
        <v>325</v>
      </c>
      <c r="G159" s="224"/>
      <c r="H159" s="274" t="s">
        <v>387</v>
      </c>
      <c r="I159" s="274" t="s">
        <v>327</v>
      </c>
      <c r="J159" s="274" t="s">
        <v>388</v>
      </c>
      <c r="K159" s="270"/>
    </row>
    <row r="160" spans="2:11" s="1" customFormat="1" ht="15" customHeight="1">
      <c r="B160" s="247"/>
      <c r="C160" s="274" t="s">
        <v>389</v>
      </c>
      <c r="D160" s="224"/>
      <c r="E160" s="224"/>
      <c r="F160" s="275" t="s">
        <v>325</v>
      </c>
      <c r="G160" s="224"/>
      <c r="H160" s="274" t="s">
        <v>390</v>
      </c>
      <c r="I160" s="274" t="s">
        <v>360</v>
      </c>
      <c r="J160" s="274"/>
      <c r="K160" s="270"/>
    </row>
    <row r="161" spans="2:11" s="1" customFormat="1" ht="15" customHeight="1">
      <c r="B161" s="276"/>
      <c r="C161" s="256"/>
      <c r="D161" s="256"/>
      <c r="E161" s="256"/>
      <c r="F161" s="256"/>
      <c r="G161" s="256"/>
      <c r="H161" s="256"/>
      <c r="I161" s="256"/>
      <c r="J161" s="256"/>
      <c r="K161" s="277"/>
    </row>
    <row r="162" spans="2:11" s="1" customFormat="1" ht="18.75" customHeight="1">
      <c r="B162" s="258"/>
      <c r="C162" s="268"/>
      <c r="D162" s="268"/>
      <c r="E162" s="268"/>
      <c r="F162" s="278"/>
      <c r="G162" s="268"/>
      <c r="H162" s="268"/>
      <c r="I162" s="268"/>
      <c r="J162" s="268"/>
      <c r="K162" s="258"/>
    </row>
    <row r="163" spans="2:11" s="1" customFormat="1" ht="18.75" customHeight="1"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</row>
    <row r="164" spans="2:11" s="1" customFormat="1" ht="7.5" customHeight="1">
      <c r="B164" s="213"/>
      <c r="C164" s="214"/>
      <c r="D164" s="214"/>
      <c r="E164" s="214"/>
      <c r="F164" s="214"/>
      <c r="G164" s="214"/>
      <c r="H164" s="214"/>
      <c r="I164" s="214"/>
      <c r="J164" s="214"/>
      <c r="K164" s="215"/>
    </row>
    <row r="165" spans="2:11" s="1" customFormat="1" ht="45" customHeight="1">
      <c r="B165" s="216"/>
      <c r="C165" s="347" t="s">
        <v>391</v>
      </c>
      <c r="D165" s="347"/>
      <c r="E165" s="347"/>
      <c r="F165" s="347"/>
      <c r="G165" s="347"/>
      <c r="H165" s="347"/>
      <c r="I165" s="347"/>
      <c r="J165" s="347"/>
      <c r="K165" s="217"/>
    </row>
    <row r="166" spans="2:11" s="1" customFormat="1" ht="17.25" customHeight="1">
      <c r="B166" s="216"/>
      <c r="C166" s="237" t="s">
        <v>319</v>
      </c>
      <c r="D166" s="237"/>
      <c r="E166" s="237"/>
      <c r="F166" s="237" t="s">
        <v>320</v>
      </c>
      <c r="G166" s="279"/>
      <c r="H166" s="280" t="s">
        <v>52</v>
      </c>
      <c r="I166" s="280" t="s">
        <v>55</v>
      </c>
      <c r="J166" s="237" t="s">
        <v>321</v>
      </c>
      <c r="K166" s="217"/>
    </row>
    <row r="167" spans="2:11" s="1" customFormat="1" ht="17.25" customHeight="1">
      <c r="B167" s="218"/>
      <c r="C167" s="239" t="s">
        <v>322</v>
      </c>
      <c r="D167" s="239"/>
      <c r="E167" s="239"/>
      <c r="F167" s="240" t="s">
        <v>323</v>
      </c>
      <c r="G167" s="281"/>
      <c r="H167" s="282"/>
      <c r="I167" s="282"/>
      <c r="J167" s="239" t="s">
        <v>324</v>
      </c>
      <c r="K167" s="219"/>
    </row>
    <row r="168" spans="2:11" s="1" customFormat="1" ht="5.25" customHeight="1">
      <c r="B168" s="247"/>
      <c r="C168" s="242"/>
      <c r="D168" s="242"/>
      <c r="E168" s="242"/>
      <c r="F168" s="242"/>
      <c r="G168" s="243"/>
      <c r="H168" s="242"/>
      <c r="I168" s="242"/>
      <c r="J168" s="242"/>
      <c r="K168" s="270"/>
    </row>
    <row r="169" spans="2:11" s="1" customFormat="1" ht="15" customHeight="1">
      <c r="B169" s="247"/>
      <c r="C169" s="224" t="s">
        <v>328</v>
      </c>
      <c r="D169" s="224"/>
      <c r="E169" s="224"/>
      <c r="F169" s="245" t="s">
        <v>325</v>
      </c>
      <c r="G169" s="224"/>
      <c r="H169" s="224" t="s">
        <v>365</v>
      </c>
      <c r="I169" s="224" t="s">
        <v>327</v>
      </c>
      <c r="J169" s="224">
        <v>120</v>
      </c>
      <c r="K169" s="270"/>
    </row>
    <row r="170" spans="2:11" s="1" customFormat="1" ht="15" customHeight="1">
      <c r="B170" s="247"/>
      <c r="C170" s="224" t="s">
        <v>374</v>
      </c>
      <c r="D170" s="224"/>
      <c r="E170" s="224"/>
      <c r="F170" s="245" t="s">
        <v>325</v>
      </c>
      <c r="G170" s="224"/>
      <c r="H170" s="224" t="s">
        <v>375</v>
      </c>
      <c r="I170" s="224" t="s">
        <v>327</v>
      </c>
      <c r="J170" s="224" t="s">
        <v>376</v>
      </c>
      <c r="K170" s="270"/>
    </row>
    <row r="171" spans="2:11" s="1" customFormat="1" ht="15" customHeight="1">
      <c r="B171" s="247"/>
      <c r="C171" s="224" t="s">
        <v>273</v>
      </c>
      <c r="D171" s="224"/>
      <c r="E171" s="224"/>
      <c r="F171" s="245" t="s">
        <v>325</v>
      </c>
      <c r="G171" s="224"/>
      <c r="H171" s="224" t="s">
        <v>392</v>
      </c>
      <c r="I171" s="224" t="s">
        <v>327</v>
      </c>
      <c r="J171" s="224" t="s">
        <v>376</v>
      </c>
      <c r="K171" s="270"/>
    </row>
    <row r="172" spans="2:11" s="1" customFormat="1" ht="15" customHeight="1">
      <c r="B172" s="247"/>
      <c r="C172" s="224" t="s">
        <v>330</v>
      </c>
      <c r="D172" s="224"/>
      <c r="E172" s="224"/>
      <c r="F172" s="245" t="s">
        <v>331</v>
      </c>
      <c r="G172" s="224"/>
      <c r="H172" s="224" t="s">
        <v>392</v>
      </c>
      <c r="I172" s="224" t="s">
        <v>327</v>
      </c>
      <c r="J172" s="224">
        <v>50</v>
      </c>
      <c r="K172" s="270"/>
    </row>
    <row r="173" spans="2:11" s="1" customFormat="1" ht="15" customHeight="1">
      <c r="B173" s="247"/>
      <c r="C173" s="224" t="s">
        <v>333</v>
      </c>
      <c r="D173" s="224"/>
      <c r="E173" s="224"/>
      <c r="F173" s="245" t="s">
        <v>325</v>
      </c>
      <c r="G173" s="224"/>
      <c r="H173" s="224" t="s">
        <v>392</v>
      </c>
      <c r="I173" s="224" t="s">
        <v>335</v>
      </c>
      <c r="J173" s="224"/>
      <c r="K173" s="270"/>
    </row>
    <row r="174" spans="2:11" s="1" customFormat="1" ht="15" customHeight="1">
      <c r="B174" s="247"/>
      <c r="C174" s="224" t="s">
        <v>344</v>
      </c>
      <c r="D174" s="224"/>
      <c r="E174" s="224"/>
      <c r="F174" s="245" t="s">
        <v>331</v>
      </c>
      <c r="G174" s="224"/>
      <c r="H174" s="224" t="s">
        <v>392</v>
      </c>
      <c r="I174" s="224" t="s">
        <v>327</v>
      </c>
      <c r="J174" s="224">
        <v>50</v>
      </c>
      <c r="K174" s="270"/>
    </row>
    <row r="175" spans="2:11" s="1" customFormat="1" ht="15" customHeight="1">
      <c r="B175" s="247"/>
      <c r="C175" s="224" t="s">
        <v>352</v>
      </c>
      <c r="D175" s="224"/>
      <c r="E175" s="224"/>
      <c r="F175" s="245" t="s">
        <v>331</v>
      </c>
      <c r="G175" s="224"/>
      <c r="H175" s="224" t="s">
        <v>392</v>
      </c>
      <c r="I175" s="224" t="s">
        <v>327</v>
      </c>
      <c r="J175" s="224">
        <v>50</v>
      </c>
      <c r="K175" s="270"/>
    </row>
    <row r="176" spans="2:11" s="1" customFormat="1" ht="15" customHeight="1">
      <c r="B176" s="247"/>
      <c r="C176" s="224" t="s">
        <v>350</v>
      </c>
      <c r="D176" s="224"/>
      <c r="E176" s="224"/>
      <c r="F176" s="245" t="s">
        <v>331</v>
      </c>
      <c r="G176" s="224"/>
      <c r="H176" s="224" t="s">
        <v>392</v>
      </c>
      <c r="I176" s="224" t="s">
        <v>327</v>
      </c>
      <c r="J176" s="224">
        <v>50</v>
      </c>
      <c r="K176" s="270"/>
    </row>
    <row r="177" spans="2:11" s="1" customFormat="1" ht="15" customHeight="1">
      <c r="B177" s="247"/>
      <c r="C177" s="224" t="s">
        <v>86</v>
      </c>
      <c r="D177" s="224"/>
      <c r="E177" s="224"/>
      <c r="F177" s="245" t="s">
        <v>325</v>
      </c>
      <c r="G177" s="224"/>
      <c r="H177" s="224" t="s">
        <v>393</v>
      </c>
      <c r="I177" s="224" t="s">
        <v>394</v>
      </c>
      <c r="J177" s="224"/>
      <c r="K177" s="270"/>
    </row>
    <row r="178" spans="2:11" s="1" customFormat="1" ht="15" customHeight="1">
      <c r="B178" s="247"/>
      <c r="C178" s="224" t="s">
        <v>55</v>
      </c>
      <c r="D178" s="224"/>
      <c r="E178" s="224"/>
      <c r="F178" s="245" t="s">
        <v>325</v>
      </c>
      <c r="G178" s="224"/>
      <c r="H178" s="224" t="s">
        <v>395</v>
      </c>
      <c r="I178" s="224" t="s">
        <v>396</v>
      </c>
      <c r="J178" s="224">
        <v>1</v>
      </c>
      <c r="K178" s="270"/>
    </row>
    <row r="179" spans="2:11" s="1" customFormat="1" ht="15" customHeight="1">
      <c r="B179" s="247"/>
      <c r="C179" s="224" t="s">
        <v>51</v>
      </c>
      <c r="D179" s="224"/>
      <c r="E179" s="224"/>
      <c r="F179" s="245" t="s">
        <v>325</v>
      </c>
      <c r="G179" s="224"/>
      <c r="H179" s="224" t="s">
        <v>397</v>
      </c>
      <c r="I179" s="224" t="s">
        <v>327</v>
      </c>
      <c r="J179" s="224">
        <v>20</v>
      </c>
      <c r="K179" s="270"/>
    </row>
    <row r="180" spans="2:11" s="1" customFormat="1" ht="15" customHeight="1">
      <c r="B180" s="247"/>
      <c r="C180" s="224" t="s">
        <v>52</v>
      </c>
      <c r="D180" s="224"/>
      <c r="E180" s="224"/>
      <c r="F180" s="245" t="s">
        <v>325</v>
      </c>
      <c r="G180" s="224"/>
      <c r="H180" s="224" t="s">
        <v>398</v>
      </c>
      <c r="I180" s="224" t="s">
        <v>327</v>
      </c>
      <c r="J180" s="224">
        <v>255</v>
      </c>
      <c r="K180" s="270"/>
    </row>
    <row r="181" spans="2:11" s="1" customFormat="1" ht="15" customHeight="1">
      <c r="B181" s="247"/>
      <c r="C181" s="224" t="s">
        <v>87</v>
      </c>
      <c r="D181" s="224"/>
      <c r="E181" s="224"/>
      <c r="F181" s="245" t="s">
        <v>325</v>
      </c>
      <c r="G181" s="224"/>
      <c r="H181" s="224" t="s">
        <v>289</v>
      </c>
      <c r="I181" s="224" t="s">
        <v>327</v>
      </c>
      <c r="J181" s="224">
        <v>10</v>
      </c>
      <c r="K181" s="270"/>
    </row>
    <row r="182" spans="2:11" s="1" customFormat="1" ht="15" customHeight="1">
      <c r="B182" s="247"/>
      <c r="C182" s="224" t="s">
        <v>88</v>
      </c>
      <c r="D182" s="224"/>
      <c r="E182" s="224"/>
      <c r="F182" s="245" t="s">
        <v>325</v>
      </c>
      <c r="G182" s="224"/>
      <c r="H182" s="224" t="s">
        <v>399</v>
      </c>
      <c r="I182" s="224" t="s">
        <v>360</v>
      </c>
      <c r="J182" s="224"/>
      <c r="K182" s="270"/>
    </row>
    <row r="183" spans="2:11" s="1" customFormat="1" ht="15" customHeight="1">
      <c r="B183" s="247"/>
      <c r="C183" s="224" t="s">
        <v>400</v>
      </c>
      <c r="D183" s="224"/>
      <c r="E183" s="224"/>
      <c r="F183" s="245" t="s">
        <v>325</v>
      </c>
      <c r="G183" s="224"/>
      <c r="H183" s="224" t="s">
        <v>401</v>
      </c>
      <c r="I183" s="224" t="s">
        <v>360</v>
      </c>
      <c r="J183" s="224"/>
      <c r="K183" s="270"/>
    </row>
    <row r="184" spans="2:11" s="1" customFormat="1" ht="15" customHeight="1">
      <c r="B184" s="247"/>
      <c r="C184" s="224" t="s">
        <v>389</v>
      </c>
      <c r="D184" s="224"/>
      <c r="E184" s="224"/>
      <c r="F184" s="245" t="s">
        <v>325</v>
      </c>
      <c r="G184" s="224"/>
      <c r="H184" s="224" t="s">
        <v>402</v>
      </c>
      <c r="I184" s="224" t="s">
        <v>360</v>
      </c>
      <c r="J184" s="224"/>
      <c r="K184" s="270"/>
    </row>
    <row r="185" spans="2:11" s="1" customFormat="1" ht="15" customHeight="1">
      <c r="B185" s="247"/>
      <c r="C185" s="224" t="s">
        <v>90</v>
      </c>
      <c r="D185" s="224"/>
      <c r="E185" s="224"/>
      <c r="F185" s="245" t="s">
        <v>331</v>
      </c>
      <c r="G185" s="224"/>
      <c r="H185" s="224" t="s">
        <v>403</v>
      </c>
      <c r="I185" s="224" t="s">
        <v>327</v>
      </c>
      <c r="J185" s="224">
        <v>50</v>
      </c>
      <c r="K185" s="270"/>
    </row>
    <row r="186" spans="2:11" s="1" customFormat="1" ht="15" customHeight="1">
      <c r="B186" s="247"/>
      <c r="C186" s="224" t="s">
        <v>404</v>
      </c>
      <c r="D186" s="224"/>
      <c r="E186" s="224"/>
      <c r="F186" s="245" t="s">
        <v>331</v>
      </c>
      <c r="G186" s="224"/>
      <c r="H186" s="224" t="s">
        <v>405</v>
      </c>
      <c r="I186" s="224" t="s">
        <v>406</v>
      </c>
      <c r="J186" s="224"/>
      <c r="K186" s="270"/>
    </row>
    <row r="187" spans="2:11" s="1" customFormat="1" ht="15" customHeight="1">
      <c r="B187" s="247"/>
      <c r="C187" s="224" t="s">
        <v>407</v>
      </c>
      <c r="D187" s="224"/>
      <c r="E187" s="224"/>
      <c r="F187" s="245" t="s">
        <v>331</v>
      </c>
      <c r="G187" s="224"/>
      <c r="H187" s="224" t="s">
        <v>408</v>
      </c>
      <c r="I187" s="224" t="s">
        <v>406</v>
      </c>
      <c r="J187" s="224"/>
      <c r="K187" s="270"/>
    </row>
    <row r="188" spans="2:11" s="1" customFormat="1" ht="15" customHeight="1">
      <c r="B188" s="247"/>
      <c r="C188" s="224" t="s">
        <v>409</v>
      </c>
      <c r="D188" s="224"/>
      <c r="E188" s="224"/>
      <c r="F188" s="245" t="s">
        <v>331</v>
      </c>
      <c r="G188" s="224"/>
      <c r="H188" s="224" t="s">
        <v>410</v>
      </c>
      <c r="I188" s="224" t="s">
        <v>406</v>
      </c>
      <c r="J188" s="224"/>
      <c r="K188" s="270"/>
    </row>
    <row r="189" spans="2:11" s="1" customFormat="1" ht="15" customHeight="1">
      <c r="B189" s="247"/>
      <c r="C189" s="283" t="s">
        <v>411</v>
      </c>
      <c r="D189" s="224"/>
      <c r="E189" s="224"/>
      <c r="F189" s="245" t="s">
        <v>331</v>
      </c>
      <c r="G189" s="224"/>
      <c r="H189" s="224" t="s">
        <v>412</v>
      </c>
      <c r="I189" s="224" t="s">
        <v>413</v>
      </c>
      <c r="J189" s="284" t="s">
        <v>414</v>
      </c>
      <c r="K189" s="270"/>
    </row>
    <row r="190" spans="2:11" s="15" customFormat="1" ht="15" customHeight="1">
      <c r="B190" s="285"/>
      <c r="C190" s="286" t="s">
        <v>415</v>
      </c>
      <c r="D190" s="287"/>
      <c r="E190" s="287"/>
      <c r="F190" s="288" t="s">
        <v>331</v>
      </c>
      <c r="G190" s="287"/>
      <c r="H190" s="287" t="s">
        <v>416</v>
      </c>
      <c r="I190" s="287" t="s">
        <v>413</v>
      </c>
      <c r="J190" s="289" t="s">
        <v>414</v>
      </c>
      <c r="K190" s="290"/>
    </row>
    <row r="191" spans="2:11" s="1" customFormat="1" ht="15" customHeight="1">
      <c r="B191" s="247"/>
      <c r="C191" s="283" t="s">
        <v>40</v>
      </c>
      <c r="D191" s="224"/>
      <c r="E191" s="224"/>
      <c r="F191" s="245" t="s">
        <v>325</v>
      </c>
      <c r="G191" s="224"/>
      <c r="H191" s="221" t="s">
        <v>417</v>
      </c>
      <c r="I191" s="224" t="s">
        <v>418</v>
      </c>
      <c r="J191" s="224"/>
      <c r="K191" s="270"/>
    </row>
    <row r="192" spans="2:11" s="1" customFormat="1" ht="15" customHeight="1">
      <c r="B192" s="247"/>
      <c r="C192" s="283" t="s">
        <v>419</v>
      </c>
      <c r="D192" s="224"/>
      <c r="E192" s="224"/>
      <c r="F192" s="245" t="s">
        <v>325</v>
      </c>
      <c r="G192" s="224"/>
      <c r="H192" s="224" t="s">
        <v>420</v>
      </c>
      <c r="I192" s="224" t="s">
        <v>360</v>
      </c>
      <c r="J192" s="224"/>
      <c r="K192" s="270"/>
    </row>
    <row r="193" spans="2:11" s="1" customFormat="1" ht="15" customHeight="1">
      <c r="B193" s="247"/>
      <c r="C193" s="283" t="s">
        <v>421</v>
      </c>
      <c r="D193" s="224"/>
      <c r="E193" s="224"/>
      <c r="F193" s="245" t="s">
        <v>325</v>
      </c>
      <c r="G193" s="224"/>
      <c r="H193" s="224" t="s">
        <v>422</v>
      </c>
      <c r="I193" s="224" t="s">
        <v>360</v>
      </c>
      <c r="J193" s="224"/>
      <c r="K193" s="270"/>
    </row>
    <row r="194" spans="2:11" s="1" customFormat="1" ht="15" customHeight="1">
      <c r="B194" s="247"/>
      <c r="C194" s="283" t="s">
        <v>423</v>
      </c>
      <c r="D194" s="224"/>
      <c r="E194" s="224"/>
      <c r="F194" s="245" t="s">
        <v>331</v>
      </c>
      <c r="G194" s="224"/>
      <c r="H194" s="224" t="s">
        <v>424</v>
      </c>
      <c r="I194" s="224" t="s">
        <v>360</v>
      </c>
      <c r="J194" s="224"/>
      <c r="K194" s="270"/>
    </row>
    <row r="195" spans="2:11" s="1" customFormat="1" ht="15" customHeight="1">
      <c r="B195" s="276"/>
      <c r="C195" s="291"/>
      <c r="D195" s="256"/>
      <c r="E195" s="256"/>
      <c r="F195" s="256"/>
      <c r="G195" s="256"/>
      <c r="H195" s="256"/>
      <c r="I195" s="256"/>
      <c r="J195" s="256"/>
      <c r="K195" s="277"/>
    </row>
    <row r="196" spans="2:11" s="1" customFormat="1" ht="18.75" customHeight="1">
      <c r="B196" s="258"/>
      <c r="C196" s="268"/>
      <c r="D196" s="268"/>
      <c r="E196" s="268"/>
      <c r="F196" s="278"/>
      <c r="G196" s="268"/>
      <c r="H196" s="268"/>
      <c r="I196" s="268"/>
      <c r="J196" s="268"/>
      <c r="K196" s="258"/>
    </row>
    <row r="197" spans="2:11" s="1" customFormat="1" ht="18.75" customHeight="1">
      <c r="B197" s="258"/>
      <c r="C197" s="268"/>
      <c r="D197" s="268"/>
      <c r="E197" s="268"/>
      <c r="F197" s="278"/>
      <c r="G197" s="268"/>
      <c r="H197" s="268"/>
      <c r="I197" s="268"/>
      <c r="J197" s="268"/>
      <c r="K197" s="258"/>
    </row>
    <row r="198" spans="2:11" s="1" customFormat="1" ht="18.75" customHeight="1"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</row>
    <row r="199" spans="2:11" s="1" customFormat="1" ht="13.5">
      <c r="B199" s="213"/>
      <c r="C199" s="214"/>
      <c r="D199" s="214"/>
      <c r="E199" s="214"/>
      <c r="F199" s="214"/>
      <c r="G199" s="214"/>
      <c r="H199" s="214"/>
      <c r="I199" s="214"/>
      <c r="J199" s="214"/>
      <c r="K199" s="215"/>
    </row>
    <row r="200" spans="2:11" s="1" customFormat="1" ht="21">
      <c r="B200" s="216"/>
      <c r="C200" s="347" t="s">
        <v>425</v>
      </c>
      <c r="D200" s="347"/>
      <c r="E200" s="347"/>
      <c r="F200" s="347"/>
      <c r="G200" s="347"/>
      <c r="H200" s="347"/>
      <c r="I200" s="347"/>
      <c r="J200" s="347"/>
      <c r="K200" s="217"/>
    </row>
    <row r="201" spans="2:11" s="1" customFormat="1" ht="25.5" customHeight="1">
      <c r="B201" s="216"/>
      <c r="C201" s="292" t="s">
        <v>426</v>
      </c>
      <c r="D201" s="292"/>
      <c r="E201" s="292"/>
      <c r="F201" s="292" t="s">
        <v>427</v>
      </c>
      <c r="G201" s="293"/>
      <c r="H201" s="350" t="s">
        <v>428</v>
      </c>
      <c r="I201" s="350"/>
      <c r="J201" s="350"/>
      <c r="K201" s="217"/>
    </row>
    <row r="202" spans="2:11" s="1" customFormat="1" ht="5.25" customHeight="1">
      <c r="B202" s="247"/>
      <c r="C202" s="242"/>
      <c r="D202" s="242"/>
      <c r="E202" s="242"/>
      <c r="F202" s="242"/>
      <c r="G202" s="268"/>
      <c r="H202" s="242"/>
      <c r="I202" s="242"/>
      <c r="J202" s="242"/>
      <c r="K202" s="270"/>
    </row>
    <row r="203" spans="2:11" s="1" customFormat="1" ht="15" customHeight="1">
      <c r="B203" s="247"/>
      <c r="C203" s="224" t="s">
        <v>418</v>
      </c>
      <c r="D203" s="224"/>
      <c r="E203" s="224"/>
      <c r="F203" s="245" t="s">
        <v>41</v>
      </c>
      <c r="G203" s="224"/>
      <c r="H203" s="351" t="s">
        <v>429</v>
      </c>
      <c r="I203" s="351"/>
      <c r="J203" s="351"/>
      <c r="K203" s="270"/>
    </row>
    <row r="204" spans="2:11" s="1" customFormat="1" ht="15" customHeight="1">
      <c r="B204" s="247"/>
      <c r="C204" s="224"/>
      <c r="D204" s="224"/>
      <c r="E204" s="224"/>
      <c r="F204" s="245" t="s">
        <v>42</v>
      </c>
      <c r="G204" s="224"/>
      <c r="H204" s="351" t="s">
        <v>430</v>
      </c>
      <c r="I204" s="351"/>
      <c r="J204" s="351"/>
      <c r="K204" s="270"/>
    </row>
    <row r="205" spans="2:11" s="1" customFormat="1" ht="15" customHeight="1">
      <c r="B205" s="247"/>
      <c r="C205" s="224"/>
      <c r="D205" s="224"/>
      <c r="E205" s="224"/>
      <c r="F205" s="245" t="s">
        <v>45</v>
      </c>
      <c r="G205" s="224"/>
      <c r="H205" s="351" t="s">
        <v>431</v>
      </c>
      <c r="I205" s="351"/>
      <c r="J205" s="351"/>
      <c r="K205" s="270"/>
    </row>
    <row r="206" spans="2:11" s="1" customFormat="1" ht="15" customHeight="1">
      <c r="B206" s="247"/>
      <c r="C206" s="224"/>
      <c r="D206" s="224"/>
      <c r="E206" s="224"/>
      <c r="F206" s="245" t="s">
        <v>43</v>
      </c>
      <c r="G206" s="224"/>
      <c r="H206" s="351" t="s">
        <v>432</v>
      </c>
      <c r="I206" s="351"/>
      <c r="J206" s="351"/>
      <c r="K206" s="270"/>
    </row>
    <row r="207" spans="2:11" s="1" customFormat="1" ht="15" customHeight="1">
      <c r="B207" s="247"/>
      <c r="C207" s="224"/>
      <c r="D207" s="224"/>
      <c r="E207" s="224"/>
      <c r="F207" s="245" t="s">
        <v>44</v>
      </c>
      <c r="G207" s="224"/>
      <c r="H207" s="351" t="s">
        <v>433</v>
      </c>
      <c r="I207" s="351"/>
      <c r="J207" s="351"/>
      <c r="K207" s="270"/>
    </row>
    <row r="208" spans="2:11" s="1" customFormat="1" ht="15" customHeight="1">
      <c r="B208" s="247"/>
      <c r="C208" s="224"/>
      <c r="D208" s="224"/>
      <c r="E208" s="224"/>
      <c r="F208" s="245"/>
      <c r="G208" s="224"/>
      <c r="H208" s="224"/>
      <c r="I208" s="224"/>
      <c r="J208" s="224"/>
      <c r="K208" s="270"/>
    </row>
    <row r="209" spans="2:11" s="1" customFormat="1" ht="15" customHeight="1">
      <c r="B209" s="247"/>
      <c r="C209" s="224" t="s">
        <v>372</v>
      </c>
      <c r="D209" s="224"/>
      <c r="E209" s="224"/>
      <c r="F209" s="245" t="s">
        <v>74</v>
      </c>
      <c r="G209" s="224"/>
      <c r="H209" s="351" t="s">
        <v>434</v>
      </c>
      <c r="I209" s="351"/>
      <c r="J209" s="351"/>
      <c r="K209" s="270"/>
    </row>
    <row r="210" spans="2:11" s="1" customFormat="1" ht="15" customHeight="1">
      <c r="B210" s="247"/>
      <c r="C210" s="224"/>
      <c r="D210" s="224"/>
      <c r="E210" s="224"/>
      <c r="F210" s="245" t="s">
        <v>267</v>
      </c>
      <c r="G210" s="224"/>
      <c r="H210" s="351" t="s">
        <v>268</v>
      </c>
      <c r="I210" s="351"/>
      <c r="J210" s="351"/>
      <c r="K210" s="270"/>
    </row>
    <row r="211" spans="2:11" s="1" customFormat="1" ht="15" customHeight="1">
      <c r="B211" s="247"/>
      <c r="C211" s="224"/>
      <c r="D211" s="224"/>
      <c r="E211" s="224"/>
      <c r="F211" s="245" t="s">
        <v>265</v>
      </c>
      <c r="G211" s="224"/>
      <c r="H211" s="351" t="s">
        <v>435</v>
      </c>
      <c r="I211" s="351"/>
      <c r="J211" s="351"/>
      <c r="K211" s="270"/>
    </row>
    <row r="212" spans="2:11" s="1" customFormat="1" ht="15" customHeight="1">
      <c r="B212" s="294"/>
      <c r="C212" s="224"/>
      <c r="D212" s="224"/>
      <c r="E212" s="224"/>
      <c r="F212" s="245" t="s">
        <v>269</v>
      </c>
      <c r="G212" s="283"/>
      <c r="H212" s="352" t="s">
        <v>270</v>
      </c>
      <c r="I212" s="352"/>
      <c r="J212" s="352"/>
      <c r="K212" s="295"/>
    </row>
    <row r="213" spans="2:11" s="1" customFormat="1" ht="15" customHeight="1">
      <c r="B213" s="294"/>
      <c r="C213" s="224"/>
      <c r="D213" s="224"/>
      <c r="E213" s="224"/>
      <c r="F213" s="245" t="s">
        <v>271</v>
      </c>
      <c r="G213" s="283"/>
      <c r="H213" s="352" t="s">
        <v>436</v>
      </c>
      <c r="I213" s="352"/>
      <c r="J213" s="352"/>
      <c r="K213" s="295"/>
    </row>
    <row r="214" spans="2:11" s="1" customFormat="1" ht="15" customHeight="1">
      <c r="B214" s="294"/>
      <c r="C214" s="224"/>
      <c r="D214" s="224"/>
      <c r="E214" s="224"/>
      <c r="F214" s="245"/>
      <c r="G214" s="283"/>
      <c r="H214" s="274"/>
      <c r="I214" s="274"/>
      <c r="J214" s="274"/>
      <c r="K214" s="295"/>
    </row>
    <row r="215" spans="2:11" s="1" customFormat="1" ht="15" customHeight="1">
      <c r="B215" s="294"/>
      <c r="C215" s="224" t="s">
        <v>396</v>
      </c>
      <c r="D215" s="224"/>
      <c r="E215" s="224"/>
      <c r="F215" s="245">
        <v>1</v>
      </c>
      <c r="G215" s="283"/>
      <c r="H215" s="352" t="s">
        <v>437</v>
      </c>
      <c r="I215" s="352"/>
      <c r="J215" s="352"/>
      <c r="K215" s="295"/>
    </row>
    <row r="216" spans="2:11" s="1" customFormat="1" ht="15" customHeight="1">
      <c r="B216" s="294"/>
      <c r="C216" s="224"/>
      <c r="D216" s="224"/>
      <c r="E216" s="224"/>
      <c r="F216" s="245">
        <v>2</v>
      </c>
      <c r="G216" s="283"/>
      <c r="H216" s="352" t="s">
        <v>438</v>
      </c>
      <c r="I216" s="352"/>
      <c r="J216" s="352"/>
      <c r="K216" s="295"/>
    </row>
    <row r="217" spans="2:11" s="1" customFormat="1" ht="15" customHeight="1">
      <c r="B217" s="294"/>
      <c r="C217" s="224"/>
      <c r="D217" s="224"/>
      <c r="E217" s="224"/>
      <c r="F217" s="245">
        <v>3</v>
      </c>
      <c r="G217" s="283"/>
      <c r="H217" s="352" t="s">
        <v>439</v>
      </c>
      <c r="I217" s="352"/>
      <c r="J217" s="352"/>
      <c r="K217" s="295"/>
    </row>
    <row r="218" spans="2:11" s="1" customFormat="1" ht="15" customHeight="1">
      <c r="B218" s="294"/>
      <c r="C218" s="224"/>
      <c r="D218" s="224"/>
      <c r="E218" s="224"/>
      <c r="F218" s="245">
        <v>4</v>
      </c>
      <c r="G218" s="283"/>
      <c r="H218" s="352" t="s">
        <v>440</v>
      </c>
      <c r="I218" s="352"/>
      <c r="J218" s="352"/>
      <c r="K218" s="295"/>
    </row>
    <row r="219" spans="2:11" s="1" customFormat="1" ht="12.75" customHeight="1">
      <c r="B219" s="296"/>
      <c r="C219" s="297"/>
      <c r="D219" s="297"/>
      <c r="E219" s="297"/>
      <c r="F219" s="297"/>
      <c r="G219" s="297"/>
      <c r="H219" s="297"/>
      <c r="I219" s="297"/>
      <c r="J219" s="297"/>
      <c r="K219" s="29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505_024-2025 - Údržba HOZ...</vt:lpstr>
      <vt:lpstr>Pokyny pro vyplnění</vt:lpstr>
      <vt:lpstr>'505_024-2025 - Údržba HOZ...'!Názvy_tisku</vt:lpstr>
      <vt:lpstr>'Rekapitulace stavby'!Názvy_tisku</vt:lpstr>
      <vt:lpstr>'505_024-2025 - Údržba HOZ...'!Oblast_tisku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Hrnčíř Rudolf Ing.</dc:creator>
  <cp:lastModifiedBy>Novotná Blanka</cp:lastModifiedBy>
  <dcterms:created xsi:type="dcterms:W3CDTF">2025-10-23T11:00:57Z</dcterms:created>
  <dcterms:modified xsi:type="dcterms:W3CDTF">2025-10-24T05:33:50Z</dcterms:modified>
</cp:coreProperties>
</file>