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DNS\DNS 08_Stavební práce na zajištění údržby, oprav a odstraňování škod\18_zakázky v DNS\007_B_Lhotice\01_výzva\"/>
    </mc:Choice>
  </mc:AlternateContent>
  <xr:revisionPtr revIDLastSave="0" documentId="13_ncr:1_{1CD31F94-41E4-4601-A0AB-7F32FB02ACD7}" xr6:coauthVersionLast="47" xr6:coauthVersionMax="47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Pokyny pro vyplnění" sheetId="11" state="hidden" r:id="rId1"/>
    <sheet name="VzorPolozky" sheetId="10" state="hidden" r:id="rId2"/>
    <sheet name="01 03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'01 03 Pol'!$1:$7</definedName>
    <definedName name="oadresa">#REF!</definedName>
    <definedName name="_xlnm.Print_Area" localSheetId="2">'01 03 Pol'!$A$1:$Y$35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2" l="1"/>
  <c r="K9" i="12"/>
  <c r="O9" i="12"/>
  <c r="Q9" i="12"/>
  <c r="V9" i="12"/>
  <c r="M10" i="12"/>
  <c r="I10" i="12"/>
  <c r="K10" i="12"/>
  <c r="O10" i="12"/>
  <c r="Q10" i="12"/>
  <c r="V10" i="12"/>
  <c r="I14" i="12"/>
  <c r="K14" i="12"/>
  <c r="O14" i="12"/>
  <c r="Q14" i="12"/>
  <c r="V14" i="12"/>
  <c r="M15" i="12"/>
  <c r="I15" i="12"/>
  <c r="K15" i="12"/>
  <c r="O15" i="12"/>
  <c r="Q15" i="12"/>
  <c r="V15" i="12"/>
  <c r="G18" i="12"/>
  <c r="I19" i="12"/>
  <c r="I18" i="12" s="1"/>
  <c r="K19" i="12"/>
  <c r="K18" i="12" s="1"/>
  <c r="O19" i="12"/>
  <c r="O18" i="12" s="1"/>
  <c r="Q19" i="12"/>
  <c r="Q18" i="12" s="1"/>
  <c r="V19" i="12"/>
  <c r="V18" i="12" s="1"/>
  <c r="M21" i="12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G24" i="12"/>
  <c r="I25" i="12"/>
  <c r="I24" i="12" s="1"/>
  <c r="K25" i="12"/>
  <c r="K24" i="12" s="1"/>
  <c r="O25" i="12"/>
  <c r="O24" i="12" s="1"/>
  <c r="Q25" i="12"/>
  <c r="Q24" i="12" s="1"/>
  <c r="V25" i="12"/>
  <c r="V24" i="12" s="1"/>
  <c r="M27" i="12"/>
  <c r="I27" i="12"/>
  <c r="K27" i="12"/>
  <c r="O27" i="12"/>
  <c r="Q27" i="12"/>
  <c r="V27" i="12"/>
  <c r="M31" i="12"/>
  <c r="I31" i="12"/>
  <c r="K31" i="12"/>
  <c r="O31" i="12"/>
  <c r="Q31" i="12"/>
  <c r="V31" i="12"/>
  <c r="K13" i="12" l="1"/>
  <c r="I8" i="12"/>
  <c r="G8" i="12"/>
  <c r="Q8" i="12"/>
  <c r="I13" i="12"/>
  <c r="Q13" i="12"/>
  <c r="M19" i="12"/>
  <c r="M18" i="12" s="1"/>
  <c r="V26" i="12"/>
  <c r="M25" i="12"/>
  <c r="M24" i="12" s="1"/>
  <c r="V13" i="12"/>
  <c r="O8" i="12"/>
  <c r="O26" i="12"/>
  <c r="G20" i="12"/>
  <c r="G13" i="12"/>
  <c r="K8" i="12"/>
  <c r="O13" i="12"/>
  <c r="V8" i="12"/>
  <c r="K26" i="12"/>
  <c r="Q26" i="12"/>
  <c r="I26" i="12"/>
  <c r="M26" i="12"/>
  <c r="G26" i="12"/>
  <c r="M14" i="12"/>
  <c r="M13" i="12" s="1"/>
  <c r="M9" i="12"/>
  <c r="M8" i="12" s="1"/>
  <c r="G33" i="12" l="1"/>
  <c r="G35" i="12" l="1"/>
  <c r="G3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<sst xmlns="http://schemas.openxmlformats.org/spreadsheetml/2006/main" count="153" uniqueCount="99">
  <si>
    <t xml:space="preserve">Položkový rozpočet </t>
  </si>
  <si>
    <t>S:</t>
  </si>
  <si>
    <t>O:</t>
  </si>
  <si>
    <t>R: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</si>
  <si>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</si>
  <si>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</si>
  <si>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</si>
  <si>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</si>
  <si>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03</t>
  </si>
  <si>
    <t xml:space="preserve">udržovací práce </t>
  </si>
  <si>
    <t>01</t>
  </si>
  <si>
    <t xml:space="preserve">stavební </t>
  </si>
  <si>
    <t>674</t>
  </si>
  <si>
    <t>1</t>
  </si>
  <si>
    <t>Zemní práce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</si>
  <si>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</si>
  <si>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</si>
  <si>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</si>
  <si>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</si>
  <si>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</si>
  <si>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</si>
  <si>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99</t>
  </si>
  <si>
    <t>Staveništní přesun hmot</t>
  </si>
  <si>
    <t>762</t>
  </si>
  <si>
    <t>Konstrukce tesařské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</si>
  <si>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</si>
  <si>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</si>
  <si>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</si>
  <si>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</si>
  <si>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</si>
  <si>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</si>
  <si>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</si>
  <si>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</si>
  <si>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</si>
  <si>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</si>
  <si>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</si>
  <si>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</si>
  <si>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</si>
  <si>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</si>
  <si>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</si>
  <si>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</si>
  <si>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</si>
  <si>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</si>
  <si>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</si>
  <si>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</si>
  <si>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</si>
  <si>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</si>
  <si>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</si>
  <si>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</si>
  <si>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</si>
  <si>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</si>
  <si>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</si>
  <si>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100001500R00</t>
  </si>
  <si>
    <t xml:space="preserve">Dočištění koruny stěny od vegetace a uvoněného materiálu </t>
  </si>
  <si>
    <t xml:space="preserve">m     </t>
  </si>
  <si>
    <t>RTS 19/ II</t>
  </si>
  <si>
    <t>Indiv</t>
  </si>
  <si>
    <t>Práce</t>
  </si>
  <si>
    <t>POL1_</t>
  </si>
  <si>
    <t>114203201R00</t>
  </si>
  <si>
    <t>m3</t>
  </si>
  <si>
    <t>1,3*0,8*0,86</t>
  </si>
  <si>
    <t>VV</t>
  </si>
  <si>
    <t>-0,3*0,8*0,75</t>
  </si>
  <si>
    <t>POP</t>
  </si>
  <si>
    <t>310238211R00</t>
  </si>
  <si>
    <t>331211431R00</t>
  </si>
  <si>
    <t>(1,2+0,5)*5*0,5*0,6</t>
  </si>
  <si>
    <t>627451641R00</t>
  </si>
  <si>
    <t>941955004R00</t>
  </si>
  <si>
    <t>Lešení lehké pomocné, výška podlahy do 3,5 m</t>
  </si>
  <si>
    <t>m2</t>
  </si>
  <si>
    <t>zdění pilíře : 20</t>
  </si>
  <si>
    <t>podepření zdiva : 40</t>
  </si>
  <si>
    <t>999281105R00</t>
  </si>
  <si>
    <t>Přesun hmot pro opravy a údržbu do výšky 6 m</t>
  </si>
  <si>
    <t>t</t>
  </si>
  <si>
    <t>Přesun hmot</t>
  </si>
  <si>
    <t>POL7_</t>
  </si>
  <si>
    <t>m</t>
  </si>
  <si>
    <t>762712120R00</t>
  </si>
  <si>
    <t>Montáž vázaných konstrukcí hraněných do 224 cm2</t>
  </si>
  <si>
    <t>8*7</t>
  </si>
  <si>
    <t>6</t>
  </si>
  <si>
    <t>8*5</t>
  </si>
  <si>
    <t>SPCM</t>
  </si>
  <si>
    <t>Specifikace</t>
  </si>
  <si>
    <t>POL3_</t>
  </si>
  <si>
    <t>611981895R</t>
  </si>
  <si>
    <t>Kůl - modřínový</t>
  </si>
  <si>
    <t xml:space="preserve">Oprava koruny zdi, dozděním z kamene, spárování, hydrofobizace </t>
  </si>
  <si>
    <t>Obnažená základové spáry ručním výkopem</t>
  </si>
  <si>
    <t>Zazdívka otvorů plochy do 1 m2 cihlami na MVC - stabilizační dozdívky</t>
  </si>
  <si>
    <t>Zdivo pilířů z polního kam. pro spár, MC 5, do 75 cm - stabilizační dozdívky</t>
  </si>
  <si>
    <t>Zabezpečení památkově chráněné bašty bývalé tvrze ve Lhotici</t>
  </si>
  <si>
    <t>Celkem bez DPH</t>
  </si>
  <si>
    <t>Celková nabídková cena v Kč bez DPH</t>
  </si>
  <si>
    <t>DPH 21 %</t>
  </si>
  <si>
    <t>Celková nabídková cena v Kč včetně 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</si>
</sst>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0" xfId="0" applyNumberFormat="1"/>
    <xf numFmtId="0" fontId="0" fillId="0" borderId="2" xfId="0" applyFont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49" fontId="0" fillId="4" borderId="2" xfId="0" applyNumberFormat="1" applyFill="1" applyBorder="1"/>
    <xf numFmtId="0" fontId="0" fillId="4" borderId="2" xfId="0" applyFill="1" applyBorder="1" applyAlignment="1">
      <alignment wrapText="1"/>
    </xf>
    <xf numFmtId="0" fontId="6" fillId="0" borderId="0" xfId="0" applyFont="1"/>
    <xf numFmtId="4" fontId="0" fillId="0" borderId="0" xfId="0" applyNumberFormat="1" applyAlignment="1">
      <alignment vertical="top"/>
    </xf>
    <xf numFmtId="4" fontId="6" fillId="0" borderId="0" xfId="0" applyNumberFormat="1" applyFont="1" applyBorder="1" applyAlignment="1">
      <alignment vertical="top" shrinkToFit="1"/>
    </xf>
    <xf numFmtId="4" fontId="4" fillId="3" borderId="0" xfId="0" applyNumberFormat="1" applyFont="1" applyFill="1" applyBorder="1" applyAlignment="1">
      <alignment vertical="top" shrinkToFit="1"/>
    </xf>
    <xf numFmtId="0" fontId="0" fillId="4" borderId="3" xfId="0" applyFill="1" applyBorder="1" applyAlignment="1">
      <alignment wrapText="1"/>
    </xf>
    <xf numFmtId="0" fontId="0" fillId="0" borderId="2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164" fontId="0" fillId="0" borderId="2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0" fontId="4" fillId="3" borderId="2" xfId="0" applyFont="1" applyFill="1" applyBorder="1" applyAlignment="1">
      <alignment vertical="top"/>
    </xf>
    <xf numFmtId="49" fontId="4" fillId="3" borderId="2" xfId="0" applyNumberFormat="1" applyFont="1" applyFill="1" applyBorder="1" applyAlignment="1">
      <alignment vertical="top"/>
    </xf>
    <xf numFmtId="49" fontId="4" fillId="3" borderId="2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shrinkToFit="1"/>
    </xf>
    <xf numFmtId="164" fontId="4" fillId="3" borderId="2" xfId="0" applyNumberFormat="1" applyFont="1" applyFill="1" applyBorder="1" applyAlignment="1">
      <alignment vertical="top" shrinkToFit="1"/>
    </xf>
    <xf numFmtId="4" fontId="4" fillId="3" borderId="2" xfId="0" applyNumberFormat="1" applyFont="1" applyFill="1" applyBorder="1" applyAlignment="1">
      <alignment vertical="top" shrinkToFit="1"/>
    </xf>
    <xf numFmtId="0" fontId="6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shrinkToFit="1"/>
    </xf>
    <xf numFmtId="164" fontId="6" fillId="0" borderId="2" xfId="0" applyNumberFormat="1" applyFont="1" applyBorder="1" applyAlignment="1">
      <alignment vertical="top" shrinkToFit="1"/>
    </xf>
    <xf numFmtId="4" fontId="6" fillId="0" borderId="2" xfId="0" applyNumberFormat="1" applyFont="1" applyBorder="1" applyAlignment="1">
      <alignment vertical="top" shrinkToFit="1"/>
    </xf>
    <xf numFmtId="164" fontId="7" fillId="0" borderId="2" xfId="0" quotePrefix="1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top" wrapText="1" shrinkToFit="1"/>
    </xf>
    <xf numFmtId="164" fontId="7" fillId="0" borderId="2" xfId="0" applyNumberFormat="1" applyFont="1" applyBorder="1" applyAlignment="1">
      <alignment vertical="top" wrapText="1" shrinkToFit="1"/>
    </xf>
    <xf numFmtId="4" fontId="6" fillId="5" borderId="2" xfId="0" applyNumberFormat="1" applyFont="1" applyFill="1" applyBorder="1" applyAlignment="1">
      <alignment vertical="top" shrinkToFit="1"/>
    </xf>
    <xf numFmtId="4" fontId="4" fillId="0" borderId="2" xfId="0" applyNumberFormat="1" applyFont="1" applyBorder="1"/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8" fillId="0" borderId="2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sqlph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7" t="s">
        <v>6</v>
      </c>
    </row>
    <row r="2" spans="1:7" ht="57.75" customHeight="1" x14ac:dyDescent="0.2">
      <c r="A2" s="45" t="s">
        <v>7</v>
      </c>
      <c r="B2" s="45"/>
      <c r="C2" s="45"/>
      <c r="D2" s="45"/>
      <c r="E2" s="45"/>
      <c r="F2" s="45"/>
      <c r="G2" s="4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46" t="s">
        <v>0</v>
      </c>
      <c r="B1" s="46"/>
      <c r="C1" s="47"/>
      <c r="D1" s="46"/>
      <c r="E1" s="46"/>
      <c r="F1" s="46"/>
      <c r="G1" s="46"/>
    </row>
    <row r="2" spans="1:7" ht="24.95" customHeight="1" x14ac:dyDescent="0.2">
      <c r="A2" s="9" t="s">
        <v>1</v>
      </c>
      <c r="B2" s="8"/>
      <c r="C2" s="48"/>
      <c r="D2" s="48"/>
      <c r="E2" s="48"/>
      <c r="F2" s="48"/>
      <c r="G2" s="49"/>
    </row>
    <row r="3" spans="1:7" ht="24.95" customHeight="1" x14ac:dyDescent="0.2">
      <c r="A3" s="9" t="s">
        <v>2</v>
      </c>
      <c r="B3" s="8"/>
      <c r="C3" s="48"/>
      <c r="D3" s="48"/>
      <c r="E3" s="48"/>
      <c r="F3" s="48"/>
      <c r="G3" s="49"/>
    </row>
    <row r="4" spans="1:7" ht="24.95" customHeight="1" x14ac:dyDescent="0.2">
      <c r="A4" s="9" t="s">
        <v>3</v>
      </c>
      <c r="B4" s="8"/>
      <c r="C4" s="48"/>
      <c r="D4" s="48"/>
      <c r="E4" s="48"/>
      <c r="F4" s="48"/>
      <c r="G4" s="49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4982"/>
  <sheetViews>
    <sheetView tabSelected="1" topLeftCell="A4" zoomScaleNormal="100" workbookViewId="0">
      <pane xSplit="1" topLeftCell="B1" activePane="topRight" state="frozen"/>
      <selection activeCell="A8" sqref="A8"/>
      <selection pane="topRight" activeCell="G32" sqref="G32"/>
    </sheetView>
  </sheetViews>
  <sheetFormatPr defaultRowHeight="12.75" outlineLevelRow="1" x14ac:dyDescent="0.2"/>
  <cols>
    <col min="1" max="1" width="3.42578125" customWidth="1"/>
    <col min="2" max="2" width="12.42578125" style="10" customWidth="1"/>
    <col min="3" max="3" width="38.140625" style="1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3" width="0" hidden="1" customWidth="1"/>
    <col min="24" max="24" width="5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54" t="s">
        <v>0</v>
      </c>
      <c r="B1" s="54"/>
      <c r="C1" s="54"/>
      <c r="D1" s="54"/>
      <c r="E1" s="54"/>
      <c r="F1" s="54"/>
      <c r="G1" s="54"/>
      <c r="AG1" t="s">
        <v>25</v>
      </c>
    </row>
    <row r="2" spans="1:60" ht="24.95" customHeight="1" x14ac:dyDescent="0.2">
      <c r="A2" s="11" t="s">
        <v>1</v>
      </c>
      <c r="B2" s="8" t="s">
        <v>12</v>
      </c>
      <c r="C2" s="55" t="s">
        <v>94</v>
      </c>
      <c r="D2" s="56"/>
      <c r="E2" s="56"/>
      <c r="F2" s="56"/>
      <c r="G2" s="57"/>
      <c r="AG2" t="s">
        <v>26</v>
      </c>
    </row>
    <row r="3" spans="1:60" ht="24.95" customHeight="1" x14ac:dyDescent="0.2">
      <c r="A3" s="11" t="s">
        <v>2</v>
      </c>
      <c r="B3" s="8" t="s">
        <v>10</v>
      </c>
      <c r="C3" s="55" t="s">
        <v>11</v>
      </c>
      <c r="D3" s="56"/>
      <c r="E3" s="56"/>
      <c r="F3" s="56"/>
      <c r="G3" s="57"/>
      <c r="AC3" s="10" t="s">
        <v>26</v>
      </c>
      <c r="AG3" t="s">
        <v>27</v>
      </c>
    </row>
    <row r="4" spans="1:60" ht="24.95" customHeight="1" x14ac:dyDescent="0.2">
      <c r="A4" s="12" t="s">
        <v>3</v>
      </c>
      <c r="B4" s="13" t="s">
        <v>8</v>
      </c>
      <c r="C4" s="58" t="s">
        <v>9</v>
      </c>
      <c r="D4" s="59"/>
      <c r="E4" s="59"/>
      <c r="F4" s="59"/>
      <c r="G4" s="60"/>
      <c r="AG4" t="s">
        <v>28</v>
      </c>
    </row>
    <row r="5" spans="1:60" x14ac:dyDescent="0.2">
      <c r="D5" s="6"/>
    </row>
    <row r="6" spans="1:60" ht="38.25" x14ac:dyDescent="0.2">
      <c r="A6" s="14" t="s">
        <v>29</v>
      </c>
      <c r="B6" s="16" t="s">
        <v>30</v>
      </c>
      <c r="C6" s="16" t="s">
        <v>31</v>
      </c>
      <c r="D6" s="15" t="s">
        <v>32</v>
      </c>
      <c r="E6" s="14" t="s">
        <v>33</v>
      </c>
      <c r="F6" s="14" t="s">
        <v>34</v>
      </c>
      <c r="G6" s="17" t="s">
        <v>95</v>
      </c>
      <c r="H6" s="22" t="s">
        <v>4</v>
      </c>
      <c r="I6" s="17" t="s">
        <v>35</v>
      </c>
      <c r="J6" s="17" t="s">
        <v>5</v>
      </c>
      <c r="K6" s="17" t="s">
        <v>36</v>
      </c>
      <c r="L6" s="17" t="s">
        <v>37</v>
      </c>
      <c r="M6" s="17" t="s">
        <v>38</v>
      </c>
      <c r="N6" s="17" t="s">
        <v>39</v>
      </c>
      <c r="O6" s="17" t="s">
        <v>40</v>
      </c>
      <c r="P6" s="17" t="s">
        <v>41</v>
      </c>
      <c r="Q6" s="17" t="s">
        <v>42</v>
      </c>
      <c r="R6" s="17" t="s">
        <v>43</v>
      </c>
      <c r="S6" s="17" t="s">
        <v>44</v>
      </c>
      <c r="T6" s="17" t="s">
        <v>45</v>
      </c>
      <c r="U6" s="17" t="s">
        <v>46</v>
      </c>
      <c r="V6" s="17" t="s">
        <v>47</v>
      </c>
      <c r="W6" s="17" t="s">
        <v>48</v>
      </c>
      <c r="X6" s="17" t="s">
        <v>49</v>
      </c>
    </row>
    <row r="7" spans="1:60" hidden="1" x14ac:dyDescent="0.2">
      <c r="A7" s="23"/>
      <c r="B7" s="24"/>
      <c r="C7" s="24"/>
      <c r="D7" s="25"/>
      <c r="E7" s="26"/>
      <c r="F7" s="27"/>
      <c r="G7" s="2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60" x14ac:dyDescent="0.2">
      <c r="A8" s="28" t="s">
        <v>50</v>
      </c>
      <c r="B8" s="29" t="s">
        <v>13</v>
      </c>
      <c r="C8" s="30" t="s">
        <v>14</v>
      </c>
      <c r="D8" s="31"/>
      <c r="E8" s="32"/>
      <c r="F8" s="33"/>
      <c r="G8" s="33">
        <f>SUMIF(AG9:AG12,"&lt;&gt;NOR",G9:G12)</f>
        <v>0</v>
      </c>
      <c r="H8" s="21"/>
      <c r="I8" s="21">
        <f>SUM(I9:I12)</f>
        <v>0</v>
      </c>
      <c r="J8" s="21"/>
      <c r="K8" s="21">
        <f>SUM(K9:K12)</f>
        <v>6657</v>
      </c>
      <c r="L8" s="21"/>
      <c r="M8" s="21">
        <f>SUM(M9:M12)</f>
        <v>0</v>
      </c>
      <c r="N8" s="21"/>
      <c r="O8" s="21">
        <f>SUM(O9:O12)</f>
        <v>0</v>
      </c>
      <c r="P8" s="21"/>
      <c r="Q8" s="21">
        <f>SUM(Q9:Q12)</f>
        <v>0</v>
      </c>
      <c r="R8" s="21"/>
      <c r="S8" s="21"/>
      <c r="T8" s="21"/>
      <c r="U8" s="21"/>
      <c r="V8" s="21">
        <f>SUM(V9:V12)</f>
        <v>5</v>
      </c>
      <c r="W8" s="21"/>
      <c r="X8" s="21"/>
      <c r="AG8" t="s">
        <v>51</v>
      </c>
    </row>
    <row r="9" spans="1:60" ht="22.5" outlineLevel="1" x14ac:dyDescent="0.2">
      <c r="A9" s="34">
        <v>1</v>
      </c>
      <c r="B9" s="35" t="s">
        <v>52</v>
      </c>
      <c r="C9" s="36" t="s">
        <v>53</v>
      </c>
      <c r="D9" s="37" t="s">
        <v>54</v>
      </c>
      <c r="E9" s="38">
        <v>6</v>
      </c>
      <c r="F9" s="39">
        <v>1100</v>
      </c>
      <c r="G9" s="43">
        <v>0</v>
      </c>
      <c r="H9" s="20">
        <v>0</v>
      </c>
      <c r="I9" s="20">
        <f>ROUND(E9*H9,2)</f>
        <v>0</v>
      </c>
      <c r="J9" s="20">
        <v>965</v>
      </c>
      <c r="K9" s="20">
        <f>ROUND(E9*J9,2)</f>
        <v>5790</v>
      </c>
      <c r="L9" s="20">
        <v>21</v>
      </c>
      <c r="M9" s="20">
        <f>G9*(1+L9/100)</f>
        <v>0</v>
      </c>
      <c r="N9" s="20">
        <v>0</v>
      </c>
      <c r="O9" s="20">
        <f>ROUND(E9*N9,2)</f>
        <v>0</v>
      </c>
      <c r="P9" s="20">
        <v>0</v>
      </c>
      <c r="Q9" s="20">
        <f>ROUND(E9*P9,2)</f>
        <v>0</v>
      </c>
      <c r="R9" s="20"/>
      <c r="S9" s="20" t="s">
        <v>55</v>
      </c>
      <c r="T9" s="20" t="s">
        <v>56</v>
      </c>
      <c r="U9" s="20">
        <v>0.41699999999999998</v>
      </c>
      <c r="V9" s="20">
        <f>ROUND(E9*U9,2)</f>
        <v>2.5</v>
      </c>
      <c r="W9" s="20"/>
      <c r="X9" s="20" t="s">
        <v>57</v>
      </c>
      <c r="Y9" s="18"/>
      <c r="Z9" s="18"/>
      <c r="AA9" s="18"/>
      <c r="AB9" s="18"/>
      <c r="AC9" s="18"/>
      <c r="AD9" s="18"/>
      <c r="AE9" s="18"/>
      <c r="AF9" s="18"/>
      <c r="AG9" s="18" t="s">
        <v>58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 x14ac:dyDescent="0.2">
      <c r="A10" s="34">
        <v>2</v>
      </c>
      <c r="B10" s="35" t="s">
        <v>59</v>
      </c>
      <c r="C10" s="36" t="s">
        <v>91</v>
      </c>
      <c r="D10" s="37" t="s">
        <v>60</v>
      </c>
      <c r="E10" s="38">
        <v>2.5499999999999998</v>
      </c>
      <c r="F10" s="39">
        <v>2500</v>
      </c>
      <c r="G10" s="43">
        <v>0</v>
      </c>
      <c r="H10" s="20">
        <v>0</v>
      </c>
      <c r="I10" s="20">
        <f>ROUND(E10*H10,2)</f>
        <v>0</v>
      </c>
      <c r="J10" s="20">
        <v>340</v>
      </c>
      <c r="K10" s="20">
        <f>ROUND(E10*J10,2)</f>
        <v>867</v>
      </c>
      <c r="L10" s="20">
        <v>21</v>
      </c>
      <c r="M10" s="20">
        <f>G10*(1+L10/100)</f>
        <v>0</v>
      </c>
      <c r="N10" s="20">
        <v>0</v>
      </c>
      <c r="O10" s="20">
        <f>ROUND(E10*N10,2)</f>
        <v>0</v>
      </c>
      <c r="P10" s="20">
        <v>0</v>
      </c>
      <c r="Q10" s="20">
        <f>ROUND(E10*P10,2)</f>
        <v>0</v>
      </c>
      <c r="R10" s="20"/>
      <c r="S10" s="20" t="s">
        <v>55</v>
      </c>
      <c r="T10" s="20" t="s">
        <v>55</v>
      </c>
      <c r="U10" s="20">
        <v>0.98099999999999998</v>
      </c>
      <c r="V10" s="20">
        <f>ROUND(E10*U10,2)</f>
        <v>2.5</v>
      </c>
      <c r="W10" s="20"/>
      <c r="X10" s="20" t="s">
        <v>57</v>
      </c>
      <c r="Y10" s="18"/>
      <c r="Z10" s="18"/>
      <c r="AA10" s="18"/>
      <c r="AB10" s="18"/>
      <c r="AC10" s="18"/>
      <c r="AD10" s="18"/>
      <c r="AE10" s="18"/>
      <c r="AF10" s="18"/>
      <c r="AG10" s="18" t="s">
        <v>58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 x14ac:dyDescent="0.2">
      <c r="A11" s="34"/>
      <c r="B11" s="35"/>
      <c r="C11" s="40" t="s">
        <v>61</v>
      </c>
      <c r="D11" s="41"/>
      <c r="E11" s="42">
        <v>0.89439999999999997</v>
      </c>
      <c r="F11" s="39"/>
      <c r="G11" s="3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  <c r="AE11" s="18"/>
      <c r="AF11" s="18"/>
      <c r="AG11" s="18" t="s">
        <v>62</v>
      </c>
      <c r="AH11" s="18">
        <v>0</v>
      </c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 x14ac:dyDescent="0.2">
      <c r="A12" s="34"/>
      <c r="B12" s="35"/>
      <c r="C12" s="40" t="s">
        <v>63</v>
      </c>
      <c r="D12" s="41"/>
      <c r="E12" s="42">
        <v>-0.18</v>
      </c>
      <c r="F12" s="39"/>
      <c r="G12" s="3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18"/>
      <c r="Z12" s="18"/>
      <c r="AA12" s="18"/>
      <c r="AB12" s="18"/>
      <c r="AC12" s="18"/>
      <c r="AD12" s="18"/>
      <c r="AE12" s="18"/>
      <c r="AF12" s="18"/>
      <c r="AG12" s="18" t="s">
        <v>62</v>
      </c>
      <c r="AH12" s="18">
        <v>0</v>
      </c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x14ac:dyDescent="0.2">
      <c r="A13" s="28" t="s">
        <v>50</v>
      </c>
      <c r="B13" s="29" t="s">
        <v>15</v>
      </c>
      <c r="C13" s="30" t="s">
        <v>16</v>
      </c>
      <c r="D13" s="31"/>
      <c r="E13" s="32"/>
      <c r="F13" s="33"/>
      <c r="G13" s="33">
        <f>SUMIF(AG14:AG17,"&lt;&gt;NOR",G14:G17)</f>
        <v>0</v>
      </c>
      <c r="H13" s="21"/>
      <c r="I13" s="21">
        <f>SUM(I14:I17)</f>
        <v>19465.86</v>
      </c>
      <c r="J13" s="21"/>
      <c r="K13" s="21">
        <f>SUM(K14:K17)</f>
        <v>15909.140000000001</v>
      </c>
      <c r="L13" s="21"/>
      <c r="M13" s="21">
        <f>SUM(M14:M17)</f>
        <v>0</v>
      </c>
      <c r="N13" s="21"/>
      <c r="O13" s="21">
        <f>SUM(O14:O17)</f>
        <v>16.080000000000002</v>
      </c>
      <c r="P13" s="21"/>
      <c r="Q13" s="21">
        <f>SUM(Q14:Q17)</f>
        <v>0</v>
      </c>
      <c r="R13" s="21"/>
      <c r="S13" s="21"/>
      <c r="T13" s="21"/>
      <c r="U13" s="21"/>
      <c r="V13" s="21">
        <f>SUM(V14:V17)</f>
        <v>36.33</v>
      </c>
      <c r="W13" s="21"/>
      <c r="X13" s="21"/>
      <c r="AG13" t="s">
        <v>51</v>
      </c>
    </row>
    <row r="14" spans="1:60" ht="22.5" outlineLevel="1" x14ac:dyDescent="0.2">
      <c r="A14" s="34">
        <v>3</v>
      </c>
      <c r="B14" s="35" t="s">
        <v>65</v>
      </c>
      <c r="C14" s="36" t="s">
        <v>92</v>
      </c>
      <c r="D14" s="37" t="s">
        <v>60</v>
      </c>
      <c r="E14" s="38">
        <v>1</v>
      </c>
      <c r="F14" s="39">
        <v>5000</v>
      </c>
      <c r="G14" s="43">
        <v>0</v>
      </c>
      <c r="H14" s="20">
        <v>2618.31</v>
      </c>
      <c r="I14" s="20">
        <f>ROUND(E14*H14,2)</f>
        <v>2618.31</v>
      </c>
      <c r="J14" s="20">
        <v>1981.69</v>
      </c>
      <c r="K14" s="20">
        <f>ROUND(E14*J14,2)</f>
        <v>1981.69</v>
      </c>
      <c r="L14" s="20">
        <v>21</v>
      </c>
      <c r="M14" s="20">
        <f>G14*(1+L14/100)</f>
        <v>0</v>
      </c>
      <c r="N14" s="20">
        <v>1.84144</v>
      </c>
      <c r="O14" s="20">
        <f>ROUND(E14*N14,2)</f>
        <v>1.84</v>
      </c>
      <c r="P14" s="20">
        <v>0</v>
      </c>
      <c r="Q14" s="20">
        <f>ROUND(E14*P14,2)</f>
        <v>0</v>
      </c>
      <c r="R14" s="20"/>
      <c r="S14" s="20" t="s">
        <v>55</v>
      </c>
      <c r="T14" s="20" t="s">
        <v>55</v>
      </c>
      <c r="U14" s="20">
        <v>4.7939999999999996</v>
      </c>
      <c r="V14" s="20">
        <f>ROUND(E14*U14,2)</f>
        <v>4.79</v>
      </c>
      <c r="W14" s="20"/>
      <c r="X14" s="20" t="s">
        <v>57</v>
      </c>
      <c r="Y14" s="18"/>
      <c r="Z14" s="18"/>
      <c r="AA14" s="18"/>
      <c r="AB14" s="18"/>
      <c r="AC14" s="18"/>
      <c r="AD14" s="18"/>
      <c r="AE14" s="18"/>
      <c r="AF14" s="18"/>
      <c r="AG14" s="18" t="s">
        <v>58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22.5" outlineLevel="1" x14ac:dyDescent="0.2">
      <c r="A15" s="34">
        <v>4</v>
      </c>
      <c r="B15" s="35" t="s">
        <v>66</v>
      </c>
      <c r="C15" s="36" t="s">
        <v>93</v>
      </c>
      <c r="D15" s="37" t="s">
        <v>60</v>
      </c>
      <c r="E15" s="38">
        <v>5</v>
      </c>
      <c r="F15" s="39">
        <v>10000</v>
      </c>
      <c r="G15" s="43">
        <v>0</v>
      </c>
      <c r="H15" s="20">
        <v>3369.51</v>
      </c>
      <c r="I15" s="20">
        <f>ROUND(E15*H15,2)</f>
        <v>16847.55</v>
      </c>
      <c r="J15" s="20">
        <v>2785.49</v>
      </c>
      <c r="K15" s="20">
        <f>ROUND(E15*J15,2)</f>
        <v>13927.45</v>
      </c>
      <c r="L15" s="20">
        <v>21</v>
      </c>
      <c r="M15" s="20">
        <f>G15*(1+L15/100)</f>
        <v>0</v>
      </c>
      <c r="N15" s="20">
        <v>2.8473000000000002</v>
      </c>
      <c r="O15" s="20">
        <f>ROUND(E15*N15,2)</f>
        <v>14.24</v>
      </c>
      <c r="P15" s="20">
        <v>0</v>
      </c>
      <c r="Q15" s="20">
        <f>ROUND(E15*P15,2)</f>
        <v>0</v>
      </c>
      <c r="R15" s="20"/>
      <c r="S15" s="20" t="s">
        <v>55</v>
      </c>
      <c r="T15" s="20" t="s">
        <v>55</v>
      </c>
      <c r="U15" s="20">
        <v>6.3079999999999998</v>
      </c>
      <c r="V15" s="20">
        <f>ROUND(E15*U15,2)</f>
        <v>31.54</v>
      </c>
      <c r="W15" s="20"/>
      <c r="X15" s="20" t="s">
        <v>57</v>
      </c>
      <c r="Y15" s="18"/>
      <c r="Z15" s="18"/>
      <c r="AA15" s="18"/>
      <c r="AB15" s="18"/>
      <c r="AC15" s="18"/>
      <c r="AD15" s="18"/>
      <c r="AE15" s="18"/>
      <c r="AF15" s="18"/>
      <c r="AG15" s="18" t="s">
        <v>58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outlineLevel="1" x14ac:dyDescent="0.2">
      <c r="A16" s="34"/>
      <c r="B16" s="35"/>
      <c r="C16" s="61"/>
      <c r="D16" s="62"/>
      <c r="E16" s="62"/>
      <c r="F16" s="62"/>
      <c r="G16" s="6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  <c r="AE16" s="18"/>
      <c r="AF16" s="18"/>
      <c r="AG16" s="18" t="s">
        <v>64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outlineLevel="1" x14ac:dyDescent="0.2">
      <c r="A17" s="34"/>
      <c r="B17" s="35"/>
      <c r="C17" s="40" t="s">
        <v>67</v>
      </c>
      <c r="D17" s="41"/>
      <c r="E17" s="42">
        <v>2.5499999999999998</v>
      </c>
      <c r="F17" s="39"/>
      <c r="G17" s="3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  <c r="AE17" s="18"/>
      <c r="AF17" s="18"/>
      <c r="AG17" s="18" t="s">
        <v>62</v>
      </c>
      <c r="AH17" s="18">
        <v>0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x14ac:dyDescent="0.2">
      <c r="A18" s="28" t="s">
        <v>50</v>
      </c>
      <c r="B18" s="29" t="s">
        <v>17</v>
      </c>
      <c r="C18" s="30" t="s">
        <v>18</v>
      </c>
      <c r="D18" s="31"/>
      <c r="E18" s="32"/>
      <c r="F18" s="33"/>
      <c r="G18" s="33">
        <f>SUMIF(AG19:AG19,"&lt;&gt;NOR",G19:G19)</f>
        <v>0</v>
      </c>
      <c r="H18" s="21"/>
      <c r="I18" s="21">
        <f>SUM(I19:I19)</f>
        <v>413.95</v>
      </c>
      <c r="J18" s="21"/>
      <c r="K18" s="21">
        <f>SUM(K19:K19)</f>
        <v>7261.05</v>
      </c>
      <c r="L18" s="21"/>
      <c r="M18" s="21">
        <f>SUM(M19:M19)</f>
        <v>0</v>
      </c>
      <c r="N18" s="21"/>
      <c r="O18" s="21">
        <f>SUM(O19:O19)</f>
        <v>0.04</v>
      </c>
      <c r="P18" s="21"/>
      <c r="Q18" s="21">
        <f>SUM(Q19:Q19)</f>
        <v>0</v>
      </c>
      <c r="R18" s="21"/>
      <c r="S18" s="21"/>
      <c r="T18" s="21"/>
      <c r="U18" s="21"/>
      <c r="V18" s="21">
        <f>SUM(V19:V19)</f>
        <v>1.6</v>
      </c>
      <c r="W18" s="21"/>
      <c r="X18" s="21"/>
      <c r="AG18" t="s">
        <v>51</v>
      </c>
    </row>
    <row r="19" spans="1:60" ht="22.5" outlineLevel="1" x14ac:dyDescent="0.2">
      <c r="A19" s="34">
        <v>5</v>
      </c>
      <c r="B19" s="35" t="s">
        <v>68</v>
      </c>
      <c r="C19" s="36" t="s">
        <v>90</v>
      </c>
      <c r="D19" s="37" t="s">
        <v>54</v>
      </c>
      <c r="E19" s="38">
        <v>5</v>
      </c>
      <c r="F19" s="39">
        <v>5000</v>
      </c>
      <c r="G19" s="43">
        <v>0</v>
      </c>
      <c r="H19" s="20">
        <v>82.79</v>
      </c>
      <c r="I19" s="20">
        <f>ROUND(E19*H19,2)</f>
        <v>413.95</v>
      </c>
      <c r="J19" s="20">
        <v>1452.21</v>
      </c>
      <c r="K19" s="20">
        <f>ROUND(E19*J19,2)</f>
        <v>7261.05</v>
      </c>
      <c r="L19" s="20">
        <v>21</v>
      </c>
      <c r="M19" s="20">
        <f>G19*(1+L19/100)</f>
        <v>0</v>
      </c>
      <c r="N19" s="20">
        <v>7.6299999999999996E-3</v>
      </c>
      <c r="O19" s="20">
        <f>ROUND(E19*N19,2)</f>
        <v>0.04</v>
      </c>
      <c r="P19" s="20">
        <v>0</v>
      </c>
      <c r="Q19" s="20">
        <f>ROUND(E19*P19,2)</f>
        <v>0</v>
      </c>
      <c r="R19" s="20"/>
      <c r="S19" s="20" t="s">
        <v>55</v>
      </c>
      <c r="T19" s="20" t="s">
        <v>56</v>
      </c>
      <c r="U19" s="20">
        <v>0.31900000000000001</v>
      </c>
      <c r="V19" s="20">
        <f>ROUND(E19*U19,2)</f>
        <v>1.6</v>
      </c>
      <c r="W19" s="20"/>
      <c r="X19" s="20" t="s">
        <v>57</v>
      </c>
      <c r="Y19" s="18"/>
      <c r="Z19" s="18"/>
      <c r="AA19" s="18"/>
      <c r="AB19" s="18"/>
      <c r="AC19" s="18"/>
      <c r="AD19" s="18"/>
      <c r="AE19" s="18"/>
      <c r="AF19" s="18"/>
      <c r="AG19" s="18" t="s">
        <v>58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x14ac:dyDescent="0.2">
      <c r="A20" s="28" t="s">
        <v>50</v>
      </c>
      <c r="B20" s="29" t="s">
        <v>19</v>
      </c>
      <c r="C20" s="30" t="s">
        <v>20</v>
      </c>
      <c r="D20" s="31"/>
      <c r="E20" s="32"/>
      <c r="F20" s="33"/>
      <c r="G20" s="33">
        <f>SUMIF(AG21:AG23,"&lt;&gt;NOR",G21:G23)</f>
        <v>0</v>
      </c>
      <c r="H20" s="21"/>
      <c r="I20" s="21">
        <f>SUM(I21:I23)</f>
        <v>489.12</v>
      </c>
      <c r="J20" s="21"/>
      <c r="K20" s="21">
        <f>SUM(K21:K23)</f>
        <v>623.88</v>
      </c>
      <c r="L20" s="21"/>
      <c r="M20" s="21">
        <f>SUM(M21:M23)</f>
        <v>0</v>
      </c>
      <c r="N20" s="21"/>
      <c r="O20" s="21">
        <f>SUM(O21:O23)</f>
        <v>0.04</v>
      </c>
      <c r="P20" s="21"/>
      <c r="Q20" s="21">
        <f>SUM(Q21:Q23)</f>
        <v>0</v>
      </c>
      <c r="R20" s="21"/>
      <c r="S20" s="21"/>
      <c r="T20" s="21"/>
      <c r="U20" s="21"/>
      <c r="V20" s="21">
        <f>SUM(V21:V23)</f>
        <v>1.56</v>
      </c>
      <c r="W20" s="21"/>
      <c r="X20" s="21"/>
      <c r="AG20" t="s">
        <v>51</v>
      </c>
    </row>
    <row r="21" spans="1:60" outlineLevel="1" x14ac:dyDescent="0.2">
      <c r="A21" s="34">
        <v>6</v>
      </c>
      <c r="B21" s="35" t="s">
        <v>69</v>
      </c>
      <c r="C21" s="36" t="s">
        <v>70</v>
      </c>
      <c r="D21" s="37" t="s">
        <v>71</v>
      </c>
      <c r="E21" s="38">
        <v>6</v>
      </c>
      <c r="F21" s="39">
        <v>185.5</v>
      </c>
      <c r="G21" s="43">
        <v>0</v>
      </c>
      <c r="H21" s="20">
        <v>81.52</v>
      </c>
      <c r="I21" s="20">
        <f>ROUND(E21*H21,2)</f>
        <v>489.12</v>
      </c>
      <c r="J21" s="20">
        <v>103.98</v>
      </c>
      <c r="K21" s="20">
        <f>ROUND(E21*J21,2)</f>
        <v>623.88</v>
      </c>
      <c r="L21" s="20">
        <v>21</v>
      </c>
      <c r="M21" s="20">
        <f>G21*(1+L21/100)</f>
        <v>0</v>
      </c>
      <c r="N21" s="20">
        <v>6.3499999999999997E-3</v>
      </c>
      <c r="O21" s="20">
        <f>ROUND(E21*N21,2)</f>
        <v>0.04</v>
      </c>
      <c r="P21" s="20">
        <v>0</v>
      </c>
      <c r="Q21" s="20">
        <f>ROUND(E21*P21,2)</f>
        <v>0</v>
      </c>
      <c r="R21" s="20"/>
      <c r="S21" s="20" t="s">
        <v>55</v>
      </c>
      <c r="T21" s="20" t="s">
        <v>55</v>
      </c>
      <c r="U21" s="20">
        <v>0.26</v>
      </c>
      <c r="V21" s="20">
        <f>ROUND(E21*U21,2)</f>
        <v>1.56</v>
      </c>
      <c r="W21" s="20"/>
      <c r="X21" s="20" t="s">
        <v>57</v>
      </c>
      <c r="Y21" s="18"/>
      <c r="Z21" s="18"/>
      <c r="AA21" s="18"/>
      <c r="AB21" s="18"/>
      <c r="AC21" s="18"/>
      <c r="AD21" s="18"/>
      <c r="AE21" s="18"/>
      <c r="AF21" s="18"/>
      <c r="AG21" s="18" t="s">
        <v>58</v>
      </c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 x14ac:dyDescent="0.2">
      <c r="A22" s="34"/>
      <c r="B22" s="35"/>
      <c r="C22" s="40" t="s">
        <v>72</v>
      </c>
      <c r="D22" s="41"/>
      <c r="E22" s="42">
        <v>20</v>
      </c>
      <c r="F22" s="39"/>
      <c r="G22" s="3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18"/>
      <c r="Z22" s="18"/>
      <c r="AA22" s="18"/>
      <c r="AB22" s="18"/>
      <c r="AC22" s="18"/>
      <c r="AD22" s="18"/>
      <c r="AE22" s="18"/>
      <c r="AF22" s="18"/>
      <c r="AG22" s="18" t="s">
        <v>62</v>
      </c>
      <c r="AH22" s="18">
        <v>0</v>
      </c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 x14ac:dyDescent="0.2">
      <c r="A23" s="34"/>
      <c r="B23" s="35"/>
      <c r="C23" s="40" t="s">
        <v>73</v>
      </c>
      <c r="D23" s="41"/>
      <c r="E23" s="42">
        <v>40</v>
      </c>
      <c r="F23" s="39"/>
      <c r="G23" s="3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18"/>
      <c r="Z23" s="18"/>
      <c r="AA23" s="18"/>
      <c r="AB23" s="18"/>
      <c r="AC23" s="18"/>
      <c r="AD23" s="18"/>
      <c r="AE23" s="18"/>
      <c r="AF23" s="18"/>
      <c r="AG23" s="18" t="s">
        <v>62</v>
      </c>
      <c r="AH23" s="18">
        <v>0</v>
      </c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x14ac:dyDescent="0.2">
      <c r="A24" s="28" t="s">
        <v>50</v>
      </c>
      <c r="B24" s="29" t="s">
        <v>21</v>
      </c>
      <c r="C24" s="30" t="s">
        <v>22</v>
      </c>
      <c r="D24" s="31"/>
      <c r="E24" s="32"/>
      <c r="F24" s="33"/>
      <c r="G24" s="33">
        <f>SUMIF(AG25:AG25,"&lt;&gt;NOR",G25:G25)</f>
        <v>0</v>
      </c>
      <c r="H24" s="21"/>
      <c r="I24" s="21">
        <f>SUM(I25:I25)</f>
        <v>0</v>
      </c>
      <c r="J24" s="21"/>
      <c r="K24" s="21">
        <f>SUM(K25:K25)</f>
        <v>2924</v>
      </c>
      <c r="L24" s="21"/>
      <c r="M24" s="21">
        <f>SUM(M25:M25)</f>
        <v>0</v>
      </c>
      <c r="N24" s="21"/>
      <c r="O24" s="21">
        <f>SUM(O25:O25)</f>
        <v>0</v>
      </c>
      <c r="P24" s="21"/>
      <c r="Q24" s="21">
        <f>SUM(Q25:Q25)</f>
        <v>0</v>
      </c>
      <c r="R24" s="21"/>
      <c r="S24" s="21"/>
      <c r="T24" s="21"/>
      <c r="U24" s="21"/>
      <c r="V24" s="21">
        <f>SUM(V25:V25)</f>
        <v>7.51</v>
      </c>
      <c r="W24" s="21"/>
      <c r="X24" s="21"/>
      <c r="AG24" t="s">
        <v>51</v>
      </c>
    </row>
    <row r="25" spans="1:60" outlineLevel="1" x14ac:dyDescent="0.2">
      <c r="A25" s="34">
        <v>7</v>
      </c>
      <c r="B25" s="35" t="s">
        <v>74</v>
      </c>
      <c r="C25" s="36" t="s">
        <v>75</v>
      </c>
      <c r="D25" s="37" t="s">
        <v>76</v>
      </c>
      <c r="E25" s="38">
        <v>8</v>
      </c>
      <c r="F25" s="39">
        <v>500</v>
      </c>
      <c r="G25" s="43">
        <v>0</v>
      </c>
      <c r="H25" s="20">
        <v>0</v>
      </c>
      <c r="I25" s="20">
        <f>ROUND(E25*H25,2)</f>
        <v>0</v>
      </c>
      <c r="J25" s="20">
        <v>365.5</v>
      </c>
      <c r="K25" s="20">
        <f>ROUND(E25*J25,2)</f>
        <v>2924</v>
      </c>
      <c r="L25" s="20">
        <v>21</v>
      </c>
      <c r="M25" s="20">
        <f>G25*(1+L25/100)</f>
        <v>0</v>
      </c>
      <c r="N25" s="20">
        <v>0</v>
      </c>
      <c r="O25" s="20">
        <f>ROUND(E25*N25,2)</f>
        <v>0</v>
      </c>
      <c r="P25" s="20">
        <v>0</v>
      </c>
      <c r="Q25" s="20">
        <f>ROUND(E25*P25,2)</f>
        <v>0</v>
      </c>
      <c r="R25" s="20"/>
      <c r="S25" s="20" t="s">
        <v>55</v>
      </c>
      <c r="T25" s="20" t="s">
        <v>55</v>
      </c>
      <c r="U25" s="20">
        <v>0.9385</v>
      </c>
      <c r="V25" s="20">
        <f>ROUND(E25*U25,2)</f>
        <v>7.51</v>
      </c>
      <c r="W25" s="20"/>
      <c r="X25" s="20" t="s">
        <v>77</v>
      </c>
      <c r="Y25" s="18"/>
      <c r="Z25" s="18"/>
      <c r="AA25" s="18"/>
      <c r="AB25" s="18"/>
      <c r="AC25" s="18"/>
      <c r="AD25" s="18"/>
      <c r="AE25" s="18"/>
      <c r="AF25" s="18"/>
      <c r="AG25" s="18" t="s">
        <v>78</v>
      </c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x14ac:dyDescent="0.2">
      <c r="A26" s="28" t="s">
        <v>50</v>
      </c>
      <c r="B26" s="29" t="s">
        <v>23</v>
      </c>
      <c r="C26" s="30" t="s">
        <v>24</v>
      </c>
      <c r="D26" s="31"/>
      <c r="E26" s="32"/>
      <c r="F26" s="33"/>
      <c r="G26" s="33">
        <f>SUMIF(AG27:AG31,"&lt;&gt;NOR",G27:G31)</f>
        <v>0</v>
      </c>
      <c r="H26" s="21"/>
      <c r="I26" s="21">
        <f>SUM(I27:I31)</f>
        <v>795.7</v>
      </c>
      <c r="J26" s="21"/>
      <c r="K26" s="21">
        <f>SUM(K27:K31)</f>
        <v>3326.5</v>
      </c>
      <c r="L26" s="21"/>
      <c r="M26" s="21">
        <f>SUM(M27:M31)</f>
        <v>0</v>
      </c>
      <c r="N26" s="21"/>
      <c r="O26" s="21">
        <f>SUM(O27:O31)</f>
        <v>0.05</v>
      </c>
      <c r="P26" s="21"/>
      <c r="Q26" s="21">
        <f>SUM(Q27:Q31)</f>
        <v>0</v>
      </c>
      <c r="R26" s="21"/>
      <c r="S26" s="21"/>
      <c r="T26" s="21"/>
      <c r="U26" s="21"/>
      <c r="V26" s="21">
        <f>SUM(V27:V31)</f>
        <v>5.98</v>
      </c>
      <c r="W26" s="21"/>
      <c r="X26" s="21"/>
      <c r="AG26" t="s">
        <v>51</v>
      </c>
    </row>
    <row r="27" spans="1:60" outlineLevel="1" x14ac:dyDescent="0.2">
      <c r="A27" s="34">
        <v>8</v>
      </c>
      <c r="B27" s="35" t="s">
        <v>80</v>
      </c>
      <c r="C27" s="36" t="s">
        <v>81</v>
      </c>
      <c r="D27" s="37" t="s">
        <v>79</v>
      </c>
      <c r="E27" s="38">
        <v>10</v>
      </c>
      <c r="F27" s="39">
        <v>339.5</v>
      </c>
      <c r="G27" s="43">
        <v>0</v>
      </c>
      <c r="H27" s="20">
        <v>6.85</v>
      </c>
      <c r="I27" s="20">
        <f>ROUND(E27*H27,2)</f>
        <v>68.5</v>
      </c>
      <c r="J27" s="20">
        <v>332.65</v>
      </c>
      <c r="K27" s="20">
        <f>ROUND(E27*J27,2)</f>
        <v>3326.5</v>
      </c>
      <c r="L27" s="20">
        <v>21</v>
      </c>
      <c r="M27" s="20">
        <f>G27*(1+L27/100)</f>
        <v>0</v>
      </c>
      <c r="N27" s="20">
        <v>2.5500000000000002E-3</v>
      </c>
      <c r="O27" s="20">
        <f>ROUND(E27*N27,2)</f>
        <v>0.03</v>
      </c>
      <c r="P27" s="20">
        <v>0</v>
      </c>
      <c r="Q27" s="20">
        <f>ROUND(E27*P27,2)</f>
        <v>0</v>
      </c>
      <c r="R27" s="20"/>
      <c r="S27" s="20" t="s">
        <v>55</v>
      </c>
      <c r="T27" s="20" t="s">
        <v>55</v>
      </c>
      <c r="U27" s="20">
        <v>0.59799999999999998</v>
      </c>
      <c r="V27" s="20">
        <f>ROUND(E27*U27,2)</f>
        <v>5.98</v>
      </c>
      <c r="W27" s="20"/>
      <c r="X27" s="20" t="s">
        <v>57</v>
      </c>
      <c r="Y27" s="18"/>
      <c r="Z27" s="18"/>
      <c r="AA27" s="18"/>
      <c r="AB27" s="18"/>
      <c r="AC27" s="18"/>
      <c r="AD27" s="18"/>
      <c r="AE27" s="18"/>
      <c r="AF27" s="18"/>
      <c r="AG27" s="18" t="s">
        <v>58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outlineLevel="1" x14ac:dyDescent="0.2">
      <c r="A28" s="34"/>
      <c r="B28" s="35"/>
      <c r="C28" s="40" t="s">
        <v>82</v>
      </c>
      <c r="D28" s="41"/>
      <c r="E28" s="42">
        <v>56</v>
      </c>
      <c r="F28" s="39"/>
      <c r="G28" s="3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18"/>
      <c r="Z28" s="18"/>
      <c r="AA28" s="18"/>
      <c r="AB28" s="18"/>
      <c r="AC28" s="18"/>
      <c r="AD28" s="18"/>
      <c r="AE28" s="18"/>
      <c r="AF28" s="18"/>
      <c r="AG28" s="18" t="s">
        <v>62</v>
      </c>
      <c r="AH28" s="18">
        <v>0</v>
      </c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outlineLevel="1" x14ac:dyDescent="0.2">
      <c r="A29" s="34"/>
      <c r="B29" s="35"/>
      <c r="C29" s="40" t="s">
        <v>83</v>
      </c>
      <c r="D29" s="41"/>
      <c r="E29" s="42">
        <v>6</v>
      </c>
      <c r="F29" s="39"/>
      <c r="G29" s="3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18"/>
      <c r="Z29" s="18"/>
      <c r="AA29" s="18"/>
      <c r="AB29" s="18"/>
      <c r="AC29" s="18"/>
      <c r="AD29" s="18"/>
      <c r="AE29" s="18"/>
      <c r="AF29" s="18"/>
      <c r="AG29" s="18" t="s">
        <v>62</v>
      </c>
      <c r="AH29" s="18">
        <v>0</v>
      </c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outlineLevel="1" x14ac:dyDescent="0.2">
      <c r="A30" s="34"/>
      <c r="B30" s="35"/>
      <c r="C30" s="40" t="s">
        <v>84</v>
      </c>
      <c r="D30" s="41"/>
      <c r="E30" s="42">
        <v>40</v>
      </c>
      <c r="F30" s="39"/>
      <c r="G30" s="3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18"/>
      <c r="Z30" s="18"/>
      <c r="AA30" s="18"/>
      <c r="AB30" s="18"/>
      <c r="AC30" s="18"/>
      <c r="AD30" s="18"/>
      <c r="AE30" s="18"/>
      <c r="AF30" s="18"/>
      <c r="AG30" s="18" t="s">
        <v>62</v>
      </c>
      <c r="AH30" s="18">
        <v>0</v>
      </c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 x14ac:dyDescent="0.2">
      <c r="A31" s="34">
        <v>9</v>
      </c>
      <c r="B31" s="35" t="s">
        <v>88</v>
      </c>
      <c r="C31" s="36" t="s">
        <v>89</v>
      </c>
      <c r="D31" s="37" t="s">
        <v>79</v>
      </c>
      <c r="E31" s="38">
        <v>8</v>
      </c>
      <c r="F31" s="39">
        <v>90.9</v>
      </c>
      <c r="G31" s="43">
        <v>0</v>
      </c>
      <c r="H31" s="20">
        <v>90.9</v>
      </c>
      <c r="I31" s="20">
        <f>ROUND(E31*H31,2)</f>
        <v>727.2</v>
      </c>
      <c r="J31" s="20">
        <v>0</v>
      </c>
      <c r="K31" s="20">
        <f>ROUND(E31*J31,2)</f>
        <v>0</v>
      </c>
      <c r="L31" s="20">
        <v>21</v>
      </c>
      <c r="M31" s="20">
        <f>G31*(1+L31/100)</f>
        <v>0</v>
      </c>
      <c r="N31" s="20">
        <v>2.0999999999999999E-3</v>
      </c>
      <c r="O31" s="20">
        <f>ROUND(E31*N31,2)</f>
        <v>0.02</v>
      </c>
      <c r="P31" s="20">
        <v>0</v>
      </c>
      <c r="Q31" s="20">
        <f>ROUND(E31*P31,2)</f>
        <v>0</v>
      </c>
      <c r="R31" s="20" t="s">
        <v>85</v>
      </c>
      <c r="S31" s="20" t="s">
        <v>55</v>
      </c>
      <c r="T31" s="20" t="s">
        <v>55</v>
      </c>
      <c r="U31" s="20">
        <v>0</v>
      </c>
      <c r="V31" s="20">
        <f>ROUND(E31*U31,2)</f>
        <v>0</v>
      </c>
      <c r="W31" s="20"/>
      <c r="X31" s="20" t="s">
        <v>86</v>
      </c>
      <c r="Y31" s="18"/>
      <c r="Z31" s="18"/>
      <c r="AA31" s="18"/>
      <c r="AB31" s="18"/>
      <c r="AC31" s="18"/>
      <c r="AD31" s="18"/>
      <c r="AE31" s="18"/>
      <c r="AF31" s="18"/>
      <c r="AG31" s="18" t="s">
        <v>87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x14ac:dyDescent="0.2">
      <c r="D32" s="6"/>
    </row>
    <row r="33" spans="3:7" ht="13.5" customHeight="1" x14ac:dyDescent="0.2">
      <c r="C33" s="50" t="s">
        <v>96</v>
      </c>
      <c r="D33" s="50"/>
      <c r="E33" s="50"/>
      <c r="F33" s="50"/>
      <c r="G33" s="44">
        <f>G8+G13+G18+G20+G24+G26</f>
        <v>0</v>
      </c>
    </row>
    <row r="34" spans="3:7" x14ac:dyDescent="0.2">
      <c r="C34" s="51" t="s">
        <v>97</v>
      </c>
      <c r="D34" s="52"/>
      <c r="E34" s="52"/>
      <c r="F34" s="53"/>
      <c r="G34" s="44">
        <f>G33/100*21</f>
        <v>0</v>
      </c>
    </row>
    <row r="35" spans="3:7" x14ac:dyDescent="0.2">
      <c r="C35" s="51" t="s">
        <v>98</v>
      </c>
      <c r="D35" s="52"/>
      <c r="E35" s="52"/>
      <c r="F35" s="53"/>
      <c r="G35" s="44">
        <f>G33*1.21</f>
        <v>0</v>
      </c>
    </row>
    <row r="36" spans="3:7" x14ac:dyDescent="0.2">
      <c r="D36" s="6"/>
    </row>
    <row r="37" spans="3:7" x14ac:dyDescent="0.2">
      <c r="D37" s="6"/>
    </row>
    <row r="38" spans="3:7" x14ac:dyDescent="0.2">
      <c r="D38" s="6"/>
    </row>
    <row r="39" spans="3:7" x14ac:dyDescent="0.2">
      <c r="D39" s="6"/>
    </row>
    <row r="40" spans="3:7" x14ac:dyDescent="0.2">
      <c r="D40" s="6"/>
    </row>
    <row r="41" spans="3:7" x14ac:dyDescent="0.2">
      <c r="D41" s="6"/>
    </row>
    <row r="42" spans="3:7" x14ac:dyDescent="0.2">
      <c r="D42" s="6"/>
    </row>
    <row r="43" spans="3:7" x14ac:dyDescent="0.2">
      <c r="D43" s="6"/>
    </row>
    <row r="44" spans="3:7" x14ac:dyDescent="0.2">
      <c r="D44" s="6"/>
    </row>
    <row r="45" spans="3:7" x14ac:dyDescent="0.2">
      <c r="D45" s="6"/>
    </row>
    <row r="46" spans="3:7" x14ac:dyDescent="0.2">
      <c r="D46" s="6"/>
    </row>
    <row r="47" spans="3:7" x14ac:dyDescent="0.2">
      <c r="D47" s="6"/>
    </row>
    <row r="48" spans="3: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</sheetData>
  <mergeCells count="8">
    <mergeCell ref="C33:F33"/>
    <mergeCell ref="C34:F34"/>
    <mergeCell ref="C35:F35"/>
    <mergeCell ref="A1:G1"/>
    <mergeCell ref="C2:G2"/>
    <mergeCell ref="C3:G3"/>
    <mergeCell ref="C4:G4"/>
    <mergeCell ref="C16:G16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VzorPolozky</vt:lpstr>
      <vt:lpstr>01 03 Pol</vt:lpstr>
      <vt:lpstr>'01 03 Pol'!Názvy_tisku</vt:lpstr>
      <vt:lpstr>'01 03 Pol'!Oblast_tisku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Kružík</dc:creator>
  <cp:lastModifiedBy>Worofková Veronika Ing.</cp:lastModifiedBy>
  <cp:lastPrinted>2025-10-08T10:06:21Z</cp:lastPrinted>
  <dcterms:created xsi:type="dcterms:W3CDTF">2009-04-08T07:15:50Z</dcterms:created>
  <dcterms:modified xsi:type="dcterms:W3CDTF">2025-10-08T10:06:42Z</dcterms:modified>
</cp:coreProperties>
</file>