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DNS\DNS 08_Stavební práce na zajištění údržby, oprav a odstraňování škod\18_zakázky v DNS\02_Osoblažsko\00_espis\"/>
    </mc:Choice>
  </mc:AlternateContent>
  <xr:revisionPtr revIDLastSave="0" documentId="8_{F8011224-717A-4E72-9FBB-09AC4A606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401_234" sheetId="2" r:id="rId2"/>
    <sheet name="SO 02 - 401_236" sheetId="3" r:id="rId3"/>
    <sheet name="SO 03 - 401_237" sheetId="4" r:id="rId4"/>
    <sheet name="SO 04 - 401_241" sheetId="5" r:id="rId5"/>
    <sheet name="SO 05 - 401_245" sheetId="6" r:id="rId6"/>
    <sheet name="SO 06 - 401_246" sheetId="7" r:id="rId7"/>
    <sheet name="SO 07 - 401_320" sheetId="8" r:id="rId8"/>
    <sheet name="Pokyny pro vyplnění" sheetId="9" r:id="rId9"/>
  </sheets>
  <definedNames>
    <definedName name="_xlnm._FilterDatabase" localSheetId="1" hidden="1">'SO 01 - 401_234'!$C$82:$K$104</definedName>
    <definedName name="_xlnm._FilterDatabase" localSheetId="2" hidden="1">'SO 02 - 401_236'!$C$82:$K$138</definedName>
    <definedName name="_xlnm._FilterDatabase" localSheetId="3" hidden="1">'SO 03 - 401_237'!$C$82:$K$150</definedName>
    <definedName name="_xlnm._FilterDatabase" localSheetId="4" hidden="1">'SO 04 - 401_241'!$C$82:$K$146</definedName>
    <definedName name="_xlnm._FilterDatabase" localSheetId="5" hidden="1">'SO 05 - 401_245'!$C$82:$K$144</definedName>
    <definedName name="_xlnm._FilterDatabase" localSheetId="6" hidden="1">'SO 06 - 401_246'!$C$82:$K$144</definedName>
    <definedName name="_xlnm._FilterDatabase" localSheetId="7" hidden="1">'SO 07 - 401_320'!$C$82:$K$140</definedName>
    <definedName name="_xlnm.Print_Titles" localSheetId="0">'Rekapitulace stavby'!$52:$52</definedName>
    <definedName name="_xlnm.Print_Titles" localSheetId="1">'SO 01 - 401_234'!$82:$82</definedName>
    <definedName name="_xlnm.Print_Titles" localSheetId="2">'SO 02 - 401_236'!$82:$82</definedName>
    <definedName name="_xlnm.Print_Titles" localSheetId="3">'SO 03 - 401_237'!$82:$82</definedName>
    <definedName name="_xlnm.Print_Titles" localSheetId="4">'SO 04 - 401_241'!$82:$82</definedName>
    <definedName name="_xlnm.Print_Titles" localSheetId="5">'SO 05 - 401_245'!$82:$82</definedName>
    <definedName name="_xlnm.Print_Titles" localSheetId="6">'SO 06 - 401_246'!$82:$82</definedName>
    <definedName name="_xlnm.Print_Titles" localSheetId="7">'SO 07 - 401_320'!$82:$82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'SO 01 - 401_234'!$C$4:$J$39,'SO 01 - 401_234'!$C$45:$J$64,'SO 01 - 401_234'!$C$70:$K$104</definedName>
    <definedName name="_xlnm.Print_Area" localSheetId="2">'SO 02 - 401_236'!$C$4:$J$39,'SO 02 - 401_236'!$C$45:$J$64,'SO 02 - 401_236'!$C$70:$K$138</definedName>
    <definedName name="_xlnm.Print_Area" localSheetId="3">'SO 03 - 401_237'!$C$4:$J$39,'SO 03 - 401_237'!$C$45:$J$64,'SO 03 - 401_237'!$C$70:$K$150</definedName>
    <definedName name="_xlnm.Print_Area" localSheetId="4">'SO 04 - 401_241'!$C$4:$J$39,'SO 04 - 401_241'!$C$45:$J$64,'SO 04 - 401_241'!$C$70:$K$146</definedName>
    <definedName name="_xlnm.Print_Area" localSheetId="5">'SO 05 - 401_245'!$C$4:$J$39,'SO 05 - 401_245'!$C$45:$J$64,'SO 05 - 401_245'!$C$70:$K$144</definedName>
    <definedName name="_xlnm.Print_Area" localSheetId="6">'SO 06 - 401_246'!$C$4:$J$39,'SO 06 - 401_246'!$C$45:$J$64,'SO 06 - 401_246'!$C$70:$K$144</definedName>
    <definedName name="_xlnm.Print_Area" localSheetId="7">'SO 07 - 401_320'!$C$4:$J$39,'SO 07 - 401_320'!$C$45:$J$64,'SO 07 - 401_320'!$C$70:$K$140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136" i="8"/>
  <c r="BH136" i="8"/>
  <c r="BG136" i="8"/>
  <c r="BF136" i="8"/>
  <c r="T136" i="8"/>
  <c r="R136" i="8"/>
  <c r="P136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1" i="8"/>
  <c r="BH121" i="8"/>
  <c r="BG121" i="8"/>
  <c r="BF121" i="8"/>
  <c r="T121" i="8"/>
  <c r="R121" i="8"/>
  <c r="P121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80" i="8" s="1"/>
  <c r="J23" i="8"/>
  <c r="J21" i="8"/>
  <c r="E21" i="8"/>
  <c r="J54" i="8" s="1"/>
  <c r="J20" i="8"/>
  <c r="J18" i="8"/>
  <c r="E18" i="8"/>
  <c r="F80" i="8" s="1"/>
  <c r="J17" i="8"/>
  <c r="J15" i="8"/>
  <c r="E15" i="8"/>
  <c r="F79" i="8" s="1"/>
  <c r="J14" i="8"/>
  <c r="J12" i="8"/>
  <c r="J52" i="8" s="1"/>
  <c r="E7" i="8"/>
  <c r="E73" i="8"/>
  <c r="J37" i="7"/>
  <c r="J36" i="7"/>
  <c r="AY60" i="1" s="1"/>
  <c r="J35" i="7"/>
  <c r="AX60" i="1" s="1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1" i="7"/>
  <c r="BH121" i="7"/>
  <c r="BG121" i="7"/>
  <c r="BF121" i="7"/>
  <c r="T121" i="7"/>
  <c r="R121" i="7"/>
  <c r="P121" i="7"/>
  <c r="BI116" i="7"/>
  <c r="BH116" i="7"/>
  <c r="BG116" i="7"/>
  <c r="BF116" i="7"/>
  <c r="T116" i="7"/>
  <c r="R116" i="7"/>
  <c r="P116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99" i="7"/>
  <c r="F37" i="7" s="1"/>
  <c r="BH99" i="7"/>
  <c r="BG99" i="7"/>
  <c r="BF99" i="7"/>
  <c r="T99" i="7"/>
  <c r="R99" i="7"/>
  <c r="P99" i="7"/>
  <c r="BI91" i="7"/>
  <c r="BH91" i="7"/>
  <c r="BG91" i="7"/>
  <c r="BF91" i="7"/>
  <c r="T91" i="7"/>
  <c r="R91" i="7"/>
  <c r="P91" i="7"/>
  <c r="BI86" i="7"/>
  <c r="BH86" i="7"/>
  <c r="BG86" i="7"/>
  <c r="BF86" i="7"/>
  <c r="T86" i="7"/>
  <c r="R86" i="7"/>
  <c r="P86" i="7"/>
  <c r="F77" i="7"/>
  <c r="E75" i="7"/>
  <c r="F52" i="7"/>
  <c r="E50" i="7"/>
  <c r="J24" i="7"/>
  <c r="E24" i="7"/>
  <c r="J80" i="7" s="1"/>
  <c r="J23" i="7"/>
  <c r="J21" i="7"/>
  <c r="E21" i="7"/>
  <c r="J79" i="7" s="1"/>
  <c r="J20" i="7"/>
  <c r="J18" i="7"/>
  <c r="E18" i="7"/>
  <c r="F55" i="7" s="1"/>
  <c r="J17" i="7"/>
  <c r="J15" i="7"/>
  <c r="E15" i="7"/>
  <c r="F79" i="7" s="1"/>
  <c r="J14" i="7"/>
  <c r="J12" i="7"/>
  <c r="J52" i="7"/>
  <c r="E7" i="7"/>
  <c r="E48" i="7" s="1"/>
  <c r="J37" i="6"/>
  <c r="J36" i="6"/>
  <c r="AY59" i="1" s="1"/>
  <c r="J35" i="6"/>
  <c r="AX59" i="1" s="1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09" i="6"/>
  <c r="BH109" i="6"/>
  <c r="BG109" i="6"/>
  <c r="BF109" i="6"/>
  <c r="T109" i="6"/>
  <c r="R109" i="6"/>
  <c r="P109" i="6"/>
  <c r="BI103" i="6"/>
  <c r="BH103" i="6"/>
  <c r="BG103" i="6"/>
  <c r="BF103" i="6"/>
  <c r="T103" i="6"/>
  <c r="R103" i="6"/>
  <c r="P103" i="6"/>
  <c r="BI97" i="6"/>
  <c r="BH97" i="6"/>
  <c r="BG97" i="6"/>
  <c r="BF97" i="6"/>
  <c r="T97" i="6"/>
  <c r="R97" i="6"/>
  <c r="P97" i="6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7" i="6"/>
  <c r="E75" i="6"/>
  <c r="F52" i="6"/>
  <c r="E50" i="6"/>
  <c r="J24" i="6"/>
  <c r="E24" i="6"/>
  <c r="J80" i="6" s="1"/>
  <c r="J23" i="6"/>
  <c r="J21" i="6"/>
  <c r="E21" i="6"/>
  <c r="J54" i="6" s="1"/>
  <c r="J20" i="6"/>
  <c r="J18" i="6"/>
  <c r="E18" i="6"/>
  <c r="F80" i="6" s="1"/>
  <c r="J17" i="6"/>
  <c r="J15" i="6"/>
  <c r="E15" i="6"/>
  <c r="F79" i="6" s="1"/>
  <c r="J14" i="6"/>
  <c r="J12" i="6"/>
  <c r="J77" i="6" s="1"/>
  <c r="E7" i="6"/>
  <c r="E48" i="6"/>
  <c r="J37" i="5"/>
  <c r="J36" i="5"/>
  <c r="AY58" i="1" s="1"/>
  <c r="J35" i="5"/>
  <c r="AX58" i="1"/>
  <c r="BI139" i="5"/>
  <c r="BH139" i="5"/>
  <c r="BG139" i="5"/>
  <c r="BF139" i="5"/>
  <c r="T139" i="5"/>
  <c r="R139" i="5"/>
  <c r="P139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1" i="5"/>
  <c r="BH101" i="5"/>
  <c r="BG101" i="5"/>
  <c r="BF101" i="5"/>
  <c r="T101" i="5"/>
  <c r="R101" i="5"/>
  <c r="P101" i="5"/>
  <c r="BI95" i="5"/>
  <c r="BH95" i="5"/>
  <c r="BG95" i="5"/>
  <c r="BF95" i="5"/>
  <c r="T95" i="5"/>
  <c r="R95" i="5"/>
  <c r="P95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F77" i="5"/>
  <c r="E75" i="5"/>
  <c r="F52" i="5"/>
  <c r="E50" i="5"/>
  <c r="J24" i="5"/>
  <c r="E24" i="5"/>
  <c r="J80" i="5"/>
  <c r="J23" i="5"/>
  <c r="J21" i="5"/>
  <c r="E21" i="5"/>
  <c r="J79" i="5" s="1"/>
  <c r="J20" i="5"/>
  <c r="J18" i="5"/>
  <c r="E18" i="5"/>
  <c r="F55" i="5" s="1"/>
  <c r="J17" i="5"/>
  <c r="J15" i="5"/>
  <c r="E15" i="5"/>
  <c r="F54" i="5"/>
  <c r="J14" i="5"/>
  <c r="J12" i="5"/>
  <c r="J52" i="5" s="1"/>
  <c r="E7" i="5"/>
  <c r="E73" i="5" s="1"/>
  <c r="J37" i="4"/>
  <c r="J36" i="4"/>
  <c r="AY57" i="1" s="1"/>
  <c r="J35" i="4"/>
  <c r="AX57" i="1" s="1"/>
  <c r="BI144" i="4"/>
  <c r="BH144" i="4"/>
  <c r="BG144" i="4"/>
  <c r="BF144" i="4"/>
  <c r="T144" i="4"/>
  <c r="R144" i="4"/>
  <c r="P144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2" i="4"/>
  <c r="BH102" i="4"/>
  <c r="BG102" i="4"/>
  <c r="BF102" i="4"/>
  <c r="T102" i="4"/>
  <c r="R102" i="4"/>
  <c r="P102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6" i="4"/>
  <c r="BH86" i="4"/>
  <c r="BG86" i="4"/>
  <c r="BF86" i="4"/>
  <c r="T86" i="4"/>
  <c r="R86" i="4"/>
  <c r="P86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80" i="4" s="1"/>
  <c r="J17" i="4"/>
  <c r="J15" i="4"/>
  <c r="E15" i="4"/>
  <c r="F54" i="4" s="1"/>
  <c r="J14" i="4"/>
  <c r="J12" i="4"/>
  <c r="J52" i="4"/>
  <c r="E7" i="4"/>
  <c r="E73" i="4" s="1"/>
  <c r="J37" i="3"/>
  <c r="J36" i="3"/>
  <c r="AY56" i="1" s="1"/>
  <c r="J35" i="3"/>
  <c r="AX56" i="1" s="1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6" i="3"/>
  <c r="BH116" i="3"/>
  <c r="BG116" i="3"/>
  <c r="BF116" i="3"/>
  <c r="T116" i="3"/>
  <c r="R116" i="3"/>
  <c r="P116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55" i="3" s="1"/>
  <c r="J23" i="3"/>
  <c r="J21" i="3"/>
  <c r="E21" i="3"/>
  <c r="J54" i="3"/>
  <c r="J20" i="3"/>
  <c r="J18" i="3"/>
  <c r="E18" i="3"/>
  <c r="F80" i="3" s="1"/>
  <c r="J17" i="3"/>
  <c r="J15" i="3"/>
  <c r="E15" i="3"/>
  <c r="F54" i="3" s="1"/>
  <c r="J14" i="3"/>
  <c r="J12" i="3"/>
  <c r="J77" i="3" s="1"/>
  <c r="E7" i="3"/>
  <c r="E48" i="3"/>
  <c r="J37" i="2"/>
  <c r="J36" i="2"/>
  <c r="AY55" i="1" s="1"/>
  <c r="J35" i="2"/>
  <c r="AX55" i="1" s="1"/>
  <c r="BI100" i="2"/>
  <c r="BH100" i="2"/>
  <c r="BG100" i="2"/>
  <c r="BF100" i="2"/>
  <c r="T100" i="2"/>
  <c r="R100" i="2"/>
  <c r="P100" i="2"/>
  <c r="P91" i="2"/>
  <c r="P90" i="2" s="1"/>
  <c r="P83" i="2" s="1"/>
  <c r="AU55" i="1" s="1"/>
  <c r="BI96" i="2"/>
  <c r="BH96" i="2"/>
  <c r="BG96" i="2"/>
  <c r="BF96" i="2"/>
  <c r="T96" i="2"/>
  <c r="T91" i="2" s="1"/>
  <c r="T90" i="2" s="1"/>
  <c r="R96" i="2"/>
  <c r="R91" i="2" s="1"/>
  <c r="R90" i="2" s="1"/>
  <c r="P96" i="2"/>
  <c r="BI92" i="2"/>
  <c r="BH92" i="2"/>
  <c r="BG92" i="2"/>
  <c r="BF92" i="2"/>
  <c r="T92" i="2"/>
  <c r="R92" i="2"/>
  <c r="P92" i="2"/>
  <c r="BI86" i="2"/>
  <c r="BH86" i="2"/>
  <c r="BG86" i="2"/>
  <c r="BF86" i="2"/>
  <c r="T86" i="2"/>
  <c r="T85" i="2"/>
  <c r="T84" i="2" s="1"/>
  <c r="T83" i="2" s="1"/>
  <c r="R86" i="2"/>
  <c r="R85" i="2" s="1"/>
  <c r="R84" i="2" s="1"/>
  <c r="R83" i="2" s="1"/>
  <c r="P86" i="2"/>
  <c r="P85" i="2"/>
  <c r="P84" i="2"/>
  <c r="F77" i="2"/>
  <c r="E75" i="2"/>
  <c r="F52" i="2"/>
  <c r="E50" i="2"/>
  <c r="J24" i="2"/>
  <c r="E24" i="2"/>
  <c r="J80" i="2"/>
  <c r="J23" i="2"/>
  <c r="J21" i="2"/>
  <c r="E21" i="2"/>
  <c r="J79" i="2"/>
  <c r="J20" i="2"/>
  <c r="J18" i="2"/>
  <c r="E18" i="2"/>
  <c r="F55" i="2" s="1"/>
  <c r="J17" i="2"/>
  <c r="J15" i="2"/>
  <c r="E15" i="2"/>
  <c r="F54" i="2"/>
  <c r="J14" i="2"/>
  <c r="J12" i="2"/>
  <c r="J77" i="2"/>
  <c r="E7" i="2"/>
  <c r="E73" i="2" s="1"/>
  <c r="L50" i="1"/>
  <c r="AM50" i="1"/>
  <c r="AM49" i="1"/>
  <c r="L49" i="1"/>
  <c r="AM47" i="1"/>
  <c r="L47" i="1"/>
  <c r="L45" i="1"/>
  <c r="L44" i="1"/>
  <c r="J112" i="5"/>
  <c r="J118" i="6"/>
  <c r="J96" i="4"/>
  <c r="BK86" i="7"/>
  <c r="BK92" i="4"/>
  <c r="BK116" i="7"/>
  <c r="J139" i="6"/>
  <c r="J116" i="3"/>
  <c r="BK139" i="6"/>
  <c r="BK116" i="8"/>
  <c r="BK112" i="8"/>
  <c r="J95" i="5"/>
  <c r="J101" i="8"/>
  <c r="J86" i="3"/>
  <c r="BK127" i="5"/>
  <c r="BK92" i="2"/>
  <c r="J121" i="5"/>
  <c r="J121" i="7"/>
  <c r="BK107" i="3"/>
  <c r="J90" i="6"/>
  <c r="BK86" i="8"/>
  <c r="J122" i="3"/>
  <c r="BK121" i="5"/>
  <c r="J96" i="2"/>
  <c r="BK139" i="5"/>
  <c r="BK107" i="8"/>
  <c r="BK117" i="4"/>
  <c r="J107" i="3"/>
  <c r="J114" i="6"/>
  <c r="BK139" i="7"/>
  <c r="BK144" i="4"/>
  <c r="BK131" i="7"/>
  <c r="J139" i="7"/>
  <c r="J127" i="7"/>
  <c r="J116" i="5"/>
  <c r="J94" i="8"/>
  <c r="J117" i="4"/>
  <c r="BK86" i="5"/>
  <c r="J86" i="8"/>
  <c r="BK86" i="6"/>
  <c r="BK100" i="2"/>
  <c r="BK107" i="5"/>
  <c r="J116" i="8"/>
  <c r="BK86" i="3"/>
  <c r="J107" i="8"/>
  <c r="J97" i="6"/>
  <c r="J90" i="5"/>
  <c r="BK122" i="4"/>
  <c r="J101" i="5"/>
  <c r="BK95" i="5"/>
  <c r="J134" i="3"/>
  <c r="BK101" i="8"/>
  <c r="J102" i="4"/>
  <c r="J86" i="5"/>
  <c r="J92" i="2"/>
  <c r="BK111" i="3"/>
  <c r="BK90" i="8"/>
  <c r="J112" i="8"/>
  <c r="BK86" i="2"/>
  <c r="BK116" i="3"/>
  <c r="BK90" i="6"/>
  <c r="J127" i="5"/>
  <c r="BK96" i="3"/>
  <c r="BK136" i="8"/>
  <c r="J86" i="6"/>
  <c r="BK135" i="7"/>
  <c r="J131" i="7"/>
  <c r="J113" i="4"/>
  <c r="BK113" i="4"/>
  <c r="J102" i="3"/>
  <c r="BK112" i="7"/>
  <c r="BK123" i="6"/>
  <c r="J126" i="3"/>
  <c r="J107" i="5"/>
  <c r="J90" i="8"/>
  <c r="BK103" i="6"/>
  <c r="J137" i="4"/>
  <c r="BK118" i="6"/>
  <c r="J108" i="4"/>
  <c r="BK94" i="8"/>
  <c r="J103" i="6"/>
  <c r="BK108" i="4"/>
  <c r="BK102" i="3"/>
  <c r="BK127" i="8"/>
  <c r="BK90" i="3"/>
  <c r="J123" i="6"/>
  <c r="BK126" i="3"/>
  <c r="BK131" i="5"/>
  <c r="BK97" i="6"/>
  <c r="BK134" i="3"/>
  <c r="J122" i="4"/>
  <c r="BK116" i="5"/>
  <c r="BK133" i="6"/>
  <c r="BK107" i="7"/>
  <c r="J96" i="3"/>
  <c r="BK101" i="5"/>
  <c r="BK127" i="7"/>
  <c r="J90" i="3"/>
  <c r="J129" i="6"/>
  <c r="J86" i="2"/>
  <c r="BK99" i="7"/>
  <c r="J86" i="4"/>
  <c r="J121" i="8"/>
  <c r="BK96" i="2"/>
  <c r="BK112" i="5"/>
  <c r="BK129" i="6"/>
  <c r="J139" i="5"/>
  <c r="BK91" i="7"/>
  <c r="BK137" i="4"/>
  <c r="J131" i="5"/>
  <c r="J116" i="7"/>
  <c r="J130" i="3"/>
  <c r="J112" i="7"/>
  <c r="J100" i="2"/>
  <c r="BK121" i="7"/>
  <c r="BK122" i="3"/>
  <c r="J86" i="7"/>
  <c r="J131" i="8"/>
  <c r="J91" i="7"/>
  <c r="J109" i="6"/>
  <c r="AS54" i="1"/>
  <c r="J133" i="6"/>
  <c r="J144" i="4"/>
  <c r="J99" i="7"/>
  <c r="BK96" i="4"/>
  <c r="BK109" i="6"/>
  <c r="BK102" i="4"/>
  <c r="BK114" i="6"/>
  <c r="BK131" i="8"/>
  <c r="BK86" i="4"/>
  <c r="J107" i="7"/>
  <c r="J111" i="3"/>
  <c r="BK90" i="5"/>
  <c r="J136" i="8"/>
  <c r="BK133" i="4"/>
  <c r="J135" i="7"/>
  <c r="BK130" i="3"/>
  <c r="J133" i="4"/>
  <c r="BK121" i="8"/>
  <c r="J92" i="4"/>
  <c r="J127" i="8"/>
  <c r="T122" i="6" l="1"/>
  <c r="T113" i="6"/>
  <c r="R85" i="3"/>
  <c r="R84" i="3" s="1"/>
  <c r="BK85" i="4"/>
  <c r="J85" i="4"/>
  <c r="J61" i="4"/>
  <c r="P120" i="5"/>
  <c r="P111" i="5" s="1"/>
  <c r="P122" i="6"/>
  <c r="P113" i="6" s="1"/>
  <c r="R120" i="7"/>
  <c r="R111" i="7" s="1"/>
  <c r="R120" i="5"/>
  <c r="R111" i="5"/>
  <c r="BK85" i="7"/>
  <c r="J85" i="7" s="1"/>
  <c r="J61" i="7" s="1"/>
  <c r="BK122" i="6"/>
  <c r="J122" i="6" s="1"/>
  <c r="J63" i="6" s="1"/>
  <c r="T115" i="3"/>
  <c r="T106" i="3" s="1"/>
  <c r="T120" i="5"/>
  <c r="T111" i="5" s="1"/>
  <c r="BK120" i="7"/>
  <c r="J120" i="7" s="1"/>
  <c r="J63" i="7" s="1"/>
  <c r="BK85" i="3"/>
  <c r="BK84" i="3"/>
  <c r="J84" i="3"/>
  <c r="J60" i="3" s="1"/>
  <c r="R121" i="4"/>
  <c r="R112" i="4"/>
  <c r="P85" i="5"/>
  <c r="P84" i="5"/>
  <c r="P83" i="5" s="1"/>
  <c r="AU58" i="1" s="1"/>
  <c r="BK85" i="6"/>
  <c r="J85" i="6" s="1"/>
  <c r="J61" i="6" s="1"/>
  <c r="P85" i="7"/>
  <c r="P84" i="7"/>
  <c r="T85" i="3"/>
  <c r="T84" i="3"/>
  <c r="P121" i="4"/>
  <c r="P112" i="4" s="1"/>
  <c r="T85" i="5"/>
  <c r="T84" i="5" s="1"/>
  <c r="T83" i="5" s="1"/>
  <c r="R122" i="6"/>
  <c r="R113" i="6" s="1"/>
  <c r="R115" i="3"/>
  <c r="R106" i="3"/>
  <c r="T85" i="4"/>
  <c r="T84" i="4" s="1"/>
  <c r="T83" i="4" s="1"/>
  <c r="R85" i="5"/>
  <c r="R84" i="5"/>
  <c r="R83" i="5" s="1"/>
  <c r="P85" i="6"/>
  <c r="P84" i="6"/>
  <c r="P120" i="7"/>
  <c r="P111" i="7"/>
  <c r="P85" i="8"/>
  <c r="P84" i="8" s="1"/>
  <c r="P115" i="3"/>
  <c r="P106" i="3"/>
  <c r="P85" i="4"/>
  <c r="P84" i="4" s="1"/>
  <c r="P83" i="4" s="1"/>
  <c r="AU57" i="1" s="1"/>
  <c r="R85" i="8"/>
  <c r="R84" i="8"/>
  <c r="P85" i="3"/>
  <c r="P84" i="3"/>
  <c r="P83" i="3" s="1"/>
  <c r="AU56" i="1" s="1"/>
  <c r="BK121" i="4"/>
  <c r="J121" i="4"/>
  <c r="J63" i="4"/>
  <c r="BK85" i="5"/>
  <c r="J85" i="5" s="1"/>
  <c r="J61" i="5" s="1"/>
  <c r="R85" i="7"/>
  <c r="R84" i="7" s="1"/>
  <c r="BK85" i="8"/>
  <c r="BK84" i="8"/>
  <c r="J84" i="8"/>
  <c r="J60" i="8"/>
  <c r="T121" i="4"/>
  <c r="T112" i="4"/>
  <c r="T85" i="6"/>
  <c r="T84" i="6" s="1"/>
  <c r="T85" i="7"/>
  <c r="T84" i="7"/>
  <c r="BK115" i="3"/>
  <c r="J115" i="3" s="1"/>
  <c r="J63" i="3" s="1"/>
  <c r="R85" i="4"/>
  <c r="R84" i="4"/>
  <c r="BK120" i="5"/>
  <c r="J120" i="5" s="1"/>
  <c r="J63" i="5" s="1"/>
  <c r="R85" i="6"/>
  <c r="R84" i="6" s="1"/>
  <c r="T120" i="7"/>
  <c r="T111" i="7"/>
  <c r="T85" i="8"/>
  <c r="T84" i="8" s="1"/>
  <c r="BK120" i="8"/>
  <c r="J120" i="8"/>
  <c r="J63" i="8"/>
  <c r="P120" i="8"/>
  <c r="P111" i="8" s="1"/>
  <c r="R120" i="8"/>
  <c r="R111" i="8"/>
  <c r="T120" i="8"/>
  <c r="T111" i="8" s="1"/>
  <c r="BK85" i="2"/>
  <c r="J85" i="2"/>
  <c r="J61" i="2" s="1"/>
  <c r="BK113" i="6"/>
  <c r="J113" i="6"/>
  <c r="J62" i="6"/>
  <c r="BK111" i="7"/>
  <c r="J111" i="7" s="1"/>
  <c r="J62" i="7" s="1"/>
  <c r="BK91" i="2"/>
  <c r="J91" i="2" s="1"/>
  <c r="J63" i="2" s="1"/>
  <c r="E48" i="8"/>
  <c r="F54" i="8"/>
  <c r="F55" i="8"/>
  <c r="BE86" i="8"/>
  <c r="BE121" i="8"/>
  <c r="BK84" i="7"/>
  <c r="J84" i="7"/>
  <c r="J60" i="7" s="1"/>
  <c r="J55" i="8"/>
  <c r="J77" i="8"/>
  <c r="BE94" i="8"/>
  <c r="BE116" i="8"/>
  <c r="BE136" i="8"/>
  <c r="J79" i="8"/>
  <c r="BE90" i="8"/>
  <c r="BE101" i="8"/>
  <c r="BE127" i="8"/>
  <c r="BE112" i="8"/>
  <c r="BE107" i="8"/>
  <c r="BE131" i="8"/>
  <c r="BK84" i="6"/>
  <c r="J84" i="6"/>
  <c r="J60" i="6"/>
  <c r="BE139" i="7"/>
  <c r="J54" i="7"/>
  <c r="E73" i="7"/>
  <c r="F80" i="7"/>
  <c r="BE116" i="7"/>
  <c r="J55" i="7"/>
  <c r="J77" i="7"/>
  <c r="BE112" i="7"/>
  <c r="BE135" i="7"/>
  <c r="BE127" i="7"/>
  <c r="F54" i="7"/>
  <c r="BE91" i="7"/>
  <c r="BE99" i="7"/>
  <c r="BE107" i="7"/>
  <c r="BE121" i="7"/>
  <c r="BE131" i="7"/>
  <c r="BE86" i="7"/>
  <c r="BD60" i="1"/>
  <c r="F54" i="6"/>
  <c r="BK84" i="5"/>
  <c r="E73" i="6"/>
  <c r="J79" i="6"/>
  <c r="BE86" i="6"/>
  <c r="J52" i="6"/>
  <c r="J55" i="6"/>
  <c r="BE103" i="6"/>
  <c r="BE109" i="6"/>
  <c r="BE114" i="6"/>
  <c r="BE139" i="6"/>
  <c r="F55" i="6"/>
  <c r="BE90" i="6"/>
  <c r="BE97" i="6"/>
  <c r="BE118" i="6"/>
  <c r="BE123" i="6"/>
  <c r="BE129" i="6"/>
  <c r="BE133" i="6"/>
  <c r="R83" i="4"/>
  <c r="E48" i="5"/>
  <c r="F79" i="5"/>
  <c r="BK112" i="4"/>
  <c r="J112" i="4"/>
  <c r="J62" i="4"/>
  <c r="J55" i="5"/>
  <c r="BE107" i="5"/>
  <c r="BE139" i="5"/>
  <c r="BK84" i="4"/>
  <c r="J84" i="4"/>
  <c r="J60" i="4" s="1"/>
  <c r="F80" i="5"/>
  <c r="BE121" i="5"/>
  <c r="BE86" i="5"/>
  <c r="BE127" i="5"/>
  <c r="J77" i="5"/>
  <c r="BE101" i="5"/>
  <c r="BE116" i="5"/>
  <c r="BE131" i="5"/>
  <c r="J54" i="5"/>
  <c r="BE90" i="5"/>
  <c r="BE112" i="5"/>
  <c r="BE95" i="5"/>
  <c r="F55" i="4"/>
  <c r="J55" i="4"/>
  <c r="BE96" i="4"/>
  <c r="BE102" i="4"/>
  <c r="J85" i="3"/>
  <c r="J61" i="3"/>
  <c r="E48" i="4"/>
  <c r="J54" i="4"/>
  <c r="BE137" i="4"/>
  <c r="F79" i="4"/>
  <c r="BE113" i="4"/>
  <c r="BK106" i="3"/>
  <c r="J106" i="3"/>
  <c r="J62" i="3" s="1"/>
  <c r="BE108" i="4"/>
  <c r="BE86" i="4"/>
  <c r="BE144" i="4"/>
  <c r="BE92" i="4"/>
  <c r="BE117" i="4"/>
  <c r="BE122" i="4"/>
  <c r="J77" i="4"/>
  <c r="BE133" i="4"/>
  <c r="BK90" i="2"/>
  <c r="J90" i="2" s="1"/>
  <c r="J62" i="2" s="1"/>
  <c r="F55" i="3"/>
  <c r="F79" i="3"/>
  <c r="J80" i="3"/>
  <c r="BE102" i="3"/>
  <c r="BE90" i="3"/>
  <c r="J52" i="3"/>
  <c r="BE86" i="3"/>
  <c r="BK84" i="2"/>
  <c r="J84" i="2" s="1"/>
  <c r="J60" i="2" s="1"/>
  <c r="E73" i="3"/>
  <c r="J79" i="3"/>
  <c r="BE130" i="3"/>
  <c r="BE107" i="3"/>
  <c r="BE111" i="3"/>
  <c r="BE126" i="3"/>
  <c r="BE116" i="3"/>
  <c r="BE134" i="3"/>
  <c r="BE96" i="3"/>
  <c r="BE122" i="3"/>
  <c r="BE100" i="2"/>
  <c r="E48" i="2"/>
  <c r="J52" i="2"/>
  <c r="F79" i="2"/>
  <c r="BE86" i="2"/>
  <c r="BE92" i="2"/>
  <c r="J55" i="2"/>
  <c r="J54" i="2"/>
  <c r="F80" i="2"/>
  <c r="BE96" i="2"/>
  <c r="F36" i="8"/>
  <c r="BC61" i="1"/>
  <c r="F37" i="3"/>
  <c r="BD56" i="1"/>
  <c r="J34" i="4"/>
  <c r="AW57" i="1" s="1"/>
  <c r="J34" i="2"/>
  <c r="AW55" i="1"/>
  <c r="F36" i="2"/>
  <c r="BC55" i="1" s="1"/>
  <c r="F34" i="8"/>
  <c r="BA61" i="1"/>
  <c r="F34" i="7"/>
  <c r="BA60" i="1"/>
  <c r="F37" i="4"/>
  <c r="BD57" i="1" s="1"/>
  <c r="F35" i="4"/>
  <c r="BB57" i="1" s="1"/>
  <c r="F36" i="6"/>
  <c r="BC59" i="1" s="1"/>
  <c r="F35" i="2"/>
  <c r="BB55" i="1" s="1"/>
  <c r="J34" i="8"/>
  <c r="AW61" i="1"/>
  <c r="F36" i="5"/>
  <c r="BC58" i="1"/>
  <c r="F37" i="6"/>
  <c r="BD59" i="1" s="1"/>
  <c r="J34" i="6"/>
  <c r="AW59" i="1" s="1"/>
  <c r="F34" i="2"/>
  <c r="BA55" i="1" s="1"/>
  <c r="F37" i="5"/>
  <c r="BD58" i="1" s="1"/>
  <c r="F37" i="2"/>
  <c r="BD55" i="1"/>
  <c r="F34" i="5"/>
  <c r="BA58" i="1"/>
  <c r="J34" i="5"/>
  <c r="AW58" i="1" s="1"/>
  <c r="J34" i="3"/>
  <c r="AW56" i="1" s="1"/>
  <c r="F35" i="7"/>
  <c r="BB60" i="1" s="1"/>
  <c r="F36" i="3"/>
  <c r="BC56" i="1" s="1"/>
  <c r="J34" i="7"/>
  <c r="AW60" i="1"/>
  <c r="F35" i="6"/>
  <c r="BB59" i="1"/>
  <c r="F36" i="7"/>
  <c r="BC60" i="1" s="1"/>
  <c r="F36" i="4"/>
  <c r="BC57" i="1" s="1"/>
  <c r="F35" i="5"/>
  <c r="BB58" i="1" s="1"/>
  <c r="F34" i="6"/>
  <c r="BA59" i="1" s="1"/>
  <c r="F34" i="3"/>
  <c r="BA56" i="1"/>
  <c r="F34" i="4"/>
  <c r="BA57" i="1"/>
  <c r="F35" i="3"/>
  <c r="BB56" i="1" s="1"/>
  <c r="F35" i="8"/>
  <c r="BB61" i="1" s="1"/>
  <c r="F37" i="8"/>
  <c r="BD61" i="1"/>
  <c r="BK111" i="5" l="1"/>
  <c r="J111" i="5" s="1"/>
  <c r="J62" i="5" s="1"/>
  <c r="R83" i="7"/>
  <c r="T83" i="8"/>
  <c r="P83" i="7"/>
  <c r="AU60" i="1"/>
  <c r="T83" i="7"/>
  <c r="P83" i="8"/>
  <c r="AU61" i="1"/>
  <c r="R83" i="3"/>
  <c r="R83" i="8"/>
  <c r="R83" i="6"/>
  <c r="T83" i="6"/>
  <c r="P83" i="6"/>
  <c r="AU59" i="1" s="1"/>
  <c r="T83" i="3"/>
  <c r="BK111" i="8"/>
  <c r="J111" i="8"/>
  <c r="J62" i="8"/>
  <c r="J85" i="8"/>
  <c r="J61" i="8"/>
  <c r="BK83" i="7"/>
  <c r="J83" i="7" s="1"/>
  <c r="J59" i="7" s="1"/>
  <c r="BK83" i="6"/>
  <c r="J83" i="6"/>
  <c r="J84" i="5"/>
  <c r="J60" i="5"/>
  <c r="BK83" i="4"/>
  <c r="J83" i="4" s="1"/>
  <c r="J59" i="4" s="1"/>
  <c r="BK83" i="3"/>
  <c r="J83" i="3" s="1"/>
  <c r="J59" i="3" s="1"/>
  <c r="BK83" i="2"/>
  <c r="J83" i="2"/>
  <c r="J59" i="2"/>
  <c r="F33" i="2"/>
  <c r="AZ55" i="1" s="1"/>
  <c r="J33" i="6"/>
  <c r="AV59" i="1"/>
  <c r="AT59" i="1"/>
  <c r="J33" i="2"/>
  <c r="AV55" i="1"/>
  <c r="AT55" i="1"/>
  <c r="J33" i="3"/>
  <c r="AV56" i="1" s="1"/>
  <c r="AT56" i="1" s="1"/>
  <c r="BB54" i="1"/>
  <c r="AX54" i="1" s="1"/>
  <c r="J33" i="5"/>
  <c r="AV58" i="1"/>
  <c r="AT58" i="1"/>
  <c r="J33" i="8"/>
  <c r="AV61" i="1"/>
  <c r="AT61" i="1"/>
  <c r="J33" i="7"/>
  <c r="AV60" i="1" s="1"/>
  <c r="AT60" i="1" s="1"/>
  <c r="F33" i="8"/>
  <c r="AZ61" i="1" s="1"/>
  <c r="J33" i="4"/>
  <c r="AV57" i="1"/>
  <c r="AT57" i="1"/>
  <c r="F33" i="3"/>
  <c r="AZ56" i="1" s="1"/>
  <c r="BC54" i="1"/>
  <c r="AY54" i="1"/>
  <c r="F33" i="5"/>
  <c r="AZ58" i="1" s="1"/>
  <c r="F33" i="4"/>
  <c r="AZ57" i="1" s="1"/>
  <c r="J30" i="6"/>
  <c r="AG59" i="1" s="1"/>
  <c r="BA54" i="1"/>
  <c r="AW54" i="1"/>
  <c r="AK30" i="1"/>
  <c r="F33" i="6"/>
  <c r="AZ59" i="1"/>
  <c r="F33" i="7"/>
  <c r="AZ60" i="1"/>
  <c r="BD54" i="1"/>
  <c r="W33" i="1"/>
  <c r="BK83" i="5" l="1"/>
  <c r="J83" i="5" s="1"/>
  <c r="BK83" i="8"/>
  <c r="J83" i="8"/>
  <c r="AN59" i="1"/>
  <c r="J59" i="6"/>
  <c r="J39" i="6"/>
  <c r="J30" i="2"/>
  <c r="AG55" i="1"/>
  <c r="W30" i="1"/>
  <c r="W32" i="1"/>
  <c r="J30" i="8"/>
  <c r="AG61" i="1" s="1"/>
  <c r="J30" i="4"/>
  <c r="AG57" i="1"/>
  <c r="AN57" i="1"/>
  <c r="J30" i="3"/>
  <c r="AG56" i="1"/>
  <c r="AN56" i="1"/>
  <c r="AZ54" i="1"/>
  <c r="AV54" i="1" s="1"/>
  <c r="AK29" i="1" s="1"/>
  <c r="W31" i="1"/>
  <c r="AU54" i="1"/>
  <c r="J30" i="7"/>
  <c r="AG60" i="1"/>
  <c r="AN60" i="1"/>
  <c r="J30" i="5" l="1"/>
  <c r="J59" i="5"/>
  <c r="J39" i="8"/>
  <c r="J59" i="8"/>
  <c r="J39" i="7"/>
  <c r="J39" i="4"/>
  <c r="J39" i="3"/>
  <c r="J39" i="2"/>
  <c r="AN55" i="1"/>
  <c r="AN61" i="1"/>
  <c r="W29" i="1"/>
  <c r="AT54" i="1"/>
  <c r="AG58" i="1" l="1"/>
  <c r="J39" i="5"/>
  <c r="AN58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<sst xmlns="http://schemas.openxmlformats.org/spreadsheetml/2006/main" count="4392" uniqueCount="548">
  <si>
    <t>Export Komplet</t>
  </si>
  <si>
    <t>VZ</t>
  </si>
  <si>
    <t>2.0</t>
  </si>
  <si>
    <t>ZAMOK</t>
  </si>
  <si>
    <t>False</t>
  </si>
  <si>
    <t>{d5196347-85b5-47b5-82a4-93272b11d45e}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</si>
  <si>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</si>
  <si>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</si>
  <si>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</si>
  <si>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</si>
  <si>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</si>
  <si>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</si>
  <si>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</si>
  <si>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</si>
  <si>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</si>
  <si>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</si>
  <si>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</si>
  <si>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Osoblažsko - PŠ</t>
  </si>
  <si>
    <t>KSO:</t>
  </si>
  <si>
    <t/>
  </si>
  <si>
    <t>CC-CZ:</t>
  </si>
  <si>
    <t>Místo:</t>
  </si>
  <si>
    <t>Osoblaha</t>
  </si>
  <si>
    <t>Datum:</t>
  </si>
  <si>
    <t>21. 7. 2025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</si>
  <si>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</si>
  <si>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</si>
  <si>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</si>
  <si>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</si>
  <si>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</si>
  <si>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</si>
  <si>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</si>
  <si>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</si>
  <si>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</si>
  <si>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</si>
  <si>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</si>
  <si>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</si>
  <si>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</si>
  <si>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</si>
  <si>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</si>
  <si>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</si>
  <si>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</si>
  <si>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</si>
  <si>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</si>
  <si>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</si>
  <si>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</si>
  <si>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</si>
  <si>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</si>
  <si>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</si>
  <si>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</si>
  <si>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</si>
  <si>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</si>
  <si>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</si>
  <si>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</si>
  <si>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</si>
  <si>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</si>
  <si>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</si>
  <si>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</si>
  <si>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</si>
  <si>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</si>
  <si>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</si>
  <si>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</si>
  <si>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</si>
  <si>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</si>
  <si>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</si>
  <si>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</si>
  <si>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</si>
  <si>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</si>
  <si>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</si>
  <si>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</si>
  <si>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</si>
  <si>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</si>
  <si>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</si>
  <si>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</si>
  <si>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</si>
  <si>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</si>
  <si>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401_234</t>
  </si>
  <si>
    <t>STA</t>
  </si>
  <si>
    <t>1</t>
  </si>
  <si>
    <t>{7b493be3-b772-4000-8eaf-0c08da00553d}</t>
  </si>
  <si>
    <t>2</t>
  </si>
  <si>
    <t>SO 02</t>
  </si>
  <si>
    <t>401_236</t>
  </si>
  <si>
    <t>{d287a8e3-ed25-43ca-bddd-cb5d35d4aefd}</t>
  </si>
  <si>
    <t>SO 03</t>
  </si>
  <si>
    <t>401_237</t>
  </si>
  <si>
    <t>{90d9d631-664b-4d15-b989-1eb75723b749}</t>
  </si>
  <si>
    <t>SO 04</t>
  </si>
  <si>
    <t>401_241</t>
  </si>
  <si>
    <t>{d13301b9-0c2e-4a7f-8cca-b99de64aa4cc}</t>
  </si>
  <si>
    <t>SO 05</t>
  </si>
  <si>
    <t>401_245</t>
  </si>
  <si>
    <t>{159c814e-1c23-475e-81d8-7e8f261bc8db}</t>
  </si>
  <si>
    <t>SO 06</t>
  </si>
  <si>
    <t>401_246</t>
  </si>
  <si>
    <t>{c76a503b-f32f-4285-bb84-bf783c2640f5}</t>
  </si>
  <si>
    <t>SO 07</t>
  </si>
  <si>
    <t>401_320</t>
  </si>
  <si>
    <t>{c01fe6c9-8b8f-4a23-88f6-ab4a2e3b7bbf}</t>
  </si>
  <si>
    <t>KRYCÍ LIST SOUPISU PRACÍ</t>
  </si>
  <si>
    <t>Objekt:</t>
  </si>
  <si>
    <t>SO 01 - 401_234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</si>
  <si>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</si>
  <si>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</si>
  <si>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</si>
  <si>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</si>
  <si>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</si>
  <si>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</si>
  <si>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</si>
  <si>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</si>
  <si>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</si>
  <si>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</si>
  <si>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</si>
  <si>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</si>
  <si>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</si>
  <si>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</si>
  <si>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</si>
  <si>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</si>
  <si>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</si>
  <si>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</si>
  <si>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</si>
  <si>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</si>
  <si>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</si>
  <si>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</si>
  <si>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</si>
  <si>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</si>
  <si>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</si>
  <si>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</si>
  <si>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185803108</t>
  </si>
  <si>
    <t>Shrabání organických naplavenin z břehových ploch s odvozem do 20 km</t>
  </si>
  <si>
    <t>ha</t>
  </si>
  <si>
    <t>CS ÚRS 2025 02</t>
  </si>
  <si>
    <t>4</t>
  </si>
  <si>
    <t>-1856874685</t>
  </si>
  <si>
    <t>PP</t>
  </si>
  <si>
    <t>Shrabání pokoseného porostu a organických naplavenin s odvozem do 20 km organických naplavenin</t>
  </si>
  <si>
    <t>Online PSC</t>
  </si>
  <si>
    <t>https://podminky.urs.cz/item/CS_URS_2025_02/185803108</t>
  </si>
  <si>
    <t>VV</t>
  </si>
  <si>
    <t>300*6,5/10000</t>
  </si>
  <si>
    <t>N00</t>
  </si>
  <si>
    <t>Nepojmenované práce</t>
  </si>
  <si>
    <t>N01</t>
  </si>
  <si>
    <t>Nepojmenovaný díl</t>
  </si>
  <si>
    <t>3</t>
  </si>
  <si>
    <t>R-027</t>
  </si>
  <si>
    <t>Odstranění napadaných stromů, větví stromů a keřů do D 200 mm v profilu HOZ, včetně ekologické likvidace v souladu se zákonem o odpadech č.  541/2020 Sb. v platném znění</t>
  </si>
  <si>
    <t>m2</t>
  </si>
  <si>
    <t>SPÚ, OVHS</t>
  </si>
  <si>
    <t>512</t>
  </si>
  <si>
    <t>-1145418964</t>
  </si>
  <si>
    <t>Odstranění napadaných stromů, větví stromů a keřů do D 200 mm v profilu HOZ, včetně ekologické likvidace v souladu se zákonem o odpadech č. 541/2020 Sb. v platném znění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</si>
  <si>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</si>
  <si>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</si>
  <si>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60*2</t>
  </si>
  <si>
    <t>R-028</t>
  </si>
  <si>
    <t>Odstranění napadaných stromů, větví stromů a keřů nad D 200 mm v profilu HOZ, včetně ekologické likvidace v souladu se zákonem o odpadech č.541/2020 Sb. v platném znění</t>
  </si>
  <si>
    <t>-754592057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</si>
  <si>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</si>
  <si>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30*2</t>
  </si>
  <si>
    <t>R-036</t>
  </si>
  <si>
    <t>Odstranění překážky v průtočném profilu HOZ vč. ekologické likvidace odstraněného materiálu - v souladu se zákonem  o odpadech č. 541/2020 Sb.v platném znění</t>
  </si>
  <si>
    <t>m3</t>
  </si>
  <si>
    <t>708071042</t>
  </si>
  <si>
    <t xml:space="preserve">Odstranění překážky v průtočném profilu HOZ vč. ekologické likvidace odstraněného materiálu - v souladu se zákonem o odpadech č. 541/2020 Sb.v platném zněníí </t>
  </si>
  <si>
    <t xml:space="preserve">Poznámka k položce:_x000D_
Zhotovitelem bude překážka v průtočném profilu tvořená organickými naplaveninami rozebrána (mechanizací nebo ručně) a meteriál bude zlikvidován (např. štěpkováním, drcením, pálením na místě k tomu určeném a pod)._x000D_
</t>
  </si>
  <si>
    <t>20*4*0,5</t>
  </si>
  <si>
    <t>Součet</t>
  </si>
  <si>
    <t>SO 02 - 401_236</t>
  </si>
  <si>
    <t>10</t>
  </si>
  <si>
    <t>125703321</t>
  </si>
  <si>
    <t>Čištění melioračních kanálů od naplavenin tl přes 500 mm nezpevněné dno</t>
  </si>
  <si>
    <t>2036802824</t>
  </si>
  <si>
    <t>Čištění melioračních kanálů s úpravou svahu do výšky naplavené vrstvy tloušťky naplavené vrstvy přes 500 mm, se dnem nezpevněným</t>
  </si>
  <si>
    <t>https://podminky.urs.cz/item/CS_URS_2025_02/125703321</t>
  </si>
  <si>
    <t>(0,5+2,3)*1,5/2*100</t>
  </si>
  <si>
    <t>11</t>
  </si>
  <si>
    <t>181951111</t>
  </si>
  <si>
    <t>Úprava pláně v hornině třídy těžitelnosti I skupiny 1 až 3 bez zhutnění strojně</t>
  </si>
  <si>
    <t>1803046104</t>
  </si>
  <si>
    <t>Úprava pláně vyrovnáním výškových rozdílů strojně v hornině třídy těžitelnosti I, skupiny 1 až 3 bez zhutnění</t>
  </si>
  <si>
    <t>https://podminky.urs.cz/item/CS_URS_2025_02/181951111</t>
  </si>
  <si>
    <t>100*1,5</t>
  </si>
  <si>
    <t>182151111</t>
  </si>
  <si>
    <t>Svahování v zářezech v hornině třídy těžitelnosti I skupiny 1 až 3 strojně</t>
  </si>
  <si>
    <t>1288038641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</si>
  <si>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</si>
  <si>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</si>
  <si>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100*2,5</t>
  </si>
  <si>
    <t>837722809</t>
  </si>
  <si>
    <t>300*7,5/10000</t>
  </si>
  <si>
    <t>111103213</t>
  </si>
  <si>
    <t>Kosení ve vegetačním období divokého porostu hustého</t>
  </si>
  <si>
    <t>-207630089</t>
  </si>
  <si>
    <t>Kosení travin a vodních rostlin ve vegetačním období divokého porostu hustého</t>
  </si>
  <si>
    <t>https://podminky.urs.cz/item/CS_URS_2025_02/111103213</t>
  </si>
  <si>
    <t>5</t>
  </si>
  <si>
    <t>185803106</t>
  </si>
  <si>
    <t>Shrabání pokoseného divokého porostu s odvozem do 20 km</t>
  </si>
  <si>
    <t>-1534254356</t>
  </si>
  <si>
    <t>Shrabání pokoseného porostu a organických naplavenin s odvozem do 20 km divokého porostu</t>
  </si>
  <si>
    <t>https://podminky.urs.cz/item/CS_URS_2025_02/185803106</t>
  </si>
  <si>
    <t>6</t>
  </si>
  <si>
    <t>111203201</t>
  </si>
  <si>
    <t>Odstranění křovin a stromů s ponecháním kořenů z plochy do 1000 m2</t>
  </si>
  <si>
    <t>1596556482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</si>
  <si>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</si>
  <si>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</si>
  <si>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Poznámka k položce:_x000D_
Celková plocha je tvořena skupinkami křovin menšími nez 40 m2.</t>
  </si>
  <si>
    <t>630</t>
  </si>
  <si>
    <t>7</t>
  </si>
  <si>
    <t>R-001</t>
  </si>
  <si>
    <t xml:space="preserve">Ekologická likvidace veškeré neupotřeb. dřev. hmoty - z křovin a stromů D kmene do 100 mm - v souladu se zákonem o odpadech č. 541/2020 Sb.v platném znění   </t>
  </si>
  <si>
    <t>-2126454023</t>
  </si>
  <si>
    <t xml:space="preserve">Ekologická likvidace veškeré neupotřeb. dřev. hmoty - z křovin a stromů D kmene do 100 mm - v souladu se zákonem o odpadech č. 541/2020 Sb.v platném znění </t>
  </si>
  <si>
    <t>Poznámka k položce:_x000D_
Likvidace dřevní hmoty se použije v případě když nelze pálit (např. štěpkováním, drcením, pálením na místě k tomu určeném a pod)</t>
  </si>
  <si>
    <t>8</t>
  </si>
  <si>
    <t>1428475911</t>
  </si>
  <si>
    <t>200*2</t>
  </si>
  <si>
    <t>9</t>
  </si>
  <si>
    <t>1205568799</t>
  </si>
  <si>
    <t>200*1</t>
  </si>
  <si>
    <t>13</t>
  </si>
  <si>
    <t>-1761763856</t>
  </si>
  <si>
    <t>Poznámka k položce:_x000D_
Zhotovitelem bude překážka v průtočném profilu tvořená organickými naplaveninami rozebrána (mechanizací nebo ručně) a meteriál bude zlikvidován (např. štěpkováním, drcením, pálením na místě k tomu určeném a pod).</t>
  </si>
  <si>
    <t>10*2*1</t>
  </si>
  <si>
    <t>SO 03 - 401_237</t>
  </si>
  <si>
    <t>125703311</t>
  </si>
  <si>
    <t>Čištění melioračních kanálů od naplavenin tl přes 250 do 500 mm nezpevněné dno</t>
  </si>
  <si>
    <t>1728662438</t>
  </si>
  <si>
    <t>Čištění melioračních kanálů s úpravou svahu do výšky naplavené vrstvy tloušťky naplavené vrstvy přes 250 do 500 mm, se dnem nezpevněným</t>
  </si>
  <si>
    <t>https://podminky.urs.cz/item/CS_URS_2025_02/125703311</t>
  </si>
  <si>
    <t>(0,5+1)*0,50/2*100</t>
  </si>
  <si>
    <t>1261109773</t>
  </si>
  <si>
    <t>(0,5+3)*1/2*100</t>
  </si>
  <si>
    <t>1936552618</t>
  </si>
  <si>
    <t>300*1</t>
  </si>
  <si>
    <t>-1854782483</t>
  </si>
  <si>
    <t>300*1,5</t>
  </si>
  <si>
    <t>137319939</t>
  </si>
  <si>
    <t>763800263</t>
  </si>
  <si>
    <t>-112074020</t>
  </si>
  <si>
    <t>438638176</t>
  </si>
  <si>
    <t>16</t>
  </si>
  <si>
    <t>28</t>
  </si>
  <si>
    <t>36</t>
  </si>
  <si>
    <t>32</t>
  </si>
  <si>
    <t>20</t>
  </si>
  <si>
    <t>-445568015</t>
  </si>
  <si>
    <t>160</t>
  </si>
  <si>
    <t>-1954205113</t>
  </si>
  <si>
    <t>5*12</t>
  </si>
  <si>
    <t>4*8</t>
  </si>
  <si>
    <t>50*1,5</t>
  </si>
  <si>
    <t>2057693157</t>
  </si>
  <si>
    <t>SO 04 - 401_241</t>
  </si>
  <si>
    <t>-325271839</t>
  </si>
  <si>
    <t>(0,5+1)*0,4/2*1130</t>
  </si>
  <si>
    <t>174151101</t>
  </si>
  <si>
    <t>Zásyp jam, šachet rýh nebo kolem objektů sypaninou se zhutněním</t>
  </si>
  <si>
    <t>1711485426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</si>
  <si>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</si>
  <si>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</si>
  <si>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Poznámka k položce:_x000D_
Zásyp protržených břehů</t>
  </si>
  <si>
    <t>4*(10*3*2)</t>
  </si>
  <si>
    <t>1712080709</t>
  </si>
  <si>
    <t>1130*1</t>
  </si>
  <si>
    <t>-226935020</t>
  </si>
  <si>
    <t>-1768752018</t>
  </si>
  <si>
    <t>675*8,5/10000</t>
  </si>
  <si>
    <t>-1751153346</t>
  </si>
  <si>
    <t>1130*8,5/10000</t>
  </si>
  <si>
    <t>611762555</t>
  </si>
  <si>
    <t>-1169830395</t>
  </si>
  <si>
    <t>830</t>
  </si>
  <si>
    <t>-1579816100</t>
  </si>
  <si>
    <t>-678492388</t>
  </si>
  <si>
    <t>2*200</t>
  </si>
  <si>
    <t>2*100</t>
  </si>
  <si>
    <t>2*80</t>
  </si>
  <si>
    <t>1*400</t>
  </si>
  <si>
    <t>1799462745</t>
  </si>
  <si>
    <t>2*50</t>
  </si>
  <si>
    <t>2*70</t>
  </si>
  <si>
    <t>1*100</t>
  </si>
  <si>
    <t>1*120</t>
  </si>
  <si>
    <t>SO 05 - 401_245</t>
  </si>
  <si>
    <t>-1218775028</t>
  </si>
  <si>
    <t>(0,5+1,2)*0,4/2*280</t>
  </si>
  <si>
    <t>-120593327</t>
  </si>
  <si>
    <t>(0,5+3)*1,5/2*20</t>
  </si>
  <si>
    <t>(0,5+3)*1,5/2*15</t>
  </si>
  <si>
    <t>(0,5+3)*1,5/2*18</t>
  </si>
  <si>
    <t>1092986299</t>
  </si>
  <si>
    <t>333*1,5</t>
  </si>
  <si>
    <t>1524551744</t>
  </si>
  <si>
    <t>183*3</t>
  </si>
  <si>
    <t>-1972516629</t>
  </si>
  <si>
    <t>150*7,5/10000</t>
  </si>
  <si>
    <t>1101503927</t>
  </si>
  <si>
    <t>333*7,5/10000</t>
  </si>
  <si>
    <t>-1239313044</t>
  </si>
  <si>
    <t>-1636772846</t>
  </si>
  <si>
    <t>250</t>
  </si>
  <si>
    <t>235962999</t>
  </si>
  <si>
    <t>-1228227344</t>
  </si>
  <si>
    <t>50*3</t>
  </si>
  <si>
    <t>100*1</t>
  </si>
  <si>
    <t>478902138</t>
  </si>
  <si>
    <t>50*1</t>
  </si>
  <si>
    <t>SO 06 - 401_246</t>
  </si>
  <si>
    <t>-1045590138</t>
  </si>
  <si>
    <t>(0,5+1,4)*0,30/2*180</t>
  </si>
  <si>
    <t>959993762</t>
  </si>
  <si>
    <t>180*1</t>
  </si>
  <si>
    <t>40*1</t>
  </si>
  <si>
    <t>1449253499</t>
  </si>
  <si>
    <t>180*1,5</t>
  </si>
  <si>
    <t>40*1,5</t>
  </si>
  <si>
    <t>1100704798</t>
  </si>
  <si>
    <t>180*7,5/10000</t>
  </si>
  <si>
    <t>-74749985</t>
  </si>
  <si>
    <t>255*7,5/10000</t>
  </si>
  <si>
    <t>-1461639542</t>
  </si>
  <si>
    <t>-1207242288</t>
  </si>
  <si>
    <t>430</t>
  </si>
  <si>
    <t>1991373116</t>
  </si>
  <si>
    <t>-586592632</t>
  </si>
  <si>
    <t>160*3</t>
  </si>
  <si>
    <t>-474218650</t>
  </si>
  <si>
    <t>1329919544</t>
  </si>
  <si>
    <t>10*4*0,5</t>
  </si>
  <si>
    <t>8*4*0,5</t>
  </si>
  <si>
    <t>SO 07 - 401_320</t>
  </si>
  <si>
    <t>-2140384926</t>
  </si>
  <si>
    <t>(0,5+4,5)*1,5/2*350</t>
  </si>
  <si>
    <t>15</t>
  </si>
  <si>
    <t>162306111</t>
  </si>
  <si>
    <t>Vodorovné přemístění do 500 m bez naložení výkopku ze zemin schopných zúrodnění</t>
  </si>
  <si>
    <t>-438574338</t>
  </si>
  <si>
    <t>Vodorovné přemístění výkopku bez naložení, avšak se složením zemin schopných zúrodnění, na vzdálenost přes 100 do 500 m</t>
  </si>
  <si>
    <t>https://podminky.urs.cz/item/CS_URS_2025_02/162306111</t>
  </si>
  <si>
    <t>1023598520</t>
  </si>
  <si>
    <t>Poznámka k položce:_x000D_
Výměra 350*2 je úprava pláně podél HOZ. _x000D_
1312,5*7 je myšleno 1312,5 m3 převáženého výkopku rozhrnuto na vrstvu do 15 cm na pozemku ostatní plochy.</t>
  </si>
  <si>
    <t>350*2</t>
  </si>
  <si>
    <t>1312,5*7</t>
  </si>
  <si>
    <t>791967836</t>
  </si>
  <si>
    <t>350*2,5</t>
  </si>
  <si>
    <t>14</t>
  </si>
  <si>
    <t>1036919097</t>
  </si>
  <si>
    <t>350*7,5/10000</t>
  </si>
  <si>
    <t>491827606</t>
  </si>
  <si>
    <t>352079578</t>
  </si>
  <si>
    <t>-787400762</t>
  </si>
  <si>
    <t>640</t>
  </si>
  <si>
    <t>2001716413</t>
  </si>
  <si>
    <t>169830024</t>
  </si>
  <si>
    <t>200*4</t>
  </si>
  <si>
    <t>1207126930</t>
  </si>
  <si>
    <t>200*3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</si>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</sst>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5_02/185803108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21" TargetMode="External"/><Relationship Id="rId6" Type="http://schemas.openxmlformats.org/officeDocument/2006/relationships/hyperlink" Target="https://podminky.urs.cz/item/CS_URS_2025_02/185803106" TargetMode="External"/><Relationship Id="rId5" Type="http://schemas.openxmlformats.org/officeDocument/2006/relationships/hyperlink" Target="https://podminky.urs.cz/item/CS_URS_2025_02/111103213" TargetMode="External"/><Relationship Id="rId4" Type="http://schemas.openxmlformats.org/officeDocument/2006/relationships/hyperlink" Target="https://podminky.urs.cz/item/CS_URS_2025_02/18580310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1203201" TargetMode="External"/><Relationship Id="rId3" Type="http://schemas.openxmlformats.org/officeDocument/2006/relationships/hyperlink" Target="https://podminky.urs.cz/item/CS_URS_2025_02/181951111" TargetMode="External"/><Relationship Id="rId7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2570332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11103213" TargetMode="External"/><Relationship Id="rId5" Type="http://schemas.openxmlformats.org/officeDocument/2006/relationships/hyperlink" Target="https://podminky.urs.cz/item/CS_URS_2025_02/185803108" TargetMode="External"/><Relationship Id="rId4" Type="http://schemas.openxmlformats.org/officeDocument/2006/relationships/hyperlink" Target="https://podminky.urs.cz/item/CS_URS_2025_02/182151111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1203201" TargetMode="External"/><Relationship Id="rId3" Type="http://schemas.openxmlformats.org/officeDocument/2006/relationships/hyperlink" Target="https://podminky.urs.cz/item/CS_URS_2025_02/181951111" TargetMode="External"/><Relationship Id="rId7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7415110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11103213" TargetMode="External"/><Relationship Id="rId5" Type="http://schemas.openxmlformats.org/officeDocument/2006/relationships/hyperlink" Target="https://podminky.urs.cz/item/CS_URS_2025_02/185803108" TargetMode="External"/><Relationship Id="rId4" Type="http://schemas.openxmlformats.org/officeDocument/2006/relationships/hyperlink" Target="https://podminky.urs.cz/item/CS_URS_2025_02/182151111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1203201" TargetMode="External"/><Relationship Id="rId3" Type="http://schemas.openxmlformats.org/officeDocument/2006/relationships/hyperlink" Target="https://podminky.urs.cz/item/CS_URS_2025_02/181951111" TargetMode="External"/><Relationship Id="rId7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2570332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11103213" TargetMode="External"/><Relationship Id="rId5" Type="http://schemas.openxmlformats.org/officeDocument/2006/relationships/hyperlink" Target="https://podminky.urs.cz/item/CS_URS_2025_02/185803108" TargetMode="External"/><Relationship Id="rId4" Type="http://schemas.openxmlformats.org/officeDocument/2006/relationships/hyperlink" Target="https://podminky.urs.cz/item/CS_URS_2025_02/182151111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1203201" TargetMode="Externa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11" TargetMode="External"/><Relationship Id="rId6" Type="http://schemas.openxmlformats.org/officeDocument/2006/relationships/hyperlink" Target="https://podminky.urs.cz/item/CS_URS_2025_02/185803106" TargetMode="External"/><Relationship Id="rId5" Type="http://schemas.openxmlformats.org/officeDocument/2006/relationships/hyperlink" Target="https://podminky.urs.cz/item/CS_URS_2025_02/111103213" TargetMode="External"/><Relationship Id="rId4" Type="http://schemas.openxmlformats.org/officeDocument/2006/relationships/hyperlink" Target="https://podminky.urs.cz/item/CS_URS_2025_02/18580310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1203201" TargetMode="External"/><Relationship Id="rId3" Type="http://schemas.openxmlformats.org/officeDocument/2006/relationships/hyperlink" Target="https://podminky.urs.cz/item/CS_URS_2025_02/181951111" TargetMode="External"/><Relationship Id="rId7" Type="http://schemas.openxmlformats.org/officeDocument/2006/relationships/hyperlink" Target="https://podminky.urs.cz/item/CS_URS_2025_02/185803106" TargetMode="External"/><Relationship Id="rId2" Type="http://schemas.openxmlformats.org/officeDocument/2006/relationships/hyperlink" Target="https://podminky.urs.cz/item/CS_URS_2025_02/162306111" TargetMode="External"/><Relationship Id="rId1" Type="http://schemas.openxmlformats.org/officeDocument/2006/relationships/hyperlink" Target="https://podminky.urs.cz/item/CS_URS_2025_02/125703321" TargetMode="External"/><Relationship Id="rId6" Type="http://schemas.openxmlformats.org/officeDocument/2006/relationships/hyperlink" Target="https://podminky.urs.cz/item/CS_URS_2025_02/111103213" TargetMode="External"/><Relationship Id="rId5" Type="http://schemas.openxmlformats.org/officeDocument/2006/relationships/hyperlink" Target="https://podminky.urs.cz/item/CS_URS_2025_02/185803108" TargetMode="External"/><Relationship Id="rId4" Type="http://schemas.openxmlformats.org/officeDocument/2006/relationships/hyperlink" Target="https://podminky.urs.cz/item/CS_URS_2025_02/18215111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0" t="s">
        <v>14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3"/>
      <c r="AQ5" s="23"/>
      <c r="AR5" s="21"/>
      <c r="BE5" s="32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2" t="s">
        <v>17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3"/>
      <c r="AQ6" s="23"/>
      <c r="AR6" s="21"/>
      <c r="BE6" s="32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8"/>
      <c r="BS13" s="18" t="s">
        <v>6</v>
      </c>
    </row>
    <row r="14" spans="1:74" ht="12.75">
      <c r="B14" s="22"/>
      <c r="C14" s="23"/>
      <c r="D14" s="23"/>
      <c r="E14" s="333" t="s">
        <v>30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8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8"/>
    </row>
    <row r="23" spans="1:71" s="1" customFormat="1" ht="48" customHeight="1">
      <c r="B23" s="22"/>
      <c r="C23" s="23"/>
      <c r="D23" s="23"/>
      <c r="E23" s="335" t="s">
        <v>35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23"/>
      <c r="AP23" s="23"/>
      <c r="AQ23" s="23"/>
      <c r="AR23" s="21"/>
      <c r="BE23" s="32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6">
        <f>ROUND(AG54,2)</f>
        <v>0</v>
      </c>
      <c r="AL26" s="337"/>
      <c r="AM26" s="337"/>
      <c r="AN26" s="337"/>
      <c r="AO26" s="337"/>
      <c r="AP26" s="37"/>
      <c r="AQ26" s="37"/>
      <c r="AR26" s="40"/>
      <c r="BE26" s="32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8" t="s">
        <v>37</v>
      </c>
      <c r="M28" s="338"/>
      <c r="N28" s="338"/>
      <c r="O28" s="338"/>
      <c r="P28" s="338"/>
      <c r="Q28" s="37"/>
      <c r="R28" s="37"/>
      <c r="S28" s="37"/>
      <c r="T28" s="37"/>
      <c r="U28" s="37"/>
      <c r="V28" s="37"/>
      <c r="W28" s="338" t="s">
        <v>38</v>
      </c>
      <c r="X28" s="338"/>
      <c r="Y28" s="338"/>
      <c r="Z28" s="338"/>
      <c r="AA28" s="338"/>
      <c r="AB28" s="338"/>
      <c r="AC28" s="338"/>
      <c r="AD28" s="338"/>
      <c r="AE28" s="338"/>
      <c r="AF28" s="37"/>
      <c r="AG28" s="37"/>
      <c r="AH28" s="37"/>
      <c r="AI28" s="37"/>
      <c r="AJ28" s="37"/>
      <c r="AK28" s="338" t="s">
        <v>39</v>
      </c>
      <c r="AL28" s="338"/>
      <c r="AM28" s="338"/>
      <c r="AN28" s="338"/>
      <c r="AO28" s="338"/>
      <c r="AP28" s="37"/>
      <c r="AQ28" s="37"/>
      <c r="AR28" s="40"/>
      <c r="BE28" s="32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41">
        <v>0.21</v>
      </c>
      <c r="M29" s="340"/>
      <c r="N29" s="340"/>
      <c r="O29" s="340"/>
      <c r="P29" s="340"/>
      <c r="Q29" s="42"/>
      <c r="R29" s="42"/>
      <c r="S29" s="42"/>
      <c r="T29" s="42"/>
      <c r="U29" s="42"/>
      <c r="V29" s="42"/>
      <c r="W29" s="339">
        <f>ROUND(AZ54, 2)</f>
        <v>0</v>
      </c>
      <c r="X29" s="340"/>
      <c r="Y29" s="340"/>
      <c r="Z29" s="340"/>
      <c r="AA29" s="340"/>
      <c r="AB29" s="340"/>
      <c r="AC29" s="340"/>
      <c r="AD29" s="340"/>
      <c r="AE29" s="340"/>
      <c r="AF29" s="42"/>
      <c r="AG29" s="42"/>
      <c r="AH29" s="42"/>
      <c r="AI29" s="42"/>
      <c r="AJ29" s="42"/>
      <c r="AK29" s="339">
        <f>ROUND(AV54, 2)</f>
        <v>0</v>
      </c>
      <c r="AL29" s="340"/>
      <c r="AM29" s="340"/>
      <c r="AN29" s="340"/>
      <c r="AO29" s="340"/>
      <c r="AP29" s="42"/>
      <c r="AQ29" s="42"/>
      <c r="AR29" s="43"/>
      <c r="BE29" s="32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41">
        <v>0.12</v>
      </c>
      <c r="M30" s="340"/>
      <c r="N30" s="340"/>
      <c r="O30" s="340"/>
      <c r="P30" s="340"/>
      <c r="Q30" s="42"/>
      <c r="R30" s="42"/>
      <c r="S30" s="42"/>
      <c r="T30" s="42"/>
      <c r="U30" s="42"/>
      <c r="V30" s="42"/>
      <c r="W30" s="339">
        <f>ROUND(BA54, 2)</f>
        <v>0</v>
      </c>
      <c r="X30" s="340"/>
      <c r="Y30" s="340"/>
      <c r="Z30" s="340"/>
      <c r="AA30" s="340"/>
      <c r="AB30" s="340"/>
      <c r="AC30" s="340"/>
      <c r="AD30" s="340"/>
      <c r="AE30" s="340"/>
      <c r="AF30" s="42"/>
      <c r="AG30" s="42"/>
      <c r="AH30" s="42"/>
      <c r="AI30" s="42"/>
      <c r="AJ30" s="42"/>
      <c r="AK30" s="339">
        <f>ROUND(AW54, 2)</f>
        <v>0</v>
      </c>
      <c r="AL30" s="340"/>
      <c r="AM30" s="340"/>
      <c r="AN30" s="340"/>
      <c r="AO30" s="340"/>
      <c r="AP30" s="42"/>
      <c r="AQ30" s="42"/>
      <c r="AR30" s="43"/>
      <c r="BE30" s="32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41">
        <v>0.21</v>
      </c>
      <c r="M31" s="340"/>
      <c r="N31" s="340"/>
      <c r="O31" s="340"/>
      <c r="P31" s="340"/>
      <c r="Q31" s="42"/>
      <c r="R31" s="42"/>
      <c r="S31" s="42"/>
      <c r="T31" s="42"/>
      <c r="U31" s="42"/>
      <c r="V31" s="42"/>
      <c r="W31" s="339">
        <f>ROUND(BB54, 2)</f>
        <v>0</v>
      </c>
      <c r="X31" s="340"/>
      <c r="Y31" s="340"/>
      <c r="Z31" s="340"/>
      <c r="AA31" s="340"/>
      <c r="AB31" s="340"/>
      <c r="AC31" s="340"/>
      <c r="AD31" s="340"/>
      <c r="AE31" s="340"/>
      <c r="AF31" s="42"/>
      <c r="AG31" s="42"/>
      <c r="AH31" s="42"/>
      <c r="AI31" s="42"/>
      <c r="AJ31" s="42"/>
      <c r="AK31" s="339">
        <v>0</v>
      </c>
      <c r="AL31" s="340"/>
      <c r="AM31" s="340"/>
      <c r="AN31" s="340"/>
      <c r="AO31" s="340"/>
      <c r="AP31" s="42"/>
      <c r="AQ31" s="42"/>
      <c r="AR31" s="43"/>
      <c r="BE31" s="32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41">
        <v>0.12</v>
      </c>
      <c r="M32" s="340"/>
      <c r="N32" s="340"/>
      <c r="O32" s="340"/>
      <c r="P32" s="340"/>
      <c r="Q32" s="42"/>
      <c r="R32" s="42"/>
      <c r="S32" s="42"/>
      <c r="T32" s="42"/>
      <c r="U32" s="42"/>
      <c r="V32" s="42"/>
      <c r="W32" s="339">
        <f>ROUND(BC54, 2)</f>
        <v>0</v>
      </c>
      <c r="X32" s="340"/>
      <c r="Y32" s="340"/>
      <c r="Z32" s="340"/>
      <c r="AA32" s="340"/>
      <c r="AB32" s="340"/>
      <c r="AC32" s="340"/>
      <c r="AD32" s="340"/>
      <c r="AE32" s="340"/>
      <c r="AF32" s="42"/>
      <c r="AG32" s="42"/>
      <c r="AH32" s="42"/>
      <c r="AI32" s="42"/>
      <c r="AJ32" s="42"/>
      <c r="AK32" s="339">
        <v>0</v>
      </c>
      <c r="AL32" s="340"/>
      <c r="AM32" s="340"/>
      <c r="AN32" s="340"/>
      <c r="AO32" s="340"/>
      <c r="AP32" s="42"/>
      <c r="AQ32" s="42"/>
      <c r="AR32" s="43"/>
      <c r="BE32" s="32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41">
        <v>0</v>
      </c>
      <c r="M33" s="340"/>
      <c r="N33" s="340"/>
      <c r="O33" s="340"/>
      <c r="P33" s="340"/>
      <c r="Q33" s="42"/>
      <c r="R33" s="42"/>
      <c r="S33" s="42"/>
      <c r="T33" s="42"/>
      <c r="U33" s="42"/>
      <c r="V33" s="42"/>
      <c r="W33" s="339">
        <f>ROUND(BD54, 2)</f>
        <v>0</v>
      </c>
      <c r="X33" s="340"/>
      <c r="Y33" s="340"/>
      <c r="Z33" s="340"/>
      <c r="AA33" s="340"/>
      <c r="AB33" s="340"/>
      <c r="AC33" s="340"/>
      <c r="AD33" s="340"/>
      <c r="AE33" s="340"/>
      <c r="AF33" s="42"/>
      <c r="AG33" s="42"/>
      <c r="AH33" s="42"/>
      <c r="AI33" s="42"/>
      <c r="AJ33" s="42"/>
      <c r="AK33" s="339">
        <v>0</v>
      </c>
      <c r="AL33" s="340"/>
      <c r="AM33" s="340"/>
      <c r="AN33" s="340"/>
      <c r="AO33" s="34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45" t="s">
        <v>48</v>
      </c>
      <c r="Y35" s="343"/>
      <c r="Z35" s="343"/>
      <c r="AA35" s="343"/>
      <c r="AB35" s="343"/>
      <c r="AC35" s="46"/>
      <c r="AD35" s="46"/>
      <c r="AE35" s="46"/>
      <c r="AF35" s="46"/>
      <c r="AG35" s="46"/>
      <c r="AH35" s="46"/>
      <c r="AI35" s="46"/>
      <c r="AJ35" s="46"/>
      <c r="AK35" s="342">
        <f>SUM(AK26:AK33)</f>
        <v>0</v>
      </c>
      <c r="AL35" s="343"/>
      <c r="AM35" s="343"/>
      <c r="AN35" s="343"/>
      <c r="AO35" s="34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2025/07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07" t="str">
        <f>K6</f>
        <v>Údržba HOZ Osoblažsko - PŠ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Osoblaha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09" t="str">
        <f>IF(AN8= "","",AN8)</f>
        <v>21. 7. 2025</v>
      </c>
      <c r="AN47" s="30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10" t="str">
        <f>IF(E17="","",E17)</f>
        <v xml:space="preserve"> </v>
      </c>
      <c r="AN49" s="311"/>
      <c r="AO49" s="311"/>
      <c r="AP49" s="311"/>
      <c r="AQ49" s="37"/>
      <c r="AR49" s="40"/>
      <c r="AS49" s="312" t="s">
        <v>50</v>
      </c>
      <c r="AT49" s="31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10" t="str">
        <f>IF(E20="","",E20)</f>
        <v xml:space="preserve"> </v>
      </c>
      <c r="AN50" s="311"/>
      <c r="AO50" s="311"/>
      <c r="AP50" s="311"/>
      <c r="AQ50" s="37"/>
      <c r="AR50" s="40"/>
      <c r="AS50" s="314"/>
      <c r="AT50" s="31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16"/>
      <c r="AT51" s="31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8" t="s">
        <v>51</v>
      </c>
      <c r="D52" s="319"/>
      <c r="E52" s="319"/>
      <c r="F52" s="319"/>
      <c r="G52" s="319"/>
      <c r="H52" s="67"/>
      <c r="I52" s="321" t="s">
        <v>52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0" t="s">
        <v>53</v>
      </c>
      <c r="AH52" s="319"/>
      <c r="AI52" s="319"/>
      <c r="AJ52" s="319"/>
      <c r="AK52" s="319"/>
      <c r="AL52" s="319"/>
      <c r="AM52" s="319"/>
      <c r="AN52" s="321" t="s">
        <v>54</v>
      </c>
      <c r="AO52" s="319"/>
      <c r="AP52" s="319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5">
        <f>ROUND(SUM(AG55:AG61),2)</f>
        <v>0</v>
      </c>
      <c r="AH54" s="325"/>
      <c r="AI54" s="325"/>
      <c r="AJ54" s="325"/>
      <c r="AK54" s="325"/>
      <c r="AL54" s="325"/>
      <c r="AM54" s="325"/>
      <c r="AN54" s="326">
        <f t="shared" ref="AN54:AN61" si="0">SUM(AG54,AT54)</f>
        <v>0</v>
      </c>
      <c r="AO54" s="326"/>
      <c r="AP54" s="326"/>
      <c r="AQ54" s="79" t="s">
        <v>19</v>
      </c>
      <c r="AR54" s="80"/>
      <c r="AS54" s="81">
        <f>ROUND(SUM(AS55:AS61),2)</f>
        <v>0</v>
      </c>
      <c r="AT54" s="82">
        <f t="shared" ref="AT54:AT61" si="1">ROUND(SUM(AV54:AW54),2)</f>
        <v>0</v>
      </c>
      <c r="AU54" s="83">
        <f>ROUND(SUM(AU55:AU61),5)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ROUND(SUM(AZ55:AZ61),2)</f>
        <v>0</v>
      </c>
      <c r="BA54" s="82">
        <f>ROUND(SUM(BA55:BA61),2)</f>
        <v>0</v>
      </c>
      <c r="BB54" s="82">
        <f>ROUND(SUM(BB55:BB61),2)</f>
        <v>0</v>
      </c>
      <c r="BC54" s="82">
        <f>ROUND(SUM(BC55:BC61),2)</f>
        <v>0</v>
      </c>
      <c r="BD54" s="84">
        <f>ROUND(SUM(BD55:BD61),2)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14.45" customHeight="1">
      <c r="A55" s="87" t="s">
        <v>74</v>
      </c>
      <c r="B55" s="88"/>
      <c r="C55" s="89"/>
      <c r="D55" s="322" t="s">
        <v>75</v>
      </c>
      <c r="E55" s="322"/>
      <c r="F55" s="322"/>
      <c r="G55" s="322"/>
      <c r="H55" s="322"/>
      <c r="I55" s="90"/>
      <c r="J55" s="322" t="s">
        <v>76</v>
      </c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3">
        <f>'SO 01 - 401_234'!J30</f>
        <v>0</v>
      </c>
      <c r="AH55" s="324"/>
      <c r="AI55" s="324"/>
      <c r="AJ55" s="324"/>
      <c r="AK55" s="324"/>
      <c r="AL55" s="324"/>
      <c r="AM55" s="324"/>
      <c r="AN55" s="323">
        <f t="shared" si="0"/>
        <v>0</v>
      </c>
      <c r="AO55" s="324"/>
      <c r="AP55" s="324"/>
      <c r="AQ55" s="91" t="s">
        <v>77</v>
      </c>
      <c r="AR55" s="92"/>
      <c r="AS55" s="93">
        <v>0</v>
      </c>
      <c r="AT55" s="94">
        <f t="shared" si="1"/>
        <v>0</v>
      </c>
      <c r="AU55" s="95">
        <f>'SO 01 - 401_234'!P83</f>
        <v>0</v>
      </c>
      <c r="AV55" s="94">
        <f>'SO 01 - 401_234'!J33</f>
        <v>0</v>
      </c>
      <c r="AW55" s="94">
        <f>'SO 01 - 401_234'!J34</f>
        <v>0</v>
      </c>
      <c r="AX55" s="94">
        <f>'SO 01 - 401_234'!J35</f>
        <v>0</v>
      </c>
      <c r="AY55" s="94">
        <f>'SO 01 - 401_234'!J36</f>
        <v>0</v>
      </c>
      <c r="AZ55" s="94">
        <f>'SO 01 - 401_234'!F33</f>
        <v>0</v>
      </c>
      <c r="BA55" s="94">
        <f>'SO 01 - 401_234'!F34</f>
        <v>0</v>
      </c>
      <c r="BB55" s="94">
        <f>'SO 01 - 401_234'!F35</f>
        <v>0</v>
      </c>
      <c r="BC55" s="94">
        <f>'SO 01 - 401_234'!F36</f>
        <v>0</v>
      </c>
      <c r="BD55" s="96">
        <f>'SO 01 - 401_234'!F37</f>
        <v>0</v>
      </c>
      <c r="BT55" s="97" t="s">
        <v>78</v>
      </c>
      <c r="BV55" s="97" t="s">
        <v>72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7" customFormat="1" ht="14.45" customHeight="1">
      <c r="A56" s="87" t="s">
        <v>74</v>
      </c>
      <c r="B56" s="88"/>
      <c r="C56" s="89"/>
      <c r="D56" s="322" t="s">
        <v>81</v>
      </c>
      <c r="E56" s="322"/>
      <c r="F56" s="322"/>
      <c r="G56" s="322"/>
      <c r="H56" s="322"/>
      <c r="I56" s="90"/>
      <c r="J56" s="322" t="s">
        <v>82</v>
      </c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3">
        <f>'SO 02 - 401_236'!J30</f>
        <v>0</v>
      </c>
      <c r="AH56" s="324"/>
      <c r="AI56" s="324"/>
      <c r="AJ56" s="324"/>
      <c r="AK56" s="324"/>
      <c r="AL56" s="324"/>
      <c r="AM56" s="324"/>
      <c r="AN56" s="323">
        <f t="shared" si="0"/>
        <v>0</v>
      </c>
      <c r="AO56" s="324"/>
      <c r="AP56" s="324"/>
      <c r="AQ56" s="91" t="s">
        <v>77</v>
      </c>
      <c r="AR56" s="92"/>
      <c r="AS56" s="93">
        <v>0</v>
      </c>
      <c r="AT56" s="94">
        <f t="shared" si="1"/>
        <v>0</v>
      </c>
      <c r="AU56" s="95">
        <f>'SO 02 - 401_236'!P83</f>
        <v>0</v>
      </c>
      <c r="AV56" s="94">
        <f>'SO 02 - 401_236'!J33</f>
        <v>0</v>
      </c>
      <c r="AW56" s="94">
        <f>'SO 02 - 401_236'!J34</f>
        <v>0</v>
      </c>
      <c r="AX56" s="94">
        <f>'SO 02 - 401_236'!J35</f>
        <v>0</v>
      </c>
      <c r="AY56" s="94">
        <f>'SO 02 - 401_236'!J36</f>
        <v>0</v>
      </c>
      <c r="AZ56" s="94">
        <f>'SO 02 - 401_236'!F33</f>
        <v>0</v>
      </c>
      <c r="BA56" s="94">
        <f>'SO 02 - 401_236'!F34</f>
        <v>0</v>
      </c>
      <c r="BB56" s="94">
        <f>'SO 02 - 401_236'!F35</f>
        <v>0</v>
      </c>
      <c r="BC56" s="94">
        <f>'SO 02 - 401_236'!F36</f>
        <v>0</v>
      </c>
      <c r="BD56" s="96">
        <f>'SO 02 - 401_236'!F37</f>
        <v>0</v>
      </c>
      <c r="BT56" s="97" t="s">
        <v>78</v>
      </c>
      <c r="BV56" s="97" t="s">
        <v>72</v>
      </c>
      <c r="BW56" s="97" t="s">
        <v>83</v>
      </c>
      <c r="BX56" s="97" t="s">
        <v>5</v>
      </c>
      <c r="CL56" s="97" t="s">
        <v>19</v>
      </c>
      <c r="CM56" s="97" t="s">
        <v>80</v>
      </c>
    </row>
    <row r="57" spans="1:91" s="7" customFormat="1" ht="14.45" customHeight="1">
      <c r="A57" s="87" t="s">
        <v>74</v>
      </c>
      <c r="B57" s="88"/>
      <c r="C57" s="89"/>
      <c r="D57" s="322" t="s">
        <v>84</v>
      </c>
      <c r="E57" s="322"/>
      <c r="F57" s="322"/>
      <c r="G57" s="322"/>
      <c r="H57" s="322"/>
      <c r="I57" s="90"/>
      <c r="J57" s="322" t="s">
        <v>85</v>
      </c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3">
        <f>'SO 03 - 401_237'!J30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91" t="s">
        <v>77</v>
      </c>
      <c r="AR57" s="92"/>
      <c r="AS57" s="93">
        <v>0</v>
      </c>
      <c r="AT57" s="94">
        <f t="shared" si="1"/>
        <v>0</v>
      </c>
      <c r="AU57" s="95">
        <f>'SO 03 - 401_237'!P83</f>
        <v>0</v>
      </c>
      <c r="AV57" s="94">
        <f>'SO 03 - 401_237'!J33</f>
        <v>0</v>
      </c>
      <c r="AW57" s="94">
        <f>'SO 03 - 401_237'!J34</f>
        <v>0</v>
      </c>
      <c r="AX57" s="94">
        <f>'SO 03 - 401_237'!J35</f>
        <v>0</v>
      </c>
      <c r="AY57" s="94">
        <f>'SO 03 - 401_237'!J36</f>
        <v>0</v>
      </c>
      <c r="AZ57" s="94">
        <f>'SO 03 - 401_237'!F33</f>
        <v>0</v>
      </c>
      <c r="BA57" s="94">
        <f>'SO 03 - 401_237'!F34</f>
        <v>0</v>
      </c>
      <c r="BB57" s="94">
        <f>'SO 03 - 401_237'!F35</f>
        <v>0</v>
      </c>
      <c r="BC57" s="94">
        <f>'SO 03 - 401_237'!F36</f>
        <v>0</v>
      </c>
      <c r="BD57" s="96">
        <f>'SO 03 - 401_237'!F37</f>
        <v>0</v>
      </c>
      <c r="BT57" s="97" t="s">
        <v>78</v>
      </c>
      <c r="BV57" s="97" t="s">
        <v>72</v>
      </c>
      <c r="BW57" s="97" t="s">
        <v>86</v>
      </c>
      <c r="BX57" s="97" t="s">
        <v>5</v>
      </c>
      <c r="CL57" s="97" t="s">
        <v>19</v>
      </c>
      <c r="CM57" s="97" t="s">
        <v>80</v>
      </c>
    </row>
    <row r="58" spans="1:91" s="7" customFormat="1" ht="14.45" customHeight="1">
      <c r="A58" s="87" t="s">
        <v>74</v>
      </c>
      <c r="B58" s="88"/>
      <c r="C58" s="89"/>
      <c r="D58" s="322" t="s">
        <v>87</v>
      </c>
      <c r="E58" s="322"/>
      <c r="F58" s="322"/>
      <c r="G58" s="322"/>
      <c r="H58" s="322"/>
      <c r="I58" s="90"/>
      <c r="J58" s="322" t="s">
        <v>88</v>
      </c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3">
        <f>'SO 04 - 401_241'!J30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91" t="s">
        <v>77</v>
      </c>
      <c r="AR58" s="92"/>
      <c r="AS58" s="93">
        <v>0</v>
      </c>
      <c r="AT58" s="94">
        <f t="shared" si="1"/>
        <v>0</v>
      </c>
      <c r="AU58" s="95">
        <f>'SO 04 - 401_241'!P83</f>
        <v>0</v>
      </c>
      <c r="AV58" s="94">
        <f>'SO 04 - 401_241'!J33</f>
        <v>0</v>
      </c>
      <c r="AW58" s="94">
        <f>'SO 04 - 401_241'!J34</f>
        <v>0</v>
      </c>
      <c r="AX58" s="94">
        <f>'SO 04 - 401_241'!J35</f>
        <v>0</v>
      </c>
      <c r="AY58" s="94">
        <f>'SO 04 - 401_241'!J36</f>
        <v>0</v>
      </c>
      <c r="AZ58" s="94">
        <f>'SO 04 - 401_241'!F33</f>
        <v>0</v>
      </c>
      <c r="BA58" s="94">
        <f>'SO 04 - 401_241'!F34</f>
        <v>0</v>
      </c>
      <c r="BB58" s="94">
        <f>'SO 04 - 401_241'!F35</f>
        <v>0</v>
      </c>
      <c r="BC58" s="94">
        <f>'SO 04 - 401_241'!F36</f>
        <v>0</v>
      </c>
      <c r="BD58" s="96">
        <f>'SO 04 - 401_241'!F37</f>
        <v>0</v>
      </c>
      <c r="BT58" s="97" t="s">
        <v>78</v>
      </c>
      <c r="BV58" s="97" t="s">
        <v>72</v>
      </c>
      <c r="BW58" s="97" t="s">
        <v>89</v>
      </c>
      <c r="BX58" s="97" t="s">
        <v>5</v>
      </c>
      <c r="CL58" s="97" t="s">
        <v>19</v>
      </c>
      <c r="CM58" s="97" t="s">
        <v>80</v>
      </c>
    </row>
    <row r="59" spans="1:91" s="7" customFormat="1" ht="14.45" customHeight="1">
      <c r="A59" s="87" t="s">
        <v>74</v>
      </c>
      <c r="B59" s="88"/>
      <c r="C59" s="89"/>
      <c r="D59" s="322" t="s">
        <v>90</v>
      </c>
      <c r="E59" s="322"/>
      <c r="F59" s="322"/>
      <c r="G59" s="322"/>
      <c r="H59" s="322"/>
      <c r="I59" s="90"/>
      <c r="J59" s="322" t="s">
        <v>91</v>
      </c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3">
        <f>'SO 05 - 401_245'!J30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91" t="s">
        <v>77</v>
      </c>
      <c r="AR59" s="92"/>
      <c r="AS59" s="93">
        <v>0</v>
      </c>
      <c r="AT59" s="94">
        <f t="shared" si="1"/>
        <v>0</v>
      </c>
      <c r="AU59" s="95">
        <f>'SO 05 - 401_245'!P83</f>
        <v>0</v>
      </c>
      <c r="AV59" s="94">
        <f>'SO 05 - 401_245'!J33</f>
        <v>0</v>
      </c>
      <c r="AW59" s="94">
        <f>'SO 05 - 401_245'!J34</f>
        <v>0</v>
      </c>
      <c r="AX59" s="94">
        <f>'SO 05 - 401_245'!J35</f>
        <v>0</v>
      </c>
      <c r="AY59" s="94">
        <f>'SO 05 - 401_245'!J36</f>
        <v>0</v>
      </c>
      <c r="AZ59" s="94">
        <f>'SO 05 - 401_245'!F33</f>
        <v>0</v>
      </c>
      <c r="BA59" s="94">
        <f>'SO 05 - 401_245'!F34</f>
        <v>0</v>
      </c>
      <c r="BB59" s="94">
        <f>'SO 05 - 401_245'!F35</f>
        <v>0</v>
      </c>
      <c r="BC59" s="94">
        <f>'SO 05 - 401_245'!F36</f>
        <v>0</v>
      </c>
      <c r="BD59" s="96">
        <f>'SO 05 - 401_245'!F37</f>
        <v>0</v>
      </c>
      <c r="BT59" s="97" t="s">
        <v>78</v>
      </c>
      <c r="BV59" s="97" t="s">
        <v>72</v>
      </c>
      <c r="BW59" s="97" t="s">
        <v>92</v>
      </c>
      <c r="BX59" s="97" t="s">
        <v>5</v>
      </c>
      <c r="CL59" s="97" t="s">
        <v>19</v>
      </c>
      <c r="CM59" s="97" t="s">
        <v>80</v>
      </c>
    </row>
    <row r="60" spans="1:91" s="7" customFormat="1" ht="14.45" customHeight="1">
      <c r="A60" s="87" t="s">
        <v>74</v>
      </c>
      <c r="B60" s="88"/>
      <c r="C60" s="89"/>
      <c r="D60" s="322" t="s">
        <v>93</v>
      </c>
      <c r="E60" s="322"/>
      <c r="F60" s="322"/>
      <c r="G60" s="322"/>
      <c r="H60" s="322"/>
      <c r="I60" s="90"/>
      <c r="J60" s="322" t="s">
        <v>94</v>
      </c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3">
        <f>'SO 06 - 401_246'!J30</f>
        <v>0</v>
      </c>
      <c r="AH60" s="324"/>
      <c r="AI60" s="324"/>
      <c r="AJ60" s="324"/>
      <c r="AK60" s="324"/>
      <c r="AL60" s="324"/>
      <c r="AM60" s="324"/>
      <c r="AN60" s="323">
        <f t="shared" si="0"/>
        <v>0</v>
      </c>
      <c r="AO60" s="324"/>
      <c r="AP60" s="324"/>
      <c r="AQ60" s="91" t="s">
        <v>77</v>
      </c>
      <c r="AR60" s="92"/>
      <c r="AS60" s="93">
        <v>0</v>
      </c>
      <c r="AT60" s="94">
        <f t="shared" si="1"/>
        <v>0</v>
      </c>
      <c r="AU60" s="95">
        <f>'SO 06 - 401_246'!P83</f>
        <v>0</v>
      </c>
      <c r="AV60" s="94">
        <f>'SO 06 - 401_246'!J33</f>
        <v>0</v>
      </c>
      <c r="AW60" s="94">
        <f>'SO 06 - 401_246'!J34</f>
        <v>0</v>
      </c>
      <c r="AX60" s="94">
        <f>'SO 06 - 401_246'!J35</f>
        <v>0</v>
      </c>
      <c r="AY60" s="94">
        <f>'SO 06 - 401_246'!J36</f>
        <v>0</v>
      </c>
      <c r="AZ60" s="94">
        <f>'SO 06 - 401_246'!F33</f>
        <v>0</v>
      </c>
      <c r="BA60" s="94">
        <f>'SO 06 - 401_246'!F34</f>
        <v>0</v>
      </c>
      <c r="BB60" s="94">
        <f>'SO 06 - 401_246'!F35</f>
        <v>0</v>
      </c>
      <c r="BC60" s="94">
        <f>'SO 06 - 401_246'!F36</f>
        <v>0</v>
      </c>
      <c r="BD60" s="96">
        <f>'SO 06 - 401_246'!F37</f>
        <v>0</v>
      </c>
      <c r="BT60" s="97" t="s">
        <v>78</v>
      </c>
      <c r="BV60" s="97" t="s">
        <v>72</v>
      </c>
      <c r="BW60" s="97" t="s">
        <v>95</v>
      </c>
      <c r="BX60" s="97" t="s">
        <v>5</v>
      </c>
      <c r="CL60" s="97" t="s">
        <v>19</v>
      </c>
      <c r="CM60" s="97" t="s">
        <v>80</v>
      </c>
    </row>
    <row r="61" spans="1:91" s="7" customFormat="1" ht="14.45" customHeight="1">
      <c r="A61" s="87" t="s">
        <v>74</v>
      </c>
      <c r="B61" s="88"/>
      <c r="C61" s="89"/>
      <c r="D61" s="322" t="s">
        <v>96</v>
      </c>
      <c r="E61" s="322"/>
      <c r="F61" s="322"/>
      <c r="G61" s="322"/>
      <c r="H61" s="322"/>
      <c r="I61" s="90"/>
      <c r="J61" s="322" t="s">
        <v>97</v>
      </c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3">
        <f>'SO 07 - 401_320'!J30</f>
        <v>0</v>
      </c>
      <c r="AH61" s="324"/>
      <c r="AI61" s="324"/>
      <c r="AJ61" s="324"/>
      <c r="AK61" s="324"/>
      <c r="AL61" s="324"/>
      <c r="AM61" s="324"/>
      <c r="AN61" s="323">
        <f t="shared" si="0"/>
        <v>0</v>
      </c>
      <c r="AO61" s="324"/>
      <c r="AP61" s="324"/>
      <c r="AQ61" s="91" t="s">
        <v>77</v>
      </c>
      <c r="AR61" s="92"/>
      <c r="AS61" s="98">
        <v>0</v>
      </c>
      <c r="AT61" s="99">
        <f t="shared" si="1"/>
        <v>0</v>
      </c>
      <c r="AU61" s="100">
        <f>'SO 07 - 401_320'!P83</f>
        <v>0</v>
      </c>
      <c r="AV61" s="99">
        <f>'SO 07 - 401_320'!J33</f>
        <v>0</v>
      </c>
      <c r="AW61" s="99">
        <f>'SO 07 - 401_320'!J34</f>
        <v>0</v>
      </c>
      <c r="AX61" s="99">
        <f>'SO 07 - 401_320'!J35</f>
        <v>0</v>
      </c>
      <c r="AY61" s="99">
        <f>'SO 07 - 401_320'!J36</f>
        <v>0</v>
      </c>
      <c r="AZ61" s="99">
        <f>'SO 07 - 401_320'!F33</f>
        <v>0</v>
      </c>
      <c r="BA61" s="99">
        <f>'SO 07 - 401_320'!F34</f>
        <v>0</v>
      </c>
      <c r="BB61" s="99">
        <f>'SO 07 - 401_320'!F35</f>
        <v>0</v>
      </c>
      <c r="BC61" s="99">
        <f>'SO 07 - 401_320'!F36</f>
        <v>0</v>
      </c>
      <c r="BD61" s="101">
        <f>'SO 07 - 401_320'!F37</f>
        <v>0</v>
      </c>
      <c r="BT61" s="97" t="s">
        <v>78</v>
      </c>
      <c r="BV61" s="97" t="s">
        <v>72</v>
      </c>
      <c r="BW61" s="97" t="s">
        <v>98</v>
      </c>
      <c r="BX61" s="97" t="s">
        <v>5</v>
      </c>
      <c r="CL61" s="97" t="s">
        <v>19</v>
      </c>
      <c r="CM61" s="97" t="s">
        <v>80</v>
      </c>
    </row>
    <row r="62" spans="1:91" s="2" customFormat="1" ht="30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  <row r="63" spans="1:91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</sheetData>
  <sheetProtection algorithmName="SHA-512" hashValue="oL/c9FzLS1N7JA4t4yYdi66Ym+S+7Pg5s2e/esZysEBpSdb1Aw2N5IpKaWUlMlFN5WccZJeelwPbXPCR2lM9jA==" saltValue="xSJifk46QX1ek9NR2D3GDdt+pHUUCNebpJ3PGHD1jJ2yHi2Hw+nH2trYk7TukTlN3XaDxX3HBmKBKzcuFj5LC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401_234'!C2" display="/" xr:uid="{00000000-0004-0000-0000-000000000000}"/>
    <hyperlink ref="A56" location="'SO 02 - 401_236'!C2" display="/" xr:uid="{00000000-0004-0000-0000-000001000000}"/>
    <hyperlink ref="A57" location="'SO 03 - 401_237'!C2" display="/" xr:uid="{00000000-0004-0000-0000-000002000000}"/>
    <hyperlink ref="A58" location="'SO 04 - 401_241'!C2" display="/" xr:uid="{00000000-0004-0000-0000-000003000000}"/>
    <hyperlink ref="A59" location="'SO 05 - 401_245'!C2" display="/" xr:uid="{00000000-0004-0000-0000-000004000000}"/>
    <hyperlink ref="A60" location="'SO 06 - 401_246'!C2" display="/" xr:uid="{00000000-0004-0000-0000-000005000000}"/>
    <hyperlink ref="A61" location="'SO 07 - 401_320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79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101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ROUND((SUM(BE83:BE104)),  2)</f>
        <v>0</v>
      </c>
      <c r="G33" s="35"/>
      <c r="H33" s="35"/>
      <c r="I33" s="119">
        <v>0.21</v>
      </c>
      <c r="J33" s="118">
        <f>ROUND(((SUM(BE83:BE104))*I33),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ROUND((SUM(BF83:BF104)),  2)</f>
        <v>0</v>
      </c>
      <c r="G34" s="35"/>
      <c r="H34" s="35"/>
      <c r="I34" s="119">
        <v>0.12</v>
      </c>
      <c r="J34" s="118">
        <f>ROUND(((SUM(BF83:BF104))*I34),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01 - 401_234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J90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J91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01 - 401_234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P84+P90</f>
        <v>0</v>
      </c>
      <c r="Q83" s="73"/>
      <c r="R83" s="155">
        <f>R84+R90</f>
        <v>0</v>
      </c>
      <c r="S83" s="73"/>
      <c r="T83" s="156">
        <f>T84+T90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BK84+BK90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SUM(P86:P89)</f>
        <v>0</v>
      </c>
      <c r="Q85" s="166"/>
      <c r="R85" s="167">
        <f>SUM(R86:R89)</f>
        <v>0</v>
      </c>
      <c r="S85" s="166"/>
      <c r="T85" s="168">
        <f>SUM(T86:T89)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SUM(BK86:BK89)</f>
        <v>0</v>
      </c>
    </row>
    <row r="86" spans="1:65" s="2" customFormat="1" ht="14.45" customHeight="1">
      <c r="A86" s="35"/>
      <c r="B86" s="36"/>
      <c r="C86" s="174" t="s">
        <v>78</v>
      </c>
      <c r="D86" s="174" t="s">
        <v>127</v>
      </c>
      <c r="E86" s="175" t="s">
        <v>128</v>
      </c>
      <c r="F86" s="176" t="s">
        <v>129</v>
      </c>
      <c r="G86" s="177" t="s">
        <v>130</v>
      </c>
      <c r="H86" s="178">
        <v>0.19500000000000001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133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135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137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139</v>
      </c>
      <c r="G89" s="195"/>
      <c r="H89" s="198">
        <v>0.19500000000000001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78</v>
      </c>
      <c r="AY89" s="204" t="s">
        <v>125</v>
      </c>
    </row>
    <row r="90" spans="1:65" s="12" customFormat="1" ht="25.9" customHeight="1">
      <c r="B90" s="158"/>
      <c r="C90" s="159"/>
      <c r="D90" s="160" t="s">
        <v>69</v>
      </c>
      <c r="E90" s="161" t="s">
        <v>140</v>
      </c>
      <c r="F90" s="161" t="s">
        <v>141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</f>
        <v>0</v>
      </c>
      <c r="Q90" s="166"/>
      <c r="R90" s="167">
        <f>R91</f>
        <v>0</v>
      </c>
      <c r="S90" s="166"/>
      <c r="T90" s="168">
        <f>T91</f>
        <v>0</v>
      </c>
      <c r="AR90" s="169" t="s">
        <v>132</v>
      </c>
      <c r="AT90" s="170" t="s">
        <v>69</v>
      </c>
      <c r="AU90" s="170" t="s">
        <v>70</v>
      </c>
      <c r="AY90" s="169" t="s">
        <v>125</v>
      </c>
      <c r="BK90" s="171">
        <f>BK91</f>
        <v>0</v>
      </c>
    </row>
    <row r="91" spans="1:65" s="12" customFormat="1" ht="22.9" customHeight="1">
      <c r="B91" s="158"/>
      <c r="C91" s="159"/>
      <c r="D91" s="160" t="s">
        <v>69</v>
      </c>
      <c r="E91" s="172" t="s">
        <v>142</v>
      </c>
      <c r="F91" s="172" t="s">
        <v>143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SUM(P92:P104)</f>
        <v>0</v>
      </c>
      <c r="Q91" s="166"/>
      <c r="R91" s="167">
        <f>SUM(R92:R104)</f>
        <v>0</v>
      </c>
      <c r="S91" s="166"/>
      <c r="T91" s="168">
        <f>SUM(T92:T104)</f>
        <v>0</v>
      </c>
      <c r="AR91" s="169" t="s">
        <v>132</v>
      </c>
      <c r="AT91" s="170" t="s">
        <v>69</v>
      </c>
      <c r="AU91" s="170" t="s">
        <v>78</v>
      </c>
      <c r="AY91" s="169" t="s">
        <v>125</v>
      </c>
      <c r="BK91" s="171">
        <f>SUM(BK92:BK104)</f>
        <v>0</v>
      </c>
    </row>
    <row r="92" spans="1:65" s="2" customFormat="1" ht="22.15" customHeight="1">
      <c r="A92" s="35"/>
      <c r="B92" s="36"/>
      <c r="C92" s="174" t="s">
        <v>144</v>
      </c>
      <c r="D92" s="174" t="s">
        <v>127</v>
      </c>
      <c r="E92" s="175" t="s">
        <v>145</v>
      </c>
      <c r="F92" s="176" t="s">
        <v>146</v>
      </c>
      <c r="G92" s="177" t="s">
        <v>147</v>
      </c>
      <c r="H92" s="178">
        <v>120</v>
      </c>
      <c r="I92" s="179"/>
      <c r="J92" s="180">
        <f>ROUND(I92*H92,2)</f>
        <v>0</v>
      </c>
      <c r="K92" s="176" t="s">
        <v>148</v>
      </c>
      <c r="L92" s="40"/>
      <c r="M92" s="181" t="s">
        <v>19</v>
      </c>
      <c r="N92" s="182" t="s">
        <v>41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149</v>
      </c>
      <c r="AT92" s="185" t="s">
        <v>127</v>
      </c>
      <c r="AU92" s="185" t="s">
        <v>80</v>
      </c>
      <c r="AY92" s="18" t="s">
        <v>125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78</v>
      </c>
      <c r="BK92" s="186">
        <f>ROUND(I92*H92,2)</f>
        <v>0</v>
      </c>
      <c r="BL92" s="18" t="s">
        <v>149</v>
      </c>
      <c r="BM92" s="185" t="s">
        <v>150</v>
      </c>
    </row>
    <row r="93" spans="1:65" s="2" customFormat="1" ht="19.5">
      <c r="A93" s="35"/>
      <c r="B93" s="36"/>
      <c r="C93" s="37"/>
      <c r="D93" s="187" t="s">
        <v>134</v>
      </c>
      <c r="E93" s="37"/>
      <c r="F93" s="188" t="s">
        <v>151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134</v>
      </c>
      <c r="AU93" s="18" t="s">
        <v>80</v>
      </c>
    </row>
    <row r="94" spans="1:65" s="2" customFormat="1" ht="39">
      <c r="A94" s="35"/>
      <c r="B94" s="36"/>
      <c r="C94" s="37"/>
      <c r="D94" s="187" t="s">
        <v>152</v>
      </c>
      <c r="E94" s="37"/>
      <c r="F94" s="205" t="s">
        <v>153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152</v>
      </c>
      <c r="AU94" s="18" t="s">
        <v>80</v>
      </c>
    </row>
    <row r="95" spans="1:65" s="13" customFormat="1" ht="11.25">
      <c r="B95" s="194"/>
      <c r="C95" s="195"/>
      <c r="D95" s="187" t="s">
        <v>138</v>
      </c>
      <c r="E95" s="196" t="s">
        <v>19</v>
      </c>
      <c r="F95" s="197" t="s">
        <v>154</v>
      </c>
      <c r="G95" s="195"/>
      <c r="H95" s="198">
        <v>120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138</v>
      </c>
      <c r="AU95" s="204" t="s">
        <v>80</v>
      </c>
      <c r="AV95" s="13" t="s">
        <v>80</v>
      </c>
      <c r="AW95" s="13" t="s">
        <v>32</v>
      </c>
      <c r="AX95" s="13" t="s">
        <v>78</v>
      </c>
      <c r="AY95" s="204" t="s">
        <v>125</v>
      </c>
    </row>
    <row r="96" spans="1:65" s="2" customFormat="1" ht="22.15" customHeight="1">
      <c r="A96" s="35"/>
      <c r="B96" s="36"/>
      <c r="C96" s="174" t="s">
        <v>132</v>
      </c>
      <c r="D96" s="174" t="s">
        <v>127</v>
      </c>
      <c r="E96" s="175" t="s">
        <v>155</v>
      </c>
      <c r="F96" s="176" t="s">
        <v>156</v>
      </c>
      <c r="G96" s="177" t="s">
        <v>147</v>
      </c>
      <c r="H96" s="178">
        <v>60</v>
      </c>
      <c r="I96" s="179"/>
      <c r="J96" s="180">
        <f>ROUND(I96*H96,2)</f>
        <v>0</v>
      </c>
      <c r="K96" s="176" t="s">
        <v>148</v>
      </c>
      <c r="L96" s="40"/>
      <c r="M96" s="181" t="s">
        <v>19</v>
      </c>
      <c r="N96" s="182" t="s">
        <v>41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149</v>
      </c>
      <c r="AT96" s="185" t="s">
        <v>127</v>
      </c>
      <c r="AU96" s="185" t="s">
        <v>80</v>
      </c>
      <c r="AY96" s="18" t="s">
        <v>125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78</v>
      </c>
      <c r="BK96" s="186">
        <f>ROUND(I96*H96,2)</f>
        <v>0</v>
      </c>
      <c r="BL96" s="18" t="s">
        <v>149</v>
      </c>
      <c r="BM96" s="185" t="s">
        <v>157</v>
      </c>
    </row>
    <row r="97" spans="1:65" s="2" customFormat="1" ht="19.5">
      <c r="A97" s="35"/>
      <c r="B97" s="36"/>
      <c r="C97" s="37"/>
      <c r="D97" s="187" t="s">
        <v>134</v>
      </c>
      <c r="E97" s="37"/>
      <c r="F97" s="188" t="s">
        <v>156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134</v>
      </c>
      <c r="AU97" s="18" t="s">
        <v>80</v>
      </c>
    </row>
    <row r="98" spans="1:65" s="2" customFormat="1" ht="39">
      <c r="A98" s="35"/>
      <c r="B98" s="36"/>
      <c r="C98" s="37"/>
      <c r="D98" s="187" t="s">
        <v>152</v>
      </c>
      <c r="E98" s="37"/>
      <c r="F98" s="205" t="s">
        <v>158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152</v>
      </c>
      <c r="AU98" s="18" t="s">
        <v>80</v>
      </c>
    </row>
    <row r="99" spans="1:65" s="13" customFormat="1" ht="11.25">
      <c r="B99" s="194"/>
      <c r="C99" s="195"/>
      <c r="D99" s="187" t="s">
        <v>138</v>
      </c>
      <c r="E99" s="196" t="s">
        <v>19</v>
      </c>
      <c r="F99" s="197" t="s">
        <v>159</v>
      </c>
      <c r="G99" s="195"/>
      <c r="H99" s="198">
        <v>60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138</v>
      </c>
      <c r="AU99" s="204" t="s">
        <v>80</v>
      </c>
      <c r="AV99" s="13" t="s">
        <v>80</v>
      </c>
      <c r="AW99" s="13" t="s">
        <v>32</v>
      </c>
      <c r="AX99" s="13" t="s">
        <v>78</v>
      </c>
      <c r="AY99" s="204" t="s">
        <v>125</v>
      </c>
    </row>
    <row r="100" spans="1:65" s="2" customFormat="1" ht="22.15" customHeight="1">
      <c r="A100" s="35"/>
      <c r="B100" s="36"/>
      <c r="C100" s="174" t="s">
        <v>80</v>
      </c>
      <c r="D100" s="174" t="s">
        <v>127</v>
      </c>
      <c r="E100" s="175" t="s">
        <v>160</v>
      </c>
      <c r="F100" s="176" t="s">
        <v>161</v>
      </c>
      <c r="G100" s="177" t="s">
        <v>162</v>
      </c>
      <c r="H100" s="178">
        <v>40</v>
      </c>
      <c r="I100" s="179"/>
      <c r="J100" s="180">
        <f>ROUND(I100*H100,2)</f>
        <v>0</v>
      </c>
      <c r="K100" s="176" t="s">
        <v>148</v>
      </c>
      <c r="L100" s="40"/>
      <c r="M100" s="181" t="s">
        <v>19</v>
      </c>
      <c r="N100" s="182" t="s">
        <v>41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149</v>
      </c>
      <c r="AT100" s="185" t="s">
        <v>127</v>
      </c>
      <c r="AU100" s="185" t="s">
        <v>80</v>
      </c>
      <c r="AY100" s="18" t="s">
        <v>125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78</v>
      </c>
      <c r="BK100" s="186">
        <f>ROUND(I100*H100,2)</f>
        <v>0</v>
      </c>
      <c r="BL100" s="18" t="s">
        <v>149</v>
      </c>
      <c r="BM100" s="185" t="s">
        <v>163</v>
      </c>
    </row>
    <row r="101" spans="1:65" s="2" customFormat="1" ht="19.5">
      <c r="A101" s="35"/>
      <c r="B101" s="36"/>
      <c r="C101" s="37"/>
      <c r="D101" s="187" t="s">
        <v>134</v>
      </c>
      <c r="E101" s="37"/>
      <c r="F101" s="188" t="s">
        <v>164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134</v>
      </c>
      <c r="AU101" s="18" t="s">
        <v>80</v>
      </c>
    </row>
    <row r="102" spans="1:65" s="2" customFormat="1" ht="39">
      <c r="A102" s="35"/>
      <c r="B102" s="36"/>
      <c r="C102" s="37"/>
      <c r="D102" s="187" t="s">
        <v>152</v>
      </c>
      <c r="E102" s="37"/>
      <c r="F102" s="205" t="s">
        <v>165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152</v>
      </c>
      <c r="AU102" s="18" t="s">
        <v>80</v>
      </c>
    </row>
    <row r="103" spans="1:65" s="13" customFormat="1" ht="11.25">
      <c r="B103" s="194"/>
      <c r="C103" s="195"/>
      <c r="D103" s="187" t="s">
        <v>138</v>
      </c>
      <c r="E103" s="196" t="s">
        <v>19</v>
      </c>
      <c r="F103" s="197" t="s">
        <v>166</v>
      </c>
      <c r="G103" s="195"/>
      <c r="H103" s="198">
        <v>40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138</v>
      </c>
      <c r="AU103" s="204" t="s">
        <v>80</v>
      </c>
      <c r="AV103" s="13" t="s">
        <v>80</v>
      </c>
      <c r="AW103" s="13" t="s">
        <v>32</v>
      </c>
      <c r="AX103" s="13" t="s">
        <v>70</v>
      </c>
      <c r="AY103" s="204" t="s">
        <v>125</v>
      </c>
    </row>
    <row r="104" spans="1:65" s="14" customFormat="1" ht="11.25">
      <c r="B104" s="206"/>
      <c r="C104" s="207"/>
      <c r="D104" s="187" t="s">
        <v>138</v>
      </c>
      <c r="E104" s="208" t="s">
        <v>19</v>
      </c>
      <c r="F104" s="209" t="s">
        <v>167</v>
      </c>
      <c r="G104" s="207"/>
      <c r="H104" s="210">
        <v>40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138</v>
      </c>
      <c r="AU104" s="216" t="s">
        <v>80</v>
      </c>
      <c r="AV104" s="14" t="s">
        <v>132</v>
      </c>
      <c r="AW104" s="14" t="s">
        <v>32</v>
      </c>
      <c r="AX104" s="14" t="s">
        <v>78</v>
      </c>
      <c r="AY104" s="216" t="s">
        <v>125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Zz7zi2sRp8JYOPOKJkHjWOIOjITdqJk/tNu3S7c4H6GUdf5Cvz7eLewZUJ6pz3qksJWELwuAV4DDDpQlueQEUQ==" saltValue="fGgs0CMKQRQCZfDK498+a6Q1NStCPFRH8/9d3thb1VnWuaDlPNZTFmofpwYzHNYtWK7j4qMrqYMUAZB1HyQpXw==" spinCount="100000" sheet="1" objects="1" scenarios="1" formatColumns="0" formatRows="0" autoFilter="0"/>
  <autoFilter ref="C82:K104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168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ROUND((SUM(BE83:BE138)),  2)</f>
        <v>0</v>
      </c>
      <c r="G33" s="35"/>
      <c r="H33" s="35"/>
      <c r="I33" s="119">
        <v>0.21</v>
      </c>
      <c r="J33" s="118">
        <f>ROUND(((SUM(BE83:BE138))*I33),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ROUND((SUM(BF83:BF138)),  2)</f>
        <v>0</v>
      </c>
      <c r="G34" s="35"/>
      <c r="H34" s="35"/>
      <c r="I34" s="119">
        <v>0.12</v>
      </c>
      <c r="J34" s="118">
        <f>ROUND(((SUM(BF83:BF138))*I34),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ROUND((SUM(BG83:BG138)),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ROUND((SUM(BH83:BH138)),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ROUND((SUM(BI83:BI138)),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02 - 401_236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J106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J115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02 - 401_236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P84+P106</f>
        <v>0</v>
      </c>
      <c r="Q83" s="73"/>
      <c r="R83" s="155">
        <f>R84+R106</f>
        <v>0</v>
      </c>
      <c r="S83" s="73"/>
      <c r="T83" s="156">
        <f>T84+T106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BK84+BK106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SUM(P86:P105)</f>
        <v>0</v>
      </c>
      <c r="Q85" s="166"/>
      <c r="R85" s="167">
        <f>SUM(R86:R105)</f>
        <v>0</v>
      </c>
      <c r="S85" s="166"/>
      <c r="T85" s="168">
        <f>SUM(T86:T105)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SUM(BK86:BK105)</f>
        <v>0</v>
      </c>
    </row>
    <row r="86" spans="1:65" s="2" customFormat="1" ht="14.45" customHeight="1">
      <c r="A86" s="35"/>
      <c r="B86" s="36"/>
      <c r="C86" s="174" t="s">
        <v>169</v>
      </c>
      <c r="D86" s="174" t="s">
        <v>127</v>
      </c>
      <c r="E86" s="175" t="s">
        <v>170</v>
      </c>
      <c r="F86" s="176" t="s">
        <v>171</v>
      </c>
      <c r="G86" s="177" t="s">
        <v>162</v>
      </c>
      <c r="H86" s="178">
        <v>210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172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173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174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175</v>
      </c>
      <c r="G89" s="195"/>
      <c r="H89" s="198">
        <v>210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78</v>
      </c>
      <c r="AY89" s="204" t="s">
        <v>125</v>
      </c>
    </row>
    <row r="90" spans="1:65" s="2" customFormat="1" ht="14.45" customHeight="1">
      <c r="A90" s="35"/>
      <c r="B90" s="36"/>
      <c r="C90" s="174" t="s">
        <v>176</v>
      </c>
      <c r="D90" s="174" t="s">
        <v>127</v>
      </c>
      <c r="E90" s="175" t="s">
        <v>177</v>
      </c>
      <c r="F90" s="176" t="s">
        <v>178</v>
      </c>
      <c r="G90" s="177" t="s">
        <v>147</v>
      </c>
      <c r="H90" s="178">
        <v>300</v>
      </c>
      <c r="I90" s="179"/>
      <c r="J90" s="180">
        <f>ROUND(I90*H90,2)</f>
        <v>0</v>
      </c>
      <c r="K90" s="176" t="s">
        <v>131</v>
      </c>
      <c r="L90" s="40"/>
      <c r="M90" s="181" t="s">
        <v>19</v>
      </c>
      <c r="N90" s="182" t="s">
        <v>41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132</v>
      </c>
      <c r="AT90" s="185" t="s">
        <v>127</v>
      </c>
      <c r="AU90" s="185" t="s">
        <v>80</v>
      </c>
      <c r="AY90" s="18" t="s">
        <v>125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78</v>
      </c>
      <c r="BK90" s="186">
        <f>ROUND(I90*H90,2)</f>
        <v>0</v>
      </c>
      <c r="BL90" s="18" t="s">
        <v>132</v>
      </c>
      <c r="BM90" s="185" t="s">
        <v>179</v>
      </c>
    </row>
    <row r="91" spans="1:65" s="2" customFormat="1" ht="11.25">
      <c r="A91" s="35"/>
      <c r="B91" s="36"/>
      <c r="C91" s="37"/>
      <c r="D91" s="187" t="s">
        <v>134</v>
      </c>
      <c r="E91" s="37"/>
      <c r="F91" s="188" t="s">
        <v>180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134</v>
      </c>
      <c r="AU91" s="18" t="s">
        <v>80</v>
      </c>
    </row>
    <row r="92" spans="1:65" s="2" customFormat="1" ht="11.25">
      <c r="A92" s="35"/>
      <c r="B92" s="36"/>
      <c r="C92" s="37"/>
      <c r="D92" s="192" t="s">
        <v>136</v>
      </c>
      <c r="E92" s="37"/>
      <c r="F92" s="193" t="s">
        <v>181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136</v>
      </c>
      <c r="AU92" s="18" t="s">
        <v>80</v>
      </c>
    </row>
    <row r="93" spans="1:65" s="13" customFormat="1" ht="11.25">
      <c r="B93" s="194"/>
      <c r="C93" s="195"/>
      <c r="D93" s="187" t="s">
        <v>138</v>
      </c>
      <c r="E93" s="196" t="s">
        <v>19</v>
      </c>
      <c r="F93" s="197" t="s">
        <v>182</v>
      </c>
      <c r="G93" s="195"/>
      <c r="H93" s="198">
        <v>150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138</v>
      </c>
      <c r="AU93" s="204" t="s">
        <v>80</v>
      </c>
      <c r="AV93" s="13" t="s">
        <v>80</v>
      </c>
      <c r="AW93" s="13" t="s">
        <v>32</v>
      </c>
      <c r="AX93" s="13" t="s">
        <v>70</v>
      </c>
      <c r="AY93" s="204" t="s">
        <v>125</v>
      </c>
    </row>
    <row r="94" spans="1:65" s="13" customFormat="1" ht="11.25">
      <c r="B94" s="194"/>
      <c r="C94" s="195"/>
      <c r="D94" s="187" t="s">
        <v>138</v>
      </c>
      <c r="E94" s="196" t="s">
        <v>19</v>
      </c>
      <c r="F94" s="197" t="s">
        <v>182</v>
      </c>
      <c r="G94" s="195"/>
      <c r="H94" s="198">
        <v>150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138</v>
      </c>
      <c r="AU94" s="204" t="s">
        <v>80</v>
      </c>
      <c r="AV94" s="13" t="s">
        <v>80</v>
      </c>
      <c r="AW94" s="13" t="s">
        <v>32</v>
      </c>
      <c r="AX94" s="13" t="s">
        <v>70</v>
      </c>
      <c r="AY94" s="204" t="s">
        <v>125</v>
      </c>
    </row>
    <row r="95" spans="1:65" s="14" customFormat="1" ht="11.25">
      <c r="B95" s="206"/>
      <c r="C95" s="207"/>
      <c r="D95" s="187" t="s">
        <v>138</v>
      </c>
      <c r="E95" s="208" t="s">
        <v>19</v>
      </c>
      <c r="F95" s="209" t="s">
        <v>167</v>
      </c>
      <c r="G95" s="207"/>
      <c r="H95" s="210">
        <v>300</v>
      </c>
      <c r="I95" s="211"/>
      <c r="J95" s="207"/>
      <c r="K95" s="207"/>
      <c r="L95" s="212"/>
      <c r="M95" s="217"/>
      <c r="N95" s="218"/>
      <c r="O95" s="218"/>
      <c r="P95" s="218"/>
      <c r="Q95" s="218"/>
      <c r="R95" s="218"/>
      <c r="S95" s="218"/>
      <c r="T95" s="219"/>
      <c r="AT95" s="216" t="s">
        <v>138</v>
      </c>
      <c r="AU95" s="216" t="s">
        <v>80</v>
      </c>
      <c r="AV95" s="14" t="s">
        <v>132</v>
      </c>
      <c r="AW95" s="14" t="s">
        <v>32</v>
      </c>
      <c r="AX95" s="14" t="s">
        <v>78</v>
      </c>
      <c r="AY95" s="216" t="s">
        <v>125</v>
      </c>
    </row>
    <row r="96" spans="1:65" s="2" customFormat="1" ht="14.45" customHeight="1">
      <c r="A96" s="35"/>
      <c r="B96" s="36"/>
      <c r="C96" s="174" t="s">
        <v>144</v>
      </c>
      <c r="D96" s="174" t="s">
        <v>127</v>
      </c>
      <c r="E96" s="175" t="s">
        <v>183</v>
      </c>
      <c r="F96" s="176" t="s">
        <v>184</v>
      </c>
      <c r="G96" s="177" t="s">
        <v>147</v>
      </c>
      <c r="H96" s="178">
        <v>500</v>
      </c>
      <c r="I96" s="179"/>
      <c r="J96" s="180">
        <f>ROUND(I96*H96,2)</f>
        <v>0</v>
      </c>
      <c r="K96" s="176" t="s">
        <v>131</v>
      </c>
      <c r="L96" s="40"/>
      <c r="M96" s="181" t="s">
        <v>19</v>
      </c>
      <c r="N96" s="182" t="s">
        <v>41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132</v>
      </c>
      <c r="AT96" s="185" t="s">
        <v>127</v>
      </c>
      <c r="AU96" s="185" t="s">
        <v>80</v>
      </c>
      <c r="AY96" s="18" t="s">
        <v>125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78</v>
      </c>
      <c r="BK96" s="186">
        <f>ROUND(I96*H96,2)</f>
        <v>0</v>
      </c>
      <c r="BL96" s="18" t="s">
        <v>132</v>
      </c>
      <c r="BM96" s="185" t="s">
        <v>185</v>
      </c>
    </row>
    <row r="97" spans="1:65" s="2" customFormat="1" ht="19.5">
      <c r="A97" s="35"/>
      <c r="B97" s="36"/>
      <c r="C97" s="37"/>
      <c r="D97" s="187" t="s">
        <v>134</v>
      </c>
      <c r="E97" s="37"/>
      <c r="F97" s="188" t="s">
        <v>186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134</v>
      </c>
      <c r="AU97" s="18" t="s">
        <v>80</v>
      </c>
    </row>
    <row r="98" spans="1:65" s="2" customFormat="1" ht="11.25">
      <c r="A98" s="35"/>
      <c r="B98" s="36"/>
      <c r="C98" s="37"/>
      <c r="D98" s="192" t="s">
        <v>136</v>
      </c>
      <c r="E98" s="37"/>
      <c r="F98" s="193" t="s">
        <v>187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136</v>
      </c>
      <c r="AU98" s="18" t="s">
        <v>80</v>
      </c>
    </row>
    <row r="99" spans="1:65" s="13" customFormat="1" ht="11.25">
      <c r="B99" s="194"/>
      <c r="C99" s="195"/>
      <c r="D99" s="187" t="s">
        <v>138</v>
      </c>
      <c r="E99" s="196" t="s">
        <v>19</v>
      </c>
      <c r="F99" s="197" t="s">
        <v>188</v>
      </c>
      <c r="G99" s="195"/>
      <c r="H99" s="198">
        <v>250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138</v>
      </c>
      <c r="AU99" s="204" t="s">
        <v>80</v>
      </c>
      <c r="AV99" s="13" t="s">
        <v>80</v>
      </c>
      <c r="AW99" s="13" t="s">
        <v>32</v>
      </c>
      <c r="AX99" s="13" t="s">
        <v>70</v>
      </c>
      <c r="AY99" s="204" t="s">
        <v>125</v>
      </c>
    </row>
    <row r="100" spans="1:65" s="13" customFormat="1" ht="11.25">
      <c r="B100" s="194"/>
      <c r="C100" s="195"/>
      <c r="D100" s="187" t="s">
        <v>138</v>
      </c>
      <c r="E100" s="196" t="s">
        <v>19</v>
      </c>
      <c r="F100" s="197" t="s">
        <v>188</v>
      </c>
      <c r="G100" s="195"/>
      <c r="H100" s="198">
        <v>250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138</v>
      </c>
      <c r="AU100" s="204" t="s">
        <v>80</v>
      </c>
      <c r="AV100" s="13" t="s">
        <v>80</v>
      </c>
      <c r="AW100" s="13" t="s">
        <v>32</v>
      </c>
      <c r="AX100" s="13" t="s">
        <v>70</v>
      </c>
      <c r="AY100" s="204" t="s">
        <v>125</v>
      </c>
    </row>
    <row r="101" spans="1:65" s="14" customFormat="1" ht="11.25">
      <c r="B101" s="206"/>
      <c r="C101" s="207"/>
      <c r="D101" s="187" t="s">
        <v>138</v>
      </c>
      <c r="E101" s="208" t="s">
        <v>19</v>
      </c>
      <c r="F101" s="209" t="s">
        <v>167</v>
      </c>
      <c r="G101" s="207"/>
      <c r="H101" s="210">
        <v>500</v>
      </c>
      <c r="I101" s="211"/>
      <c r="J101" s="207"/>
      <c r="K101" s="207"/>
      <c r="L101" s="212"/>
      <c r="M101" s="217"/>
      <c r="N101" s="218"/>
      <c r="O101" s="218"/>
      <c r="P101" s="218"/>
      <c r="Q101" s="218"/>
      <c r="R101" s="218"/>
      <c r="S101" s="218"/>
      <c r="T101" s="219"/>
      <c r="AT101" s="216" t="s">
        <v>138</v>
      </c>
      <c r="AU101" s="216" t="s">
        <v>80</v>
      </c>
      <c r="AV101" s="14" t="s">
        <v>132</v>
      </c>
      <c r="AW101" s="14" t="s">
        <v>32</v>
      </c>
      <c r="AX101" s="14" t="s">
        <v>78</v>
      </c>
      <c r="AY101" s="216" t="s">
        <v>125</v>
      </c>
    </row>
    <row r="102" spans="1:65" s="2" customFormat="1" ht="14.45" customHeight="1">
      <c r="A102" s="35"/>
      <c r="B102" s="36"/>
      <c r="C102" s="174" t="s">
        <v>8</v>
      </c>
      <c r="D102" s="174" t="s">
        <v>127</v>
      </c>
      <c r="E102" s="175" t="s">
        <v>128</v>
      </c>
      <c r="F102" s="176" t="s">
        <v>129</v>
      </c>
      <c r="G102" s="177" t="s">
        <v>130</v>
      </c>
      <c r="H102" s="178">
        <v>0.22500000000000001</v>
      </c>
      <c r="I102" s="179"/>
      <c r="J102" s="180">
        <f>ROUND(I102*H102,2)</f>
        <v>0</v>
      </c>
      <c r="K102" s="176" t="s">
        <v>131</v>
      </c>
      <c r="L102" s="40"/>
      <c r="M102" s="181" t="s">
        <v>19</v>
      </c>
      <c r="N102" s="182" t="s">
        <v>41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132</v>
      </c>
      <c r="AT102" s="185" t="s">
        <v>127</v>
      </c>
      <c r="AU102" s="185" t="s">
        <v>80</v>
      </c>
      <c r="AY102" s="18" t="s">
        <v>125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78</v>
      </c>
      <c r="BK102" s="186">
        <f>ROUND(I102*H102,2)</f>
        <v>0</v>
      </c>
      <c r="BL102" s="18" t="s">
        <v>132</v>
      </c>
      <c r="BM102" s="185" t="s">
        <v>189</v>
      </c>
    </row>
    <row r="103" spans="1:65" s="2" customFormat="1" ht="11.25">
      <c r="A103" s="35"/>
      <c r="B103" s="36"/>
      <c r="C103" s="37"/>
      <c r="D103" s="187" t="s">
        <v>134</v>
      </c>
      <c r="E103" s="37"/>
      <c r="F103" s="188" t="s">
        <v>135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134</v>
      </c>
      <c r="AU103" s="18" t="s">
        <v>80</v>
      </c>
    </row>
    <row r="104" spans="1:65" s="2" customFormat="1" ht="11.25">
      <c r="A104" s="35"/>
      <c r="B104" s="36"/>
      <c r="C104" s="37"/>
      <c r="D104" s="192" t="s">
        <v>136</v>
      </c>
      <c r="E104" s="37"/>
      <c r="F104" s="193" t="s">
        <v>137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136</v>
      </c>
      <c r="AU104" s="18" t="s">
        <v>80</v>
      </c>
    </row>
    <row r="105" spans="1:65" s="13" customFormat="1" ht="11.25">
      <c r="B105" s="194"/>
      <c r="C105" s="195"/>
      <c r="D105" s="187" t="s">
        <v>138</v>
      </c>
      <c r="E105" s="196" t="s">
        <v>19</v>
      </c>
      <c r="F105" s="197" t="s">
        <v>190</v>
      </c>
      <c r="G105" s="195"/>
      <c r="H105" s="198">
        <v>0.22500000000000001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138</v>
      </c>
      <c r="AU105" s="204" t="s">
        <v>80</v>
      </c>
      <c r="AV105" s="13" t="s">
        <v>80</v>
      </c>
      <c r="AW105" s="13" t="s">
        <v>32</v>
      </c>
      <c r="AX105" s="13" t="s">
        <v>78</v>
      </c>
      <c r="AY105" s="204" t="s">
        <v>125</v>
      </c>
    </row>
    <row r="106" spans="1:65" s="12" customFormat="1" ht="25.9" customHeight="1">
      <c r="B106" s="158"/>
      <c r="C106" s="159"/>
      <c r="D106" s="160" t="s">
        <v>69</v>
      </c>
      <c r="E106" s="161" t="s">
        <v>140</v>
      </c>
      <c r="F106" s="161" t="s">
        <v>141</v>
      </c>
      <c r="G106" s="159"/>
      <c r="H106" s="159"/>
      <c r="I106" s="162"/>
      <c r="J106" s="163">
        <f>BK106</f>
        <v>0</v>
      </c>
      <c r="K106" s="159"/>
      <c r="L106" s="164"/>
      <c r="M106" s="165"/>
      <c r="N106" s="166"/>
      <c r="O106" s="166"/>
      <c r="P106" s="167">
        <f>P107+SUM(P108:P115)</f>
        <v>0</v>
      </c>
      <c r="Q106" s="166"/>
      <c r="R106" s="167">
        <f>R107+SUM(R108:R115)</f>
        <v>0</v>
      </c>
      <c r="S106" s="166"/>
      <c r="T106" s="168">
        <f>T107+SUM(T108:T115)</f>
        <v>0</v>
      </c>
      <c r="AR106" s="169" t="s">
        <v>132</v>
      </c>
      <c r="AT106" s="170" t="s">
        <v>69</v>
      </c>
      <c r="AU106" s="170" t="s">
        <v>70</v>
      </c>
      <c r="AY106" s="169" t="s">
        <v>125</v>
      </c>
      <c r="BK106" s="171">
        <f>BK107+SUM(BK108:BK115)</f>
        <v>0</v>
      </c>
    </row>
    <row r="107" spans="1:65" s="2" customFormat="1" ht="14.45" customHeight="1">
      <c r="A107" s="35"/>
      <c r="B107" s="36"/>
      <c r="C107" s="174" t="s">
        <v>132</v>
      </c>
      <c r="D107" s="174" t="s">
        <v>127</v>
      </c>
      <c r="E107" s="175" t="s">
        <v>191</v>
      </c>
      <c r="F107" s="176" t="s">
        <v>192</v>
      </c>
      <c r="G107" s="177" t="s">
        <v>130</v>
      </c>
      <c r="H107" s="178">
        <v>0.22500000000000001</v>
      </c>
      <c r="I107" s="179"/>
      <c r="J107" s="180">
        <f>ROUND(I107*H107,2)</f>
        <v>0</v>
      </c>
      <c r="K107" s="176" t="s">
        <v>131</v>
      </c>
      <c r="L107" s="40"/>
      <c r="M107" s="181" t="s">
        <v>19</v>
      </c>
      <c r="N107" s="182" t="s">
        <v>41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132</v>
      </c>
      <c r="AT107" s="185" t="s">
        <v>127</v>
      </c>
      <c r="AU107" s="185" t="s">
        <v>78</v>
      </c>
      <c r="AY107" s="18" t="s">
        <v>125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78</v>
      </c>
      <c r="BK107" s="186">
        <f>ROUND(I107*H107,2)</f>
        <v>0</v>
      </c>
      <c r="BL107" s="18" t="s">
        <v>132</v>
      </c>
      <c r="BM107" s="185" t="s">
        <v>193</v>
      </c>
    </row>
    <row r="108" spans="1:65" s="2" customFormat="1" ht="11.25">
      <c r="A108" s="35"/>
      <c r="B108" s="36"/>
      <c r="C108" s="37"/>
      <c r="D108" s="187" t="s">
        <v>134</v>
      </c>
      <c r="E108" s="37"/>
      <c r="F108" s="188" t="s">
        <v>194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134</v>
      </c>
      <c r="AU108" s="18" t="s">
        <v>78</v>
      </c>
    </row>
    <row r="109" spans="1:65" s="2" customFormat="1" ht="11.25">
      <c r="A109" s="35"/>
      <c r="B109" s="36"/>
      <c r="C109" s="37"/>
      <c r="D109" s="192" t="s">
        <v>136</v>
      </c>
      <c r="E109" s="37"/>
      <c r="F109" s="193" t="s">
        <v>195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136</v>
      </c>
      <c r="AU109" s="18" t="s">
        <v>78</v>
      </c>
    </row>
    <row r="110" spans="1:65" s="13" customFormat="1" ht="11.25">
      <c r="B110" s="194"/>
      <c r="C110" s="195"/>
      <c r="D110" s="187" t="s">
        <v>138</v>
      </c>
      <c r="E110" s="196" t="s">
        <v>19</v>
      </c>
      <c r="F110" s="197" t="s">
        <v>190</v>
      </c>
      <c r="G110" s="195"/>
      <c r="H110" s="198">
        <v>0.22500000000000001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138</v>
      </c>
      <c r="AU110" s="204" t="s">
        <v>78</v>
      </c>
      <c r="AV110" s="13" t="s">
        <v>80</v>
      </c>
      <c r="AW110" s="13" t="s">
        <v>32</v>
      </c>
      <c r="AX110" s="13" t="s">
        <v>78</v>
      </c>
      <c r="AY110" s="204" t="s">
        <v>125</v>
      </c>
    </row>
    <row r="111" spans="1:65" s="2" customFormat="1" ht="14.45" customHeight="1">
      <c r="A111" s="35"/>
      <c r="B111" s="36"/>
      <c r="C111" s="174" t="s">
        <v>196</v>
      </c>
      <c r="D111" s="174" t="s">
        <v>127</v>
      </c>
      <c r="E111" s="175" t="s">
        <v>197</v>
      </c>
      <c r="F111" s="176" t="s">
        <v>198</v>
      </c>
      <c r="G111" s="177" t="s">
        <v>130</v>
      </c>
      <c r="H111" s="178">
        <v>0.22500000000000001</v>
      </c>
      <c r="I111" s="179"/>
      <c r="J111" s="180">
        <f>ROUND(I111*H111,2)</f>
        <v>0</v>
      </c>
      <c r="K111" s="176" t="s">
        <v>131</v>
      </c>
      <c r="L111" s="40"/>
      <c r="M111" s="181" t="s">
        <v>19</v>
      </c>
      <c r="N111" s="182" t="s">
        <v>41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132</v>
      </c>
      <c r="AT111" s="185" t="s">
        <v>127</v>
      </c>
      <c r="AU111" s="185" t="s">
        <v>78</v>
      </c>
      <c r="AY111" s="18" t="s">
        <v>125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78</v>
      </c>
      <c r="BK111" s="186">
        <f>ROUND(I111*H111,2)</f>
        <v>0</v>
      </c>
      <c r="BL111" s="18" t="s">
        <v>132</v>
      </c>
      <c r="BM111" s="185" t="s">
        <v>199</v>
      </c>
    </row>
    <row r="112" spans="1:65" s="2" customFormat="1" ht="11.25">
      <c r="A112" s="35"/>
      <c r="B112" s="36"/>
      <c r="C112" s="37"/>
      <c r="D112" s="187" t="s">
        <v>134</v>
      </c>
      <c r="E112" s="37"/>
      <c r="F112" s="188" t="s">
        <v>200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134</v>
      </c>
      <c r="AU112" s="18" t="s">
        <v>78</v>
      </c>
    </row>
    <row r="113" spans="1:65" s="2" customFormat="1" ht="11.25">
      <c r="A113" s="35"/>
      <c r="B113" s="36"/>
      <c r="C113" s="37"/>
      <c r="D113" s="192" t="s">
        <v>136</v>
      </c>
      <c r="E113" s="37"/>
      <c r="F113" s="193" t="s">
        <v>201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136</v>
      </c>
      <c r="AU113" s="18" t="s">
        <v>78</v>
      </c>
    </row>
    <row r="114" spans="1:65" s="13" customFormat="1" ht="11.25">
      <c r="B114" s="194"/>
      <c r="C114" s="195"/>
      <c r="D114" s="187" t="s">
        <v>138</v>
      </c>
      <c r="E114" s="196" t="s">
        <v>19</v>
      </c>
      <c r="F114" s="197" t="s">
        <v>190</v>
      </c>
      <c r="G114" s="195"/>
      <c r="H114" s="198">
        <v>0.22500000000000001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138</v>
      </c>
      <c r="AU114" s="204" t="s">
        <v>78</v>
      </c>
      <c r="AV114" s="13" t="s">
        <v>80</v>
      </c>
      <c r="AW114" s="13" t="s">
        <v>32</v>
      </c>
      <c r="AX114" s="13" t="s">
        <v>78</v>
      </c>
      <c r="AY114" s="204" t="s">
        <v>125</v>
      </c>
    </row>
    <row r="115" spans="1:65" s="12" customFormat="1" ht="22.9" customHeight="1">
      <c r="B115" s="158"/>
      <c r="C115" s="159"/>
      <c r="D115" s="160" t="s">
        <v>69</v>
      </c>
      <c r="E115" s="172" t="s">
        <v>142</v>
      </c>
      <c r="F115" s="172" t="s">
        <v>143</v>
      </c>
      <c r="G115" s="159"/>
      <c r="H115" s="159"/>
      <c r="I115" s="162"/>
      <c r="J115" s="173">
        <f>BK115</f>
        <v>0</v>
      </c>
      <c r="K115" s="159"/>
      <c r="L115" s="164"/>
      <c r="M115" s="165"/>
      <c r="N115" s="166"/>
      <c r="O115" s="166"/>
      <c r="P115" s="167">
        <f>SUM(P116:P138)</f>
        <v>0</v>
      </c>
      <c r="Q115" s="166"/>
      <c r="R115" s="167">
        <f>SUM(R116:R138)</f>
        <v>0</v>
      </c>
      <c r="S115" s="166"/>
      <c r="T115" s="168">
        <f>SUM(T116:T138)</f>
        <v>0</v>
      </c>
      <c r="AR115" s="169" t="s">
        <v>132</v>
      </c>
      <c r="AT115" s="170" t="s">
        <v>69</v>
      </c>
      <c r="AU115" s="170" t="s">
        <v>78</v>
      </c>
      <c r="AY115" s="169" t="s">
        <v>125</v>
      </c>
      <c r="BK115" s="171">
        <f>SUM(BK116:BK138)</f>
        <v>0</v>
      </c>
    </row>
    <row r="116" spans="1:65" s="2" customFormat="1" ht="14.45" customHeight="1">
      <c r="A116" s="35"/>
      <c r="B116" s="36"/>
      <c r="C116" s="174" t="s">
        <v>202</v>
      </c>
      <c r="D116" s="174" t="s">
        <v>127</v>
      </c>
      <c r="E116" s="175" t="s">
        <v>203</v>
      </c>
      <c r="F116" s="176" t="s">
        <v>204</v>
      </c>
      <c r="G116" s="177" t="s">
        <v>147</v>
      </c>
      <c r="H116" s="178">
        <v>630</v>
      </c>
      <c r="I116" s="179"/>
      <c r="J116" s="180">
        <f>ROUND(I116*H116,2)</f>
        <v>0</v>
      </c>
      <c r="K116" s="176" t="s">
        <v>131</v>
      </c>
      <c r="L116" s="40"/>
      <c r="M116" s="181" t="s">
        <v>19</v>
      </c>
      <c r="N116" s="182" t="s">
        <v>41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132</v>
      </c>
      <c r="AT116" s="185" t="s">
        <v>127</v>
      </c>
      <c r="AU116" s="185" t="s">
        <v>80</v>
      </c>
      <c r="AY116" s="18" t="s">
        <v>125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78</v>
      </c>
      <c r="BK116" s="186">
        <f>ROUND(I116*H116,2)</f>
        <v>0</v>
      </c>
      <c r="BL116" s="18" t="s">
        <v>132</v>
      </c>
      <c r="BM116" s="185" t="s">
        <v>205</v>
      </c>
    </row>
    <row r="117" spans="1:65" s="2" customFormat="1" ht="19.5">
      <c r="A117" s="35"/>
      <c r="B117" s="36"/>
      <c r="C117" s="37"/>
      <c r="D117" s="187" t="s">
        <v>134</v>
      </c>
      <c r="E117" s="37"/>
      <c r="F117" s="188" t="s">
        <v>206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134</v>
      </c>
      <c r="AU117" s="18" t="s">
        <v>80</v>
      </c>
    </row>
    <row r="118" spans="1:65" s="2" customFormat="1" ht="11.25">
      <c r="A118" s="35"/>
      <c r="B118" s="36"/>
      <c r="C118" s="37"/>
      <c r="D118" s="192" t="s">
        <v>136</v>
      </c>
      <c r="E118" s="37"/>
      <c r="F118" s="193" t="s">
        <v>207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136</v>
      </c>
      <c r="AU118" s="18" t="s">
        <v>80</v>
      </c>
    </row>
    <row r="119" spans="1:65" s="2" customFormat="1" ht="19.5">
      <c r="A119" s="35"/>
      <c r="B119" s="36"/>
      <c r="C119" s="37"/>
      <c r="D119" s="187" t="s">
        <v>152</v>
      </c>
      <c r="E119" s="37"/>
      <c r="F119" s="205" t="s">
        <v>208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152</v>
      </c>
      <c r="AU119" s="18" t="s">
        <v>80</v>
      </c>
    </row>
    <row r="120" spans="1:65" s="13" customFormat="1" ht="11.25">
      <c r="B120" s="194"/>
      <c r="C120" s="195"/>
      <c r="D120" s="187" t="s">
        <v>138</v>
      </c>
      <c r="E120" s="196" t="s">
        <v>19</v>
      </c>
      <c r="F120" s="197" t="s">
        <v>209</v>
      </c>
      <c r="G120" s="195"/>
      <c r="H120" s="198">
        <v>630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138</v>
      </c>
      <c r="AU120" s="204" t="s">
        <v>80</v>
      </c>
      <c r="AV120" s="13" t="s">
        <v>80</v>
      </c>
      <c r="AW120" s="13" t="s">
        <v>32</v>
      </c>
      <c r="AX120" s="13" t="s">
        <v>70</v>
      </c>
      <c r="AY120" s="204" t="s">
        <v>125</v>
      </c>
    </row>
    <row r="121" spans="1:65" s="14" customFormat="1" ht="11.25">
      <c r="B121" s="206"/>
      <c r="C121" s="207"/>
      <c r="D121" s="187" t="s">
        <v>138</v>
      </c>
      <c r="E121" s="208" t="s">
        <v>19</v>
      </c>
      <c r="F121" s="209" t="s">
        <v>167</v>
      </c>
      <c r="G121" s="207"/>
      <c r="H121" s="210">
        <v>630</v>
      </c>
      <c r="I121" s="211"/>
      <c r="J121" s="207"/>
      <c r="K121" s="207"/>
      <c r="L121" s="212"/>
      <c r="M121" s="217"/>
      <c r="N121" s="218"/>
      <c r="O121" s="218"/>
      <c r="P121" s="218"/>
      <c r="Q121" s="218"/>
      <c r="R121" s="218"/>
      <c r="S121" s="218"/>
      <c r="T121" s="219"/>
      <c r="AT121" s="216" t="s">
        <v>138</v>
      </c>
      <c r="AU121" s="216" t="s">
        <v>80</v>
      </c>
      <c r="AV121" s="14" t="s">
        <v>132</v>
      </c>
      <c r="AW121" s="14" t="s">
        <v>32</v>
      </c>
      <c r="AX121" s="14" t="s">
        <v>78</v>
      </c>
      <c r="AY121" s="216" t="s">
        <v>125</v>
      </c>
    </row>
    <row r="122" spans="1:65" s="2" customFormat="1" ht="22.15" customHeight="1">
      <c r="A122" s="35"/>
      <c r="B122" s="36"/>
      <c r="C122" s="174" t="s">
        <v>210</v>
      </c>
      <c r="D122" s="174" t="s">
        <v>127</v>
      </c>
      <c r="E122" s="175" t="s">
        <v>211</v>
      </c>
      <c r="F122" s="176" t="s">
        <v>212</v>
      </c>
      <c r="G122" s="177" t="s">
        <v>147</v>
      </c>
      <c r="H122" s="178">
        <v>630</v>
      </c>
      <c r="I122" s="179"/>
      <c r="J122" s="180">
        <f>ROUND(I122*H122,2)</f>
        <v>0</v>
      </c>
      <c r="K122" s="176" t="s">
        <v>148</v>
      </c>
      <c r="L122" s="40"/>
      <c r="M122" s="181" t="s">
        <v>19</v>
      </c>
      <c r="N122" s="182" t="s">
        <v>41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149</v>
      </c>
      <c r="AT122" s="185" t="s">
        <v>127</v>
      </c>
      <c r="AU122" s="185" t="s">
        <v>80</v>
      </c>
      <c r="AY122" s="18" t="s">
        <v>125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78</v>
      </c>
      <c r="BK122" s="186">
        <f>ROUND(I122*H122,2)</f>
        <v>0</v>
      </c>
      <c r="BL122" s="18" t="s">
        <v>149</v>
      </c>
      <c r="BM122" s="185" t="s">
        <v>213</v>
      </c>
    </row>
    <row r="123" spans="1:65" s="2" customFormat="1" ht="19.5">
      <c r="A123" s="35"/>
      <c r="B123" s="36"/>
      <c r="C123" s="37"/>
      <c r="D123" s="187" t="s">
        <v>134</v>
      </c>
      <c r="E123" s="37"/>
      <c r="F123" s="188" t="s">
        <v>214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134</v>
      </c>
      <c r="AU123" s="18" t="s">
        <v>80</v>
      </c>
    </row>
    <row r="124" spans="1:65" s="2" customFormat="1" ht="19.5">
      <c r="A124" s="35"/>
      <c r="B124" s="36"/>
      <c r="C124" s="37"/>
      <c r="D124" s="187" t="s">
        <v>152</v>
      </c>
      <c r="E124" s="37"/>
      <c r="F124" s="205" t="s">
        <v>215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80</v>
      </c>
    </row>
    <row r="125" spans="1:65" s="13" customFormat="1" ht="11.25">
      <c r="B125" s="194"/>
      <c r="C125" s="195"/>
      <c r="D125" s="187" t="s">
        <v>138</v>
      </c>
      <c r="E125" s="196" t="s">
        <v>19</v>
      </c>
      <c r="F125" s="197" t="s">
        <v>209</v>
      </c>
      <c r="G125" s="195"/>
      <c r="H125" s="198">
        <v>630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138</v>
      </c>
      <c r="AU125" s="204" t="s">
        <v>80</v>
      </c>
      <c r="AV125" s="13" t="s">
        <v>80</v>
      </c>
      <c r="AW125" s="13" t="s">
        <v>32</v>
      </c>
      <c r="AX125" s="13" t="s">
        <v>78</v>
      </c>
      <c r="AY125" s="204" t="s">
        <v>125</v>
      </c>
    </row>
    <row r="126" spans="1:65" s="2" customFormat="1" ht="22.15" customHeight="1">
      <c r="A126" s="35"/>
      <c r="B126" s="36"/>
      <c r="C126" s="174" t="s">
        <v>216</v>
      </c>
      <c r="D126" s="174" t="s">
        <v>127</v>
      </c>
      <c r="E126" s="175" t="s">
        <v>145</v>
      </c>
      <c r="F126" s="176" t="s">
        <v>146</v>
      </c>
      <c r="G126" s="177" t="s">
        <v>147</v>
      </c>
      <c r="H126" s="178">
        <v>400</v>
      </c>
      <c r="I126" s="179"/>
      <c r="J126" s="180">
        <f>ROUND(I126*H126,2)</f>
        <v>0</v>
      </c>
      <c r="K126" s="176" t="s">
        <v>148</v>
      </c>
      <c r="L126" s="40"/>
      <c r="M126" s="181" t="s">
        <v>19</v>
      </c>
      <c r="N126" s="182" t="s">
        <v>41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149</v>
      </c>
      <c r="AT126" s="185" t="s">
        <v>127</v>
      </c>
      <c r="AU126" s="185" t="s">
        <v>80</v>
      </c>
      <c r="AY126" s="18" t="s">
        <v>125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78</v>
      </c>
      <c r="BK126" s="186">
        <f>ROUND(I126*H126,2)</f>
        <v>0</v>
      </c>
      <c r="BL126" s="18" t="s">
        <v>149</v>
      </c>
      <c r="BM126" s="185" t="s">
        <v>217</v>
      </c>
    </row>
    <row r="127" spans="1:65" s="2" customFormat="1" ht="19.5">
      <c r="A127" s="35"/>
      <c r="B127" s="36"/>
      <c r="C127" s="37"/>
      <c r="D127" s="187" t="s">
        <v>134</v>
      </c>
      <c r="E127" s="37"/>
      <c r="F127" s="188" t="s">
        <v>151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134</v>
      </c>
      <c r="AU127" s="18" t="s">
        <v>80</v>
      </c>
    </row>
    <row r="128" spans="1:65" s="2" customFormat="1" ht="39">
      <c r="A128" s="35"/>
      <c r="B128" s="36"/>
      <c r="C128" s="37"/>
      <c r="D128" s="187" t="s">
        <v>152</v>
      </c>
      <c r="E128" s="37"/>
      <c r="F128" s="205" t="s">
        <v>153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152</v>
      </c>
      <c r="AU128" s="18" t="s">
        <v>80</v>
      </c>
    </row>
    <row r="129" spans="1:65" s="13" customFormat="1" ht="11.25">
      <c r="B129" s="194"/>
      <c r="C129" s="195"/>
      <c r="D129" s="187" t="s">
        <v>138</v>
      </c>
      <c r="E129" s="196" t="s">
        <v>19</v>
      </c>
      <c r="F129" s="197" t="s">
        <v>218</v>
      </c>
      <c r="G129" s="195"/>
      <c r="H129" s="198">
        <v>400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138</v>
      </c>
      <c r="AU129" s="204" t="s">
        <v>80</v>
      </c>
      <c r="AV129" s="13" t="s">
        <v>80</v>
      </c>
      <c r="AW129" s="13" t="s">
        <v>32</v>
      </c>
      <c r="AX129" s="13" t="s">
        <v>78</v>
      </c>
      <c r="AY129" s="204" t="s">
        <v>125</v>
      </c>
    </row>
    <row r="130" spans="1:65" s="2" customFormat="1" ht="22.15" customHeight="1">
      <c r="A130" s="35"/>
      <c r="B130" s="36"/>
      <c r="C130" s="174" t="s">
        <v>219</v>
      </c>
      <c r="D130" s="174" t="s">
        <v>127</v>
      </c>
      <c r="E130" s="175" t="s">
        <v>155</v>
      </c>
      <c r="F130" s="176" t="s">
        <v>156</v>
      </c>
      <c r="G130" s="177" t="s">
        <v>147</v>
      </c>
      <c r="H130" s="178">
        <v>200</v>
      </c>
      <c r="I130" s="179"/>
      <c r="J130" s="180">
        <f>ROUND(I130*H130,2)</f>
        <v>0</v>
      </c>
      <c r="K130" s="176" t="s">
        <v>148</v>
      </c>
      <c r="L130" s="40"/>
      <c r="M130" s="181" t="s">
        <v>19</v>
      </c>
      <c r="N130" s="182" t="s">
        <v>41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149</v>
      </c>
      <c r="AT130" s="185" t="s">
        <v>127</v>
      </c>
      <c r="AU130" s="185" t="s">
        <v>80</v>
      </c>
      <c r="AY130" s="18" t="s">
        <v>125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78</v>
      </c>
      <c r="BK130" s="186">
        <f>ROUND(I130*H130,2)</f>
        <v>0</v>
      </c>
      <c r="BL130" s="18" t="s">
        <v>149</v>
      </c>
      <c r="BM130" s="185" t="s">
        <v>220</v>
      </c>
    </row>
    <row r="131" spans="1:65" s="2" customFormat="1" ht="19.5">
      <c r="A131" s="35"/>
      <c r="B131" s="36"/>
      <c r="C131" s="37"/>
      <c r="D131" s="187" t="s">
        <v>134</v>
      </c>
      <c r="E131" s="37"/>
      <c r="F131" s="188" t="s">
        <v>156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134</v>
      </c>
      <c r="AU131" s="18" t="s">
        <v>80</v>
      </c>
    </row>
    <row r="132" spans="1:65" s="2" customFormat="1" ht="39">
      <c r="A132" s="35"/>
      <c r="B132" s="36"/>
      <c r="C132" s="37"/>
      <c r="D132" s="187" t="s">
        <v>152</v>
      </c>
      <c r="E132" s="37"/>
      <c r="F132" s="205" t="s">
        <v>158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152</v>
      </c>
      <c r="AU132" s="18" t="s">
        <v>80</v>
      </c>
    </row>
    <row r="133" spans="1:65" s="13" customFormat="1" ht="11.25">
      <c r="B133" s="194"/>
      <c r="C133" s="195"/>
      <c r="D133" s="187" t="s">
        <v>138</v>
      </c>
      <c r="E133" s="196" t="s">
        <v>19</v>
      </c>
      <c r="F133" s="197" t="s">
        <v>221</v>
      </c>
      <c r="G133" s="195"/>
      <c r="H133" s="198">
        <v>200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138</v>
      </c>
      <c r="AU133" s="204" t="s">
        <v>80</v>
      </c>
      <c r="AV133" s="13" t="s">
        <v>80</v>
      </c>
      <c r="AW133" s="13" t="s">
        <v>32</v>
      </c>
      <c r="AX133" s="13" t="s">
        <v>78</v>
      </c>
      <c r="AY133" s="204" t="s">
        <v>125</v>
      </c>
    </row>
    <row r="134" spans="1:65" s="2" customFormat="1" ht="22.15" customHeight="1">
      <c r="A134" s="35"/>
      <c r="B134" s="36"/>
      <c r="C134" s="174" t="s">
        <v>222</v>
      </c>
      <c r="D134" s="174" t="s">
        <v>127</v>
      </c>
      <c r="E134" s="175" t="s">
        <v>160</v>
      </c>
      <c r="F134" s="176" t="s">
        <v>161</v>
      </c>
      <c r="G134" s="177" t="s">
        <v>162</v>
      </c>
      <c r="H134" s="178">
        <v>20</v>
      </c>
      <c r="I134" s="179"/>
      <c r="J134" s="180">
        <f>ROUND(I134*H134,2)</f>
        <v>0</v>
      </c>
      <c r="K134" s="176" t="s">
        <v>148</v>
      </c>
      <c r="L134" s="40"/>
      <c r="M134" s="181" t="s">
        <v>19</v>
      </c>
      <c r="N134" s="182" t="s">
        <v>41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149</v>
      </c>
      <c r="AT134" s="185" t="s">
        <v>127</v>
      </c>
      <c r="AU134" s="185" t="s">
        <v>80</v>
      </c>
      <c r="AY134" s="18" t="s">
        <v>125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78</v>
      </c>
      <c r="BK134" s="186">
        <f>ROUND(I134*H134,2)</f>
        <v>0</v>
      </c>
      <c r="BL134" s="18" t="s">
        <v>149</v>
      </c>
      <c r="BM134" s="185" t="s">
        <v>223</v>
      </c>
    </row>
    <row r="135" spans="1:65" s="2" customFormat="1" ht="19.5">
      <c r="A135" s="35"/>
      <c r="B135" s="36"/>
      <c r="C135" s="37"/>
      <c r="D135" s="187" t="s">
        <v>134</v>
      </c>
      <c r="E135" s="37"/>
      <c r="F135" s="188" t="s">
        <v>164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134</v>
      </c>
      <c r="AU135" s="18" t="s">
        <v>80</v>
      </c>
    </row>
    <row r="136" spans="1:65" s="2" customFormat="1" ht="29.25">
      <c r="A136" s="35"/>
      <c r="B136" s="36"/>
      <c r="C136" s="37"/>
      <c r="D136" s="187" t="s">
        <v>152</v>
      </c>
      <c r="E136" s="37"/>
      <c r="F136" s="205" t="s">
        <v>224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152</v>
      </c>
      <c r="AU136" s="18" t="s">
        <v>80</v>
      </c>
    </row>
    <row r="137" spans="1:65" s="13" customFormat="1" ht="11.25">
      <c r="B137" s="194"/>
      <c r="C137" s="195"/>
      <c r="D137" s="187" t="s">
        <v>138</v>
      </c>
      <c r="E137" s="196" t="s">
        <v>19</v>
      </c>
      <c r="F137" s="197" t="s">
        <v>225</v>
      </c>
      <c r="G137" s="195"/>
      <c r="H137" s="198">
        <v>20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138</v>
      </c>
      <c r="AU137" s="204" t="s">
        <v>80</v>
      </c>
      <c r="AV137" s="13" t="s">
        <v>80</v>
      </c>
      <c r="AW137" s="13" t="s">
        <v>32</v>
      </c>
      <c r="AX137" s="13" t="s">
        <v>70</v>
      </c>
      <c r="AY137" s="204" t="s">
        <v>125</v>
      </c>
    </row>
    <row r="138" spans="1:65" s="14" customFormat="1" ht="11.25">
      <c r="B138" s="206"/>
      <c r="C138" s="207"/>
      <c r="D138" s="187" t="s">
        <v>138</v>
      </c>
      <c r="E138" s="208" t="s">
        <v>19</v>
      </c>
      <c r="F138" s="209" t="s">
        <v>167</v>
      </c>
      <c r="G138" s="207"/>
      <c r="H138" s="210">
        <v>20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138</v>
      </c>
      <c r="AU138" s="216" t="s">
        <v>80</v>
      </c>
      <c r="AV138" s="14" t="s">
        <v>132</v>
      </c>
      <c r="AW138" s="14" t="s">
        <v>32</v>
      </c>
      <c r="AX138" s="14" t="s">
        <v>78</v>
      </c>
      <c r="AY138" s="216" t="s">
        <v>125</v>
      </c>
    </row>
    <row r="139" spans="1:65" s="2" customFormat="1" ht="6.95" customHeight="1">
      <c r="A139" s="35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HeS16kbRz8dRVXT5ieOwfB3ONTo2wjVFbei6WYxgaWQwncPW6mwbXu94nxS7EPwGP0qyOYU7Y2dSuV25Amzy+g==" saltValue="Ac+nvjzfHaig/1PoxsB907AMJYne7sYR5VXuXbgkkjVNMIS8uxhzxuZECGRwFdU4Jomgb/5xRm+cqCiTT+QwQQ==" spinCount="100000" sheet="1" objects="1" scenarios="1" formatColumns="0" formatRows="0" autoFilter="0"/>
  <autoFilter ref="C82:K13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8" r:id="rId3" xr:uid="{00000000-0004-0000-0200-000002000000}"/>
    <hyperlink ref="F104" r:id="rId4" xr:uid="{00000000-0004-0000-0200-000003000000}"/>
    <hyperlink ref="F109" r:id="rId5" xr:uid="{00000000-0004-0000-0200-000004000000}"/>
    <hyperlink ref="F113" r:id="rId6" xr:uid="{00000000-0004-0000-0200-000005000000}"/>
    <hyperlink ref="F118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226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ROUND((SUM(BE83:BE150)),  2)</f>
        <v>0</v>
      </c>
      <c r="G33" s="35"/>
      <c r="H33" s="35"/>
      <c r="I33" s="119">
        <v>0.21</v>
      </c>
      <c r="J33" s="118">
        <f>ROUND(((SUM(BE83:BE150))*I33),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ROUND((SUM(BF83:BF150)),  2)</f>
        <v>0</v>
      </c>
      <c r="G34" s="35"/>
      <c r="H34" s="35"/>
      <c r="I34" s="119">
        <v>0.12</v>
      </c>
      <c r="J34" s="118">
        <f>ROUND(((SUM(BF83:BF150))*I34),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ROUND((SUM(BG83:BG150)),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ROUND((SUM(BH83:BH150)),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ROUND((SUM(BI83:BI150)),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03 - 401_237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J112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J121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03 - 401_237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P84+P112</f>
        <v>0</v>
      </c>
      <c r="Q83" s="73"/>
      <c r="R83" s="155">
        <f>R84+R112</f>
        <v>0</v>
      </c>
      <c r="S83" s="73"/>
      <c r="T83" s="156">
        <f>T84+T112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BK84+BK112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SUM(P86:P111)</f>
        <v>0</v>
      </c>
      <c r="Q85" s="166"/>
      <c r="R85" s="167">
        <f>SUM(R86:R111)</f>
        <v>0</v>
      </c>
      <c r="S85" s="166"/>
      <c r="T85" s="168">
        <f>SUM(T86:T111)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SUM(BK86:BK111)</f>
        <v>0</v>
      </c>
    </row>
    <row r="86" spans="1:65" s="2" customFormat="1" ht="14.45" customHeight="1">
      <c r="A86" s="35"/>
      <c r="B86" s="36"/>
      <c r="C86" s="174" t="s">
        <v>169</v>
      </c>
      <c r="D86" s="174" t="s">
        <v>127</v>
      </c>
      <c r="E86" s="175" t="s">
        <v>227</v>
      </c>
      <c r="F86" s="176" t="s">
        <v>228</v>
      </c>
      <c r="G86" s="177" t="s">
        <v>162</v>
      </c>
      <c r="H86" s="178">
        <v>75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229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230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231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232</v>
      </c>
      <c r="G89" s="195"/>
      <c r="H89" s="198">
        <v>37.5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70</v>
      </c>
      <c r="AY89" s="204" t="s">
        <v>125</v>
      </c>
    </row>
    <row r="90" spans="1:65" s="13" customFormat="1" ht="11.25">
      <c r="B90" s="194"/>
      <c r="C90" s="195"/>
      <c r="D90" s="187" t="s">
        <v>138</v>
      </c>
      <c r="E90" s="196" t="s">
        <v>19</v>
      </c>
      <c r="F90" s="197" t="s">
        <v>232</v>
      </c>
      <c r="G90" s="195"/>
      <c r="H90" s="198">
        <v>37.5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138</v>
      </c>
      <c r="AU90" s="204" t="s">
        <v>80</v>
      </c>
      <c r="AV90" s="13" t="s">
        <v>80</v>
      </c>
      <c r="AW90" s="13" t="s">
        <v>32</v>
      </c>
      <c r="AX90" s="13" t="s">
        <v>70</v>
      </c>
      <c r="AY90" s="204" t="s">
        <v>125</v>
      </c>
    </row>
    <row r="91" spans="1:65" s="14" customFormat="1" ht="11.25">
      <c r="B91" s="206"/>
      <c r="C91" s="207"/>
      <c r="D91" s="187" t="s">
        <v>138</v>
      </c>
      <c r="E91" s="208" t="s">
        <v>19</v>
      </c>
      <c r="F91" s="209" t="s">
        <v>167</v>
      </c>
      <c r="G91" s="207"/>
      <c r="H91" s="210">
        <v>75</v>
      </c>
      <c r="I91" s="211"/>
      <c r="J91" s="207"/>
      <c r="K91" s="207"/>
      <c r="L91" s="212"/>
      <c r="M91" s="217"/>
      <c r="N91" s="218"/>
      <c r="O91" s="218"/>
      <c r="P91" s="218"/>
      <c r="Q91" s="218"/>
      <c r="R91" s="218"/>
      <c r="S91" s="218"/>
      <c r="T91" s="219"/>
      <c r="AT91" s="216" t="s">
        <v>138</v>
      </c>
      <c r="AU91" s="216" t="s">
        <v>80</v>
      </c>
      <c r="AV91" s="14" t="s">
        <v>132</v>
      </c>
      <c r="AW91" s="14" t="s">
        <v>32</v>
      </c>
      <c r="AX91" s="14" t="s">
        <v>78</v>
      </c>
      <c r="AY91" s="216" t="s">
        <v>125</v>
      </c>
    </row>
    <row r="92" spans="1:65" s="2" customFormat="1" ht="14.45" customHeight="1">
      <c r="A92" s="35"/>
      <c r="B92" s="36"/>
      <c r="C92" s="174" t="s">
        <v>78</v>
      </c>
      <c r="D92" s="174" t="s">
        <v>127</v>
      </c>
      <c r="E92" s="175" t="s">
        <v>170</v>
      </c>
      <c r="F92" s="176" t="s">
        <v>171</v>
      </c>
      <c r="G92" s="177" t="s">
        <v>162</v>
      </c>
      <c r="H92" s="178">
        <v>175</v>
      </c>
      <c r="I92" s="179"/>
      <c r="J92" s="180">
        <f>ROUND(I92*H92,2)</f>
        <v>0</v>
      </c>
      <c r="K92" s="176" t="s">
        <v>131</v>
      </c>
      <c r="L92" s="40"/>
      <c r="M92" s="181" t="s">
        <v>19</v>
      </c>
      <c r="N92" s="182" t="s">
        <v>41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132</v>
      </c>
      <c r="AT92" s="185" t="s">
        <v>127</v>
      </c>
      <c r="AU92" s="185" t="s">
        <v>80</v>
      </c>
      <c r="AY92" s="18" t="s">
        <v>125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78</v>
      </c>
      <c r="BK92" s="186">
        <f>ROUND(I92*H92,2)</f>
        <v>0</v>
      </c>
      <c r="BL92" s="18" t="s">
        <v>132</v>
      </c>
      <c r="BM92" s="185" t="s">
        <v>233</v>
      </c>
    </row>
    <row r="93" spans="1:65" s="2" customFormat="1" ht="11.25">
      <c r="A93" s="35"/>
      <c r="B93" s="36"/>
      <c r="C93" s="37"/>
      <c r="D93" s="187" t="s">
        <v>134</v>
      </c>
      <c r="E93" s="37"/>
      <c r="F93" s="188" t="s">
        <v>173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134</v>
      </c>
      <c r="AU93" s="18" t="s">
        <v>80</v>
      </c>
    </row>
    <row r="94" spans="1:65" s="2" customFormat="1" ht="11.25">
      <c r="A94" s="35"/>
      <c r="B94" s="36"/>
      <c r="C94" s="37"/>
      <c r="D94" s="192" t="s">
        <v>136</v>
      </c>
      <c r="E94" s="37"/>
      <c r="F94" s="193" t="s">
        <v>174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136</v>
      </c>
      <c r="AU94" s="18" t="s">
        <v>80</v>
      </c>
    </row>
    <row r="95" spans="1:65" s="13" customFormat="1" ht="11.25">
      <c r="B95" s="194"/>
      <c r="C95" s="195"/>
      <c r="D95" s="187" t="s">
        <v>138</v>
      </c>
      <c r="E95" s="196" t="s">
        <v>19</v>
      </c>
      <c r="F95" s="197" t="s">
        <v>234</v>
      </c>
      <c r="G95" s="195"/>
      <c r="H95" s="198">
        <v>175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138</v>
      </c>
      <c r="AU95" s="204" t="s">
        <v>80</v>
      </c>
      <c r="AV95" s="13" t="s">
        <v>80</v>
      </c>
      <c r="AW95" s="13" t="s">
        <v>32</v>
      </c>
      <c r="AX95" s="13" t="s">
        <v>78</v>
      </c>
      <c r="AY95" s="204" t="s">
        <v>125</v>
      </c>
    </row>
    <row r="96" spans="1:65" s="2" customFormat="1" ht="14.45" customHeight="1">
      <c r="A96" s="35"/>
      <c r="B96" s="36"/>
      <c r="C96" s="174" t="s">
        <v>80</v>
      </c>
      <c r="D96" s="174" t="s">
        <v>127</v>
      </c>
      <c r="E96" s="175" t="s">
        <v>177</v>
      </c>
      <c r="F96" s="176" t="s">
        <v>178</v>
      </c>
      <c r="G96" s="177" t="s">
        <v>147</v>
      </c>
      <c r="H96" s="178">
        <v>600</v>
      </c>
      <c r="I96" s="179"/>
      <c r="J96" s="180">
        <f>ROUND(I96*H96,2)</f>
        <v>0</v>
      </c>
      <c r="K96" s="176" t="s">
        <v>131</v>
      </c>
      <c r="L96" s="40"/>
      <c r="M96" s="181" t="s">
        <v>19</v>
      </c>
      <c r="N96" s="182" t="s">
        <v>41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132</v>
      </c>
      <c r="AT96" s="185" t="s">
        <v>127</v>
      </c>
      <c r="AU96" s="185" t="s">
        <v>80</v>
      </c>
      <c r="AY96" s="18" t="s">
        <v>125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78</v>
      </c>
      <c r="BK96" s="186">
        <f>ROUND(I96*H96,2)</f>
        <v>0</v>
      </c>
      <c r="BL96" s="18" t="s">
        <v>132</v>
      </c>
      <c r="BM96" s="185" t="s">
        <v>235</v>
      </c>
    </row>
    <row r="97" spans="1:65" s="2" customFormat="1" ht="11.25">
      <c r="A97" s="35"/>
      <c r="B97" s="36"/>
      <c r="C97" s="37"/>
      <c r="D97" s="187" t="s">
        <v>134</v>
      </c>
      <c r="E97" s="37"/>
      <c r="F97" s="188" t="s">
        <v>180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134</v>
      </c>
      <c r="AU97" s="18" t="s">
        <v>80</v>
      </c>
    </row>
    <row r="98" spans="1:65" s="2" customFormat="1" ht="11.25">
      <c r="A98" s="35"/>
      <c r="B98" s="36"/>
      <c r="C98" s="37"/>
      <c r="D98" s="192" t="s">
        <v>136</v>
      </c>
      <c r="E98" s="37"/>
      <c r="F98" s="193" t="s">
        <v>181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136</v>
      </c>
      <c r="AU98" s="18" t="s">
        <v>80</v>
      </c>
    </row>
    <row r="99" spans="1:65" s="13" customFormat="1" ht="11.25">
      <c r="B99" s="194"/>
      <c r="C99" s="195"/>
      <c r="D99" s="187" t="s">
        <v>138</v>
      </c>
      <c r="E99" s="196" t="s">
        <v>19</v>
      </c>
      <c r="F99" s="197" t="s">
        <v>236</v>
      </c>
      <c r="G99" s="195"/>
      <c r="H99" s="198">
        <v>300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138</v>
      </c>
      <c r="AU99" s="204" t="s">
        <v>80</v>
      </c>
      <c r="AV99" s="13" t="s">
        <v>80</v>
      </c>
      <c r="AW99" s="13" t="s">
        <v>32</v>
      </c>
      <c r="AX99" s="13" t="s">
        <v>70</v>
      </c>
      <c r="AY99" s="204" t="s">
        <v>125</v>
      </c>
    </row>
    <row r="100" spans="1:65" s="13" customFormat="1" ht="11.25">
      <c r="B100" s="194"/>
      <c r="C100" s="195"/>
      <c r="D100" s="187" t="s">
        <v>138</v>
      </c>
      <c r="E100" s="196" t="s">
        <v>19</v>
      </c>
      <c r="F100" s="197" t="s">
        <v>236</v>
      </c>
      <c r="G100" s="195"/>
      <c r="H100" s="198">
        <v>300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138</v>
      </c>
      <c r="AU100" s="204" t="s">
        <v>80</v>
      </c>
      <c r="AV100" s="13" t="s">
        <v>80</v>
      </c>
      <c r="AW100" s="13" t="s">
        <v>32</v>
      </c>
      <c r="AX100" s="13" t="s">
        <v>70</v>
      </c>
      <c r="AY100" s="204" t="s">
        <v>125</v>
      </c>
    </row>
    <row r="101" spans="1:65" s="14" customFormat="1" ht="11.25">
      <c r="B101" s="206"/>
      <c r="C101" s="207"/>
      <c r="D101" s="187" t="s">
        <v>138</v>
      </c>
      <c r="E101" s="208" t="s">
        <v>19</v>
      </c>
      <c r="F101" s="209" t="s">
        <v>167</v>
      </c>
      <c r="G101" s="207"/>
      <c r="H101" s="210">
        <v>600</v>
      </c>
      <c r="I101" s="211"/>
      <c r="J101" s="207"/>
      <c r="K101" s="207"/>
      <c r="L101" s="212"/>
      <c r="M101" s="217"/>
      <c r="N101" s="218"/>
      <c r="O101" s="218"/>
      <c r="P101" s="218"/>
      <c r="Q101" s="218"/>
      <c r="R101" s="218"/>
      <c r="S101" s="218"/>
      <c r="T101" s="219"/>
      <c r="AT101" s="216" t="s">
        <v>138</v>
      </c>
      <c r="AU101" s="216" t="s">
        <v>80</v>
      </c>
      <c r="AV101" s="14" t="s">
        <v>132</v>
      </c>
      <c r="AW101" s="14" t="s">
        <v>32</v>
      </c>
      <c r="AX101" s="14" t="s">
        <v>78</v>
      </c>
      <c r="AY101" s="216" t="s">
        <v>125</v>
      </c>
    </row>
    <row r="102" spans="1:65" s="2" customFormat="1" ht="14.45" customHeight="1">
      <c r="A102" s="35"/>
      <c r="B102" s="36"/>
      <c r="C102" s="174" t="s">
        <v>144</v>
      </c>
      <c r="D102" s="174" t="s">
        <v>127</v>
      </c>
      <c r="E102" s="175" t="s">
        <v>183</v>
      </c>
      <c r="F102" s="176" t="s">
        <v>184</v>
      </c>
      <c r="G102" s="177" t="s">
        <v>147</v>
      </c>
      <c r="H102" s="178">
        <v>900</v>
      </c>
      <c r="I102" s="179"/>
      <c r="J102" s="180">
        <f>ROUND(I102*H102,2)</f>
        <v>0</v>
      </c>
      <c r="K102" s="176" t="s">
        <v>131</v>
      </c>
      <c r="L102" s="40"/>
      <c r="M102" s="181" t="s">
        <v>19</v>
      </c>
      <c r="N102" s="182" t="s">
        <v>41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132</v>
      </c>
      <c r="AT102" s="185" t="s">
        <v>127</v>
      </c>
      <c r="AU102" s="185" t="s">
        <v>80</v>
      </c>
      <c r="AY102" s="18" t="s">
        <v>125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78</v>
      </c>
      <c r="BK102" s="186">
        <f>ROUND(I102*H102,2)</f>
        <v>0</v>
      </c>
      <c r="BL102" s="18" t="s">
        <v>132</v>
      </c>
      <c r="BM102" s="185" t="s">
        <v>237</v>
      </c>
    </row>
    <row r="103" spans="1:65" s="2" customFormat="1" ht="19.5">
      <c r="A103" s="35"/>
      <c r="B103" s="36"/>
      <c r="C103" s="37"/>
      <c r="D103" s="187" t="s">
        <v>134</v>
      </c>
      <c r="E103" s="37"/>
      <c r="F103" s="188" t="s">
        <v>186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134</v>
      </c>
      <c r="AU103" s="18" t="s">
        <v>80</v>
      </c>
    </row>
    <row r="104" spans="1:65" s="2" customFormat="1" ht="11.25">
      <c r="A104" s="35"/>
      <c r="B104" s="36"/>
      <c r="C104" s="37"/>
      <c r="D104" s="192" t="s">
        <v>136</v>
      </c>
      <c r="E104" s="37"/>
      <c r="F104" s="193" t="s">
        <v>187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136</v>
      </c>
      <c r="AU104" s="18" t="s">
        <v>80</v>
      </c>
    </row>
    <row r="105" spans="1:65" s="13" customFormat="1" ht="11.25">
      <c r="B105" s="194"/>
      <c r="C105" s="195"/>
      <c r="D105" s="187" t="s">
        <v>138</v>
      </c>
      <c r="E105" s="196" t="s">
        <v>19</v>
      </c>
      <c r="F105" s="197" t="s">
        <v>238</v>
      </c>
      <c r="G105" s="195"/>
      <c r="H105" s="198">
        <v>450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138</v>
      </c>
      <c r="AU105" s="204" t="s">
        <v>80</v>
      </c>
      <c r="AV105" s="13" t="s">
        <v>80</v>
      </c>
      <c r="AW105" s="13" t="s">
        <v>32</v>
      </c>
      <c r="AX105" s="13" t="s">
        <v>70</v>
      </c>
      <c r="AY105" s="204" t="s">
        <v>125</v>
      </c>
    </row>
    <row r="106" spans="1:65" s="13" customFormat="1" ht="11.25">
      <c r="B106" s="194"/>
      <c r="C106" s="195"/>
      <c r="D106" s="187" t="s">
        <v>138</v>
      </c>
      <c r="E106" s="196" t="s">
        <v>19</v>
      </c>
      <c r="F106" s="197" t="s">
        <v>238</v>
      </c>
      <c r="G106" s="195"/>
      <c r="H106" s="198">
        <v>450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138</v>
      </c>
      <c r="AU106" s="204" t="s">
        <v>80</v>
      </c>
      <c r="AV106" s="13" t="s">
        <v>80</v>
      </c>
      <c r="AW106" s="13" t="s">
        <v>32</v>
      </c>
      <c r="AX106" s="13" t="s">
        <v>70</v>
      </c>
      <c r="AY106" s="204" t="s">
        <v>125</v>
      </c>
    </row>
    <row r="107" spans="1:65" s="14" customFormat="1" ht="11.25">
      <c r="B107" s="206"/>
      <c r="C107" s="207"/>
      <c r="D107" s="187" t="s">
        <v>138</v>
      </c>
      <c r="E107" s="208" t="s">
        <v>19</v>
      </c>
      <c r="F107" s="209" t="s">
        <v>167</v>
      </c>
      <c r="G107" s="207"/>
      <c r="H107" s="210">
        <v>900</v>
      </c>
      <c r="I107" s="211"/>
      <c r="J107" s="207"/>
      <c r="K107" s="207"/>
      <c r="L107" s="212"/>
      <c r="M107" s="217"/>
      <c r="N107" s="218"/>
      <c r="O107" s="218"/>
      <c r="P107" s="218"/>
      <c r="Q107" s="218"/>
      <c r="R107" s="218"/>
      <c r="S107" s="218"/>
      <c r="T107" s="219"/>
      <c r="AT107" s="216" t="s">
        <v>138</v>
      </c>
      <c r="AU107" s="216" t="s">
        <v>80</v>
      </c>
      <c r="AV107" s="14" t="s">
        <v>132</v>
      </c>
      <c r="AW107" s="14" t="s">
        <v>32</v>
      </c>
      <c r="AX107" s="14" t="s">
        <v>78</v>
      </c>
      <c r="AY107" s="216" t="s">
        <v>125</v>
      </c>
    </row>
    <row r="108" spans="1:65" s="2" customFormat="1" ht="14.45" customHeight="1">
      <c r="A108" s="35"/>
      <c r="B108" s="36"/>
      <c r="C108" s="174" t="s">
        <v>176</v>
      </c>
      <c r="D108" s="174" t="s">
        <v>127</v>
      </c>
      <c r="E108" s="175" t="s">
        <v>128</v>
      </c>
      <c r="F108" s="176" t="s">
        <v>129</v>
      </c>
      <c r="G108" s="177" t="s">
        <v>130</v>
      </c>
      <c r="H108" s="178">
        <v>0.19500000000000001</v>
      </c>
      <c r="I108" s="179"/>
      <c r="J108" s="180">
        <f>ROUND(I108*H108,2)</f>
        <v>0</v>
      </c>
      <c r="K108" s="176" t="s">
        <v>131</v>
      </c>
      <c r="L108" s="40"/>
      <c r="M108" s="181" t="s">
        <v>19</v>
      </c>
      <c r="N108" s="182" t="s">
        <v>41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132</v>
      </c>
      <c r="AT108" s="185" t="s">
        <v>127</v>
      </c>
      <c r="AU108" s="185" t="s">
        <v>80</v>
      </c>
      <c r="AY108" s="18" t="s">
        <v>125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78</v>
      </c>
      <c r="BK108" s="186">
        <f>ROUND(I108*H108,2)</f>
        <v>0</v>
      </c>
      <c r="BL108" s="18" t="s">
        <v>132</v>
      </c>
      <c r="BM108" s="185" t="s">
        <v>239</v>
      </c>
    </row>
    <row r="109" spans="1:65" s="2" customFormat="1" ht="11.25">
      <c r="A109" s="35"/>
      <c r="B109" s="36"/>
      <c r="C109" s="37"/>
      <c r="D109" s="187" t="s">
        <v>134</v>
      </c>
      <c r="E109" s="37"/>
      <c r="F109" s="188" t="s">
        <v>135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134</v>
      </c>
      <c r="AU109" s="18" t="s">
        <v>80</v>
      </c>
    </row>
    <row r="110" spans="1:65" s="2" customFormat="1" ht="11.25">
      <c r="A110" s="35"/>
      <c r="B110" s="36"/>
      <c r="C110" s="37"/>
      <c r="D110" s="192" t="s">
        <v>136</v>
      </c>
      <c r="E110" s="37"/>
      <c r="F110" s="193" t="s">
        <v>137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136</v>
      </c>
      <c r="AU110" s="18" t="s">
        <v>80</v>
      </c>
    </row>
    <row r="111" spans="1:65" s="13" customFormat="1" ht="11.25">
      <c r="B111" s="194"/>
      <c r="C111" s="195"/>
      <c r="D111" s="187" t="s">
        <v>138</v>
      </c>
      <c r="E111" s="196" t="s">
        <v>19</v>
      </c>
      <c r="F111" s="197" t="s">
        <v>139</v>
      </c>
      <c r="G111" s="195"/>
      <c r="H111" s="198">
        <v>0.19500000000000001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138</v>
      </c>
      <c r="AU111" s="204" t="s">
        <v>80</v>
      </c>
      <c r="AV111" s="13" t="s">
        <v>80</v>
      </c>
      <c r="AW111" s="13" t="s">
        <v>32</v>
      </c>
      <c r="AX111" s="13" t="s">
        <v>78</v>
      </c>
      <c r="AY111" s="204" t="s">
        <v>125</v>
      </c>
    </row>
    <row r="112" spans="1:65" s="12" customFormat="1" ht="25.9" customHeight="1">
      <c r="B112" s="158"/>
      <c r="C112" s="159"/>
      <c r="D112" s="160" t="s">
        <v>69</v>
      </c>
      <c r="E112" s="161" t="s">
        <v>140</v>
      </c>
      <c r="F112" s="161" t="s">
        <v>141</v>
      </c>
      <c r="G112" s="159"/>
      <c r="H112" s="159"/>
      <c r="I112" s="162"/>
      <c r="J112" s="163">
        <f>BK112</f>
        <v>0</v>
      </c>
      <c r="K112" s="159"/>
      <c r="L112" s="164"/>
      <c r="M112" s="165"/>
      <c r="N112" s="166"/>
      <c r="O112" s="166"/>
      <c r="P112" s="167">
        <f>P113+SUM(P114:P121)</f>
        <v>0</v>
      </c>
      <c r="Q112" s="166"/>
      <c r="R112" s="167">
        <f>R113+SUM(R114:R121)</f>
        <v>0</v>
      </c>
      <c r="S112" s="166"/>
      <c r="T112" s="168">
        <f>T113+SUM(T114:T121)</f>
        <v>0</v>
      </c>
      <c r="AR112" s="169" t="s">
        <v>132</v>
      </c>
      <c r="AT112" s="170" t="s">
        <v>69</v>
      </c>
      <c r="AU112" s="170" t="s">
        <v>70</v>
      </c>
      <c r="AY112" s="169" t="s">
        <v>125</v>
      </c>
      <c r="BK112" s="171">
        <f>BK113+SUM(BK114:BK121)</f>
        <v>0</v>
      </c>
    </row>
    <row r="113" spans="1:65" s="2" customFormat="1" ht="14.45" customHeight="1">
      <c r="A113" s="35"/>
      <c r="B113" s="36"/>
      <c r="C113" s="174" t="s">
        <v>132</v>
      </c>
      <c r="D113" s="174" t="s">
        <v>127</v>
      </c>
      <c r="E113" s="175" t="s">
        <v>191</v>
      </c>
      <c r="F113" s="176" t="s">
        <v>192</v>
      </c>
      <c r="G113" s="177" t="s">
        <v>130</v>
      </c>
      <c r="H113" s="178">
        <v>0.19500000000000001</v>
      </c>
      <c r="I113" s="179"/>
      <c r="J113" s="180">
        <f>ROUND(I113*H113,2)</f>
        <v>0</v>
      </c>
      <c r="K113" s="176" t="s">
        <v>131</v>
      </c>
      <c r="L113" s="40"/>
      <c r="M113" s="181" t="s">
        <v>19</v>
      </c>
      <c r="N113" s="182" t="s">
        <v>41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132</v>
      </c>
      <c r="AT113" s="185" t="s">
        <v>127</v>
      </c>
      <c r="AU113" s="185" t="s">
        <v>78</v>
      </c>
      <c r="AY113" s="18" t="s">
        <v>125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78</v>
      </c>
      <c r="BK113" s="186">
        <f>ROUND(I113*H113,2)</f>
        <v>0</v>
      </c>
      <c r="BL113" s="18" t="s">
        <v>132</v>
      </c>
      <c r="BM113" s="185" t="s">
        <v>240</v>
      </c>
    </row>
    <row r="114" spans="1:65" s="2" customFormat="1" ht="11.25">
      <c r="A114" s="35"/>
      <c r="B114" s="36"/>
      <c r="C114" s="37"/>
      <c r="D114" s="187" t="s">
        <v>134</v>
      </c>
      <c r="E114" s="37"/>
      <c r="F114" s="188" t="s">
        <v>194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134</v>
      </c>
      <c r="AU114" s="18" t="s">
        <v>78</v>
      </c>
    </row>
    <row r="115" spans="1:65" s="2" customFormat="1" ht="11.25">
      <c r="A115" s="35"/>
      <c r="B115" s="36"/>
      <c r="C115" s="37"/>
      <c r="D115" s="192" t="s">
        <v>136</v>
      </c>
      <c r="E115" s="37"/>
      <c r="F115" s="193" t="s">
        <v>195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136</v>
      </c>
      <c r="AU115" s="18" t="s">
        <v>78</v>
      </c>
    </row>
    <row r="116" spans="1:65" s="13" customFormat="1" ht="11.25">
      <c r="B116" s="194"/>
      <c r="C116" s="195"/>
      <c r="D116" s="187" t="s">
        <v>138</v>
      </c>
      <c r="E116" s="196" t="s">
        <v>19</v>
      </c>
      <c r="F116" s="197" t="s">
        <v>139</v>
      </c>
      <c r="G116" s="195"/>
      <c r="H116" s="198">
        <v>0.19500000000000001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138</v>
      </c>
      <c r="AU116" s="204" t="s">
        <v>78</v>
      </c>
      <c r="AV116" s="13" t="s">
        <v>80</v>
      </c>
      <c r="AW116" s="13" t="s">
        <v>32</v>
      </c>
      <c r="AX116" s="13" t="s">
        <v>78</v>
      </c>
      <c r="AY116" s="204" t="s">
        <v>125</v>
      </c>
    </row>
    <row r="117" spans="1:65" s="2" customFormat="1" ht="14.45" customHeight="1">
      <c r="A117" s="35"/>
      <c r="B117" s="36"/>
      <c r="C117" s="174" t="s">
        <v>196</v>
      </c>
      <c r="D117" s="174" t="s">
        <v>127</v>
      </c>
      <c r="E117" s="175" t="s">
        <v>197</v>
      </c>
      <c r="F117" s="176" t="s">
        <v>198</v>
      </c>
      <c r="G117" s="177" t="s">
        <v>130</v>
      </c>
      <c r="H117" s="178">
        <v>0.19500000000000001</v>
      </c>
      <c r="I117" s="179"/>
      <c r="J117" s="180">
        <f>ROUND(I117*H117,2)</f>
        <v>0</v>
      </c>
      <c r="K117" s="176" t="s">
        <v>131</v>
      </c>
      <c r="L117" s="40"/>
      <c r="M117" s="181" t="s">
        <v>19</v>
      </c>
      <c r="N117" s="182" t="s">
        <v>41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132</v>
      </c>
      <c r="AT117" s="185" t="s">
        <v>127</v>
      </c>
      <c r="AU117" s="185" t="s">
        <v>78</v>
      </c>
      <c r="AY117" s="18" t="s">
        <v>125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78</v>
      </c>
      <c r="BK117" s="186">
        <f>ROUND(I117*H117,2)</f>
        <v>0</v>
      </c>
      <c r="BL117" s="18" t="s">
        <v>132</v>
      </c>
      <c r="BM117" s="185" t="s">
        <v>241</v>
      </c>
    </row>
    <row r="118" spans="1:65" s="2" customFormat="1" ht="11.25">
      <c r="A118" s="35"/>
      <c r="B118" s="36"/>
      <c r="C118" s="37"/>
      <c r="D118" s="187" t="s">
        <v>134</v>
      </c>
      <c r="E118" s="37"/>
      <c r="F118" s="188" t="s">
        <v>200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134</v>
      </c>
      <c r="AU118" s="18" t="s">
        <v>78</v>
      </c>
    </row>
    <row r="119" spans="1:65" s="2" customFormat="1" ht="11.25">
      <c r="A119" s="35"/>
      <c r="B119" s="36"/>
      <c r="C119" s="37"/>
      <c r="D119" s="192" t="s">
        <v>136</v>
      </c>
      <c r="E119" s="37"/>
      <c r="F119" s="193" t="s">
        <v>201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136</v>
      </c>
      <c r="AU119" s="18" t="s">
        <v>78</v>
      </c>
    </row>
    <row r="120" spans="1:65" s="13" customFormat="1" ht="11.25">
      <c r="B120" s="194"/>
      <c r="C120" s="195"/>
      <c r="D120" s="187" t="s">
        <v>138</v>
      </c>
      <c r="E120" s="196" t="s">
        <v>19</v>
      </c>
      <c r="F120" s="197" t="s">
        <v>139</v>
      </c>
      <c r="G120" s="195"/>
      <c r="H120" s="198">
        <v>0.19500000000000001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138</v>
      </c>
      <c r="AU120" s="204" t="s">
        <v>78</v>
      </c>
      <c r="AV120" s="13" t="s">
        <v>80</v>
      </c>
      <c r="AW120" s="13" t="s">
        <v>32</v>
      </c>
      <c r="AX120" s="13" t="s">
        <v>78</v>
      </c>
      <c r="AY120" s="204" t="s">
        <v>125</v>
      </c>
    </row>
    <row r="121" spans="1:65" s="12" customFormat="1" ht="22.9" customHeight="1">
      <c r="B121" s="158"/>
      <c r="C121" s="159"/>
      <c r="D121" s="160" t="s">
        <v>69</v>
      </c>
      <c r="E121" s="172" t="s">
        <v>142</v>
      </c>
      <c r="F121" s="172" t="s">
        <v>143</v>
      </c>
      <c r="G121" s="159"/>
      <c r="H121" s="159"/>
      <c r="I121" s="162"/>
      <c r="J121" s="173">
        <f>BK121</f>
        <v>0</v>
      </c>
      <c r="K121" s="159"/>
      <c r="L121" s="164"/>
      <c r="M121" s="165"/>
      <c r="N121" s="166"/>
      <c r="O121" s="166"/>
      <c r="P121" s="167">
        <f>SUM(P122:P150)</f>
        <v>0</v>
      </c>
      <c r="Q121" s="166"/>
      <c r="R121" s="167">
        <f>SUM(R122:R150)</f>
        <v>0</v>
      </c>
      <c r="S121" s="166"/>
      <c r="T121" s="168">
        <f>SUM(T122:T150)</f>
        <v>0</v>
      </c>
      <c r="AR121" s="169" t="s">
        <v>132</v>
      </c>
      <c r="AT121" s="170" t="s">
        <v>69</v>
      </c>
      <c r="AU121" s="170" t="s">
        <v>78</v>
      </c>
      <c r="AY121" s="169" t="s">
        <v>125</v>
      </c>
      <c r="BK121" s="171">
        <f>SUM(BK122:BK150)</f>
        <v>0</v>
      </c>
    </row>
    <row r="122" spans="1:65" s="2" customFormat="1" ht="14.45" customHeight="1">
      <c r="A122" s="35"/>
      <c r="B122" s="36"/>
      <c r="C122" s="174" t="s">
        <v>202</v>
      </c>
      <c r="D122" s="174" t="s">
        <v>127</v>
      </c>
      <c r="E122" s="175" t="s">
        <v>203</v>
      </c>
      <c r="F122" s="176" t="s">
        <v>204</v>
      </c>
      <c r="G122" s="177" t="s">
        <v>147</v>
      </c>
      <c r="H122" s="178">
        <v>160</v>
      </c>
      <c r="I122" s="179"/>
      <c r="J122" s="180">
        <f>ROUND(I122*H122,2)</f>
        <v>0</v>
      </c>
      <c r="K122" s="176" t="s">
        <v>131</v>
      </c>
      <c r="L122" s="40"/>
      <c r="M122" s="181" t="s">
        <v>19</v>
      </c>
      <c r="N122" s="182" t="s">
        <v>41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132</v>
      </c>
      <c r="AT122" s="185" t="s">
        <v>127</v>
      </c>
      <c r="AU122" s="185" t="s">
        <v>80</v>
      </c>
      <c r="AY122" s="18" t="s">
        <v>125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78</v>
      </c>
      <c r="BK122" s="186">
        <f>ROUND(I122*H122,2)</f>
        <v>0</v>
      </c>
      <c r="BL122" s="18" t="s">
        <v>132</v>
      </c>
      <c r="BM122" s="185" t="s">
        <v>242</v>
      </c>
    </row>
    <row r="123" spans="1:65" s="2" customFormat="1" ht="19.5">
      <c r="A123" s="35"/>
      <c r="B123" s="36"/>
      <c r="C123" s="37"/>
      <c r="D123" s="187" t="s">
        <v>134</v>
      </c>
      <c r="E123" s="37"/>
      <c r="F123" s="188" t="s">
        <v>206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134</v>
      </c>
      <c r="AU123" s="18" t="s">
        <v>80</v>
      </c>
    </row>
    <row r="124" spans="1:65" s="2" customFormat="1" ht="11.25">
      <c r="A124" s="35"/>
      <c r="B124" s="36"/>
      <c r="C124" s="37"/>
      <c r="D124" s="192" t="s">
        <v>136</v>
      </c>
      <c r="E124" s="37"/>
      <c r="F124" s="193" t="s">
        <v>207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136</v>
      </c>
      <c r="AU124" s="18" t="s">
        <v>80</v>
      </c>
    </row>
    <row r="125" spans="1:65" s="13" customFormat="1" ht="11.25">
      <c r="B125" s="194"/>
      <c r="C125" s="195"/>
      <c r="D125" s="187" t="s">
        <v>138</v>
      </c>
      <c r="E125" s="196" t="s">
        <v>19</v>
      </c>
      <c r="F125" s="197" t="s">
        <v>243</v>
      </c>
      <c r="G125" s="195"/>
      <c r="H125" s="198">
        <v>16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138</v>
      </c>
      <c r="AU125" s="204" t="s">
        <v>80</v>
      </c>
      <c r="AV125" s="13" t="s">
        <v>80</v>
      </c>
      <c r="AW125" s="13" t="s">
        <v>32</v>
      </c>
      <c r="AX125" s="13" t="s">
        <v>70</v>
      </c>
      <c r="AY125" s="204" t="s">
        <v>125</v>
      </c>
    </row>
    <row r="126" spans="1:65" s="13" customFormat="1" ht="11.25">
      <c r="B126" s="194"/>
      <c r="C126" s="195"/>
      <c r="D126" s="187" t="s">
        <v>138</v>
      </c>
      <c r="E126" s="196" t="s">
        <v>19</v>
      </c>
      <c r="F126" s="197" t="s">
        <v>244</v>
      </c>
      <c r="G126" s="195"/>
      <c r="H126" s="198">
        <v>28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138</v>
      </c>
      <c r="AU126" s="204" t="s">
        <v>80</v>
      </c>
      <c r="AV126" s="13" t="s">
        <v>80</v>
      </c>
      <c r="AW126" s="13" t="s">
        <v>32</v>
      </c>
      <c r="AX126" s="13" t="s">
        <v>70</v>
      </c>
      <c r="AY126" s="204" t="s">
        <v>125</v>
      </c>
    </row>
    <row r="127" spans="1:65" s="13" customFormat="1" ht="11.25">
      <c r="B127" s="194"/>
      <c r="C127" s="195"/>
      <c r="D127" s="187" t="s">
        <v>138</v>
      </c>
      <c r="E127" s="196" t="s">
        <v>19</v>
      </c>
      <c r="F127" s="197" t="s">
        <v>245</v>
      </c>
      <c r="G127" s="195"/>
      <c r="H127" s="198">
        <v>36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138</v>
      </c>
      <c r="AU127" s="204" t="s">
        <v>80</v>
      </c>
      <c r="AV127" s="13" t="s">
        <v>80</v>
      </c>
      <c r="AW127" s="13" t="s">
        <v>32</v>
      </c>
      <c r="AX127" s="13" t="s">
        <v>70</v>
      </c>
      <c r="AY127" s="204" t="s">
        <v>125</v>
      </c>
    </row>
    <row r="128" spans="1:65" s="13" customFormat="1" ht="11.25">
      <c r="B128" s="194"/>
      <c r="C128" s="195"/>
      <c r="D128" s="187" t="s">
        <v>138</v>
      </c>
      <c r="E128" s="196" t="s">
        <v>19</v>
      </c>
      <c r="F128" s="197" t="s">
        <v>8</v>
      </c>
      <c r="G128" s="195"/>
      <c r="H128" s="198">
        <v>12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138</v>
      </c>
      <c r="AU128" s="204" t="s">
        <v>80</v>
      </c>
      <c r="AV128" s="13" t="s">
        <v>80</v>
      </c>
      <c r="AW128" s="13" t="s">
        <v>32</v>
      </c>
      <c r="AX128" s="13" t="s">
        <v>70</v>
      </c>
      <c r="AY128" s="204" t="s">
        <v>125</v>
      </c>
    </row>
    <row r="129" spans="1:65" s="13" customFormat="1" ht="11.25">
      <c r="B129" s="194"/>
      <c r="C129" s="195"/>
      <c r="D129" s="187" t="s">
        <v>138</v>
      </c>
      <c r="E129" s="196" t="s">
        <v>19</v>
      </c>
      <c r="F129" s="197" t="s">
        <v>243</v>
      </c>
      <c r="G129" s="195"/>
      <c r="H129" s="198">
        <v>16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138</v>
      </c>
      <c r="AU129" s="204" t="s">
        <v>80</v>
      </c>
      <c r="AV129" s="13" t="s">
        <v>80</v>
      </c>
      <c r="AW129" s="13" t="s">
        <v>32</v>
      </c>
      <c r="AX129" s="13" t="s">
        <v>70</v>
      </c>
      <c r="AY129" s="204" t="s">
        <v>125</v>
      </c>
    </row>
    <row r="130" spans="1:65" s="13" customFormat="1" ht="11.25">
      <c r="B130" s="194"/>
      <c r="C130" s="195"/>
      <c r="D130" s="187" t="s">
        <v>138</v>
      </c>
      <c r="E130" s="196" t="s">
        <v>19</v>
      </c>
      <c r="F130" s="197" t="s">
        <v>246</v>
      </c>
      <c r="G130" s="195"/>
      <c r="H130" s="198">
        <v>32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138</v>
      </c>
      <c r="AU130" s="204" t="s">
        <v>80</v>
      </c>
      <c r="AV130" s="13" t="s">
        <v>80</v>
      </c>
      <c r="AW130" s="13" t="s">
        <v>32</v>
      </c>
      <c r="AX130" s="13" t="s">
        <v>70</v>
      </c>
      <c r="AY130" s="204" t="s">
        <v>125</v>
      </c>
    </row>
    <row r="131" spans="1:65" s="13" customFormat="1" ht="11.25">
      <c r="B131" s="194"/>
      <c r="C131" s="195"/>
      <c r="D131" s="187" t="s">
        <v>138</v>
      </c>
      <c r="E131" s="196" t="s">
        <v>19</v>
      </c>
      <c r="F131" s="197" t="s">
        <v>247</v>
      </c>
      <c r="G131" s="195"/>
      <c r="H131" s="198">
        <v>20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138</v>
      </c>
      <c r="AU131" s="204" t="s">
        <v>80</v>
      </c>
      <c r="AV131" s="13" t="s">
        <v>80</v>
      </c>
      <c r="AW131" s="13" t="s">
        <v>32</v>
      </c>
      <c r="AX131" s="13" t="s">
        <v>70</v>
      </c>
      <c r="AY131" s="204" t="s">
        <v>125</v>
      </c>
    </row>
    <row r="132" spans="1:65" s="14" customFormat="1" ht="11.25">
      <c r="B132" s="206"/>
      <c r="C132" s="207"/>
      <c r="D132" s="187" t="s">
        <v>138</v>
      </c>
      <c r="E132" s="208" t="s">
        <v>19</v>
      </c>
      <c r="F132" s="209" t="s">
        <v>167</v>
      </c>
      <c r="G132" s="207"/>
      <c r="H132" s="210">
        <v>160</v>
      </c>
      <c r="I132" s="211"/>
      <c r="J132" s="207"/>
      <c r="K132" s="207"/>
      <c r="L132" s="212"/>
      <c r="M132" s="217"/>
      <c r="N132" s="218"/>
      <c r="O132" s="218"/>
      <c r="P132" s="218"/>
      <c r="Q132" s="218"/>
      <c r="R132" s="218"/>
      <c r="S132" s="218"/>
      <c r="T132" s="219"/>
      <c r="AT132" s="216" t="s">
        <v>138</v>
      </c>
      <c r="AU132" s="216" t="s">
        <v>80</v>
      </c>
      <c r="AV132" s="14" t="s">
        <v>132</v>
      </c>
      <c r="AW132" s="14" t="s">
        <v>32</v>
      </c>
      <c r="AX132" s="14" t="s">
        <v>78</v>
      </c>
      <c r="AY132" s="216" t="s">
        <v>125</v>
      </c>
    </row>
    <row r="133" spans="1:65" s="2" customFormat="1" ht="22.15" customHeight="1">
      <c r="A133" s="35"/>
      <c r="B133" s="36"/>
      <c r="C133" s="174" t="s">
        <v>210</v>
      </c>
      <c r="D133" s="174" t="s">
        <v>127</v>
      </c>
      <c r="E133" s="175" t="s">
        <v>211</v>
      </c>
      <c r="F133" s="176" t="s">
        <v>212</v>
      </c>
      <c r="G133" s="177" t="s">
        <v>147</v>
      </c>
      <c r="H133" s="178">
        <v>160</v>
      </c>
      <c r="I133" s="179"/>
      <c r="J133" s="180">
        <f>ROUND(I133*H133,2)</f>
        <v>0</v>
      </c>
      <c r="K133" s="176" t="s">
        <v>148</v>
      </c>
      <c r="L133" s="40"/>
      <c r="M133" s="181" t="s">
        <v>19</v>
      </c>
      <c r="N133" s="182" t="s">
        <v>41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149</v>
      </c>
      <c r="AT133" s="185" t="s">
        <v>127</v>
      </c>
      <c r="AU133" s="185" t="s">
        <v>80</v>
      </c>
      <c r="AY133" s="18" t="s">
        <v>125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78</v>
      </c>
      <c r="BK133" s="186">
        <f>ROUND(I133*H133,2)</f>
        <v>0</v>
      </c>
      <c r="BL133" s="18" t="s">
        <v>149</v>
      </c>
      <c r="BM133" s="185" t="s">
        <v>248</v>
      </c>
    </row>
    <row r="134" spans="1:65" s="2" customFormat="1" ht="19.5">
      <c r="A134" s="35"/>
      <c r="B134" s="36"/>
      <c r="C134" s="37"/>
      <c r="D134" s="187" t="s">
        <v>134</v>
      </c>
      <c r="E134" s="37"/>
      <c r="F134" s="188" t="s">
        <v>214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134</v>
      </c>
      <c r="AU134" s="18" t="s">
        <v>80</v>
      </c>
    </row>
    <row r="135" spans="1:65" s="2" customFormat="1" ht="19.5">
      <c r="A135" s="35"/>
      <c r="B135" s="36"/>
      <c r="C135" s="37"/>
      <c r="D135" s="187" t="s">
        <v>152</v>
      </c>
      <c r="E135" s="37"/>
      <c r="F135" s="205" t="s">
        <v>215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152</v>
      </c>
      <c r="AU135" s="18" t="s">
        <v>80</v>
      </c>
    </row>
    <row r="136" spans="1:65" s="13" customFormat="1" ht="11.25">
      <c r="B136" s="194"/>
      <c r="C136" s="195"/>
      <c r="D136" s="187" t="s">
        <v>138</v>
      </c>
      <c r="E136" s="196" t="s">
        <v>19</v>
      </c>
      <c r="F136" s="197" t="s">
        <v>249</v>
      </c>
      <c r="G136" s="195"/>
      <c r="H136" s="198">
        <v>160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138</v>
      </c>
      <c r="AU136" s="204" t="s">
        <v>80</v>
      </c>
      <c r="AV136" s="13" t="s">
        <v>80</v>
      </c>
      <c r="AW136" s="13" t="s">
        <v>32</v>
      </c>
      <c r="AX136" s="13" t="s">
        <v>78</v>
      </c>
      <c r="AY136" s="204" t="s">
        <v>125</v>
      </c>
    </row>
    <row r="137" spans="1:65" s="2" customFormat="1" ht="22.15" customHeight="1">
      <c r="A137" s="35"/>
      <c r="B137" s="36"/>
      <c r="C137" s="174" t="s">
        <v>216</v>
      </c>
      <c r="D137" s="174" t="s">
        <v>127</v>
      </c>
      <c r="E137" s="175" t="s">
        <v>145</v>
      </c>
      <c r="F137" s="176" t="s">
        <v>146</v>
      </c>
      <c r="G137" s="177" t="s">
        <v>147</v>
      </c>
      <c r="H137" s="178">
        <v>167</v>
      </c>
      <c r="I137" s="179"/>
      <c r="J137" s="180">
        <f>ROUND(I137*H137,2)</f>
        <v>0</v>
      </c>
      <c r="K137" s="176" t="s">
        <v>148</v>
      </c>
      <c r="L137" s="40"/>
      <c r="M137" s="181" t="s">
        <v>19</v>
      </c>
      <c r="N137" s="182" t="s">
        <v>41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149</v>
      </c>
      <c r="AT137" s="185" t="s">
        <v>127</v>
      </c>
      <c r="AU137" s="185" t="s">
        <v>80</v>
      </c>
      <c r="AY137" s="18" t="s">
        <v>125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78</v>
      </c>
      <c r="BK137" s="186">
        <f>ROUND(I137*H137,2)</f>
        <v>0</v>
      </c>
      <c r="BL137" s="18" t="s">
        <v>149</v>
      </c>
      <c r="BM137" s="185" t="s">
        <v>250</v>
      </c>
    </row>
    <row r="138" spans="1:65" s="2" customFormat="1" ht="19.5">
      <c r="A138" s="35"/>
      <c r="B138" s="36"/>
      <c r="C138" s="37"/>
      <c r="D138" s="187" t="s">
        <v>134</v>
      </c>
      <c r="E138" s="37"/>
      <c r="F138" s="188" t="s">
        <v>151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134</v>
      </c>
      <c r="AU138" s="18" t="s">
        <v>80</v>
      </c>
    </row>
    <row r="139" spans="1:65" s="2" customFormat="1" ht="39">
      <c r="A139" s="35"/>
      <c r="B139" s="36"/>
      <c r="C139" s="37"/>
      <c r="D139" s="187" t="s">
        <v>152</v>
      </c>
      <c r="E139" s="37"/>
      <c r="F139" s="205" t="s">
        <v>153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152</v>
      </c>
      <c r="AU139" s="18" t="s">
        <v>80</v>
      </c>
    </row>
    <row r="140" spans="1:65" s="13" customFormat="1" ht="11.25">
      <c r="B140" s="194"/>
      <c r="C140" s="195"/>
      <c r="D140" s="187" t="s">
        <v>138</v>
      </c>
      <c r="E140" s="196" t="s">
        <v>19</v>
      </c>
      <c r="F140" s="197" t="s">
        <v>251</v>
      </c>
      <c r="G140" s="195"/>
      <c r="H140" s="198">
        <v>60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138</v>
      </c>
      <c r="AU140" s="204" t="s">
        <v>80</v>
      </c>
      <c r="AV140" s="13" t="s">
        <v>80</v>
      </c>
      <c r="AW140" s="13" t="s">
        <v>32</v>
      </c>
      <c r="AX140" s="13" t="s">
        <v>70</v>
      </c>
      <c r="AY140" s="204" t="s">
        <v>125</v>
      </c>
    </row>
    <row r="141" spans="1:65" s="13" customFormat="1" ht="11.25">
      <c r="B141" s="194"/>
      <c r="C141" s="195"/>
      <c r="D141" s="187" t="s">
        <v>138</v>
      </c>
      <c r="E141" s="196" t="s">
        <v>19</v>
      </c>
      <c r="F141" s="197" t="s">
        <v>252</v>
      </c>
      <c r="G141" s="195"/>
      <c r="H141" s="198">
        <v>32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138</v>
      </c>
      <c r="AU141" s="204" t="s">
        <v>80</v>
      </c>
      <c r="AV141" s="13" t="s">
        <v>80</v>
      </c>
      <c r="AW141" s="13" t="s">
        <v>32</v>
      </c>
      <c r="AX141" s="13" t="s">
        <v>70</v>
      </c>
      <c r="AY141" s="204" t="s">
        <v>125</v>
      </c>
    </row>
    <row r="142" spans="1:65" s="13" customFormat="1" ht="11.25">
      <c r="B142" s="194"/>
      <c r="C142" s="195"/>
      <c r="D142" s="187" t="s">
        <v>138</v>
      </c>
      <c r="E142" s="196" t="s">
        <v>19</v>
      </c>
      <c r="F142" s="197" t="s">
        <v>253</v>
      </c>
      <c r="G142" s="195"/>
      <c r="H142" s="198">
        <v>75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138</v>
      </c>
      <c r="AU142" s="204" t="s">
        <v>80</v>
      </c>
      <c r="AV142" s="13" t="s">
        <v>80</v>
      </c>
      <c r="AW142" s="13" t="s">
        <v>32</v>
      </c>
      <c r="AX142" s="13" t="s">
        <v>70</v>
      </c>
      <c r="AY142" s="204" t="s">
        <v>125</v>
      </c>
    </row>
    <row r="143" spans="1:65" s="14" customFormat="1" ht="11.25">
      <c r="B143" s="206"/>
      <c r="C143" s="207"/>
      <c r="D143" s="187" t="s">
        <v>138</v>
      </c>
      <c r="E143" s="208" t="s">
        <v>19</v>
      </c>
      <c r="F143" s="209" t="s">
        <v>167</v>
      </c>
      <c r="G143" s="207"/>
      <c r="H143" s="210">
        <v>167</v>
      </c>
      <c r="I143" s="211"/>
      <c r="J143" s="207"/>
      <c r="K143" s="207"/>
      <c r="L143" s="212"/>
      <c r="M143" s="217"/>
      <c r="N143" s="218"/>
      <c r="O143" s="218"/>
      <c r="P143" s="218"/>
      <c r="Q143" s="218"/>
      <c r="R143" s="218"/>
      <c r="S143" s="218"/>
      <c r="T143" s="219"/>
      <c r="AT143" s="216" t="s">
        <v>138</v>
      </c>
      <c r="AU143" s="216" t="s">
        <v>80</v>
      </c>
      <c r="AV143" s="14" t="s">
        <v>132</v>
      </c>
      <c r="AW143" s="14" t="s">
        <v>32</v>
      </c>
      <c r="AX143" s="14" t="s">
        <v>78</v>
      </c>
      <c r="AY143" s="216" t="s">
        <v>125</v>
      </c>
    </row>
    <row r="144" spans="1:65" s="2" customFormat="1" ht="22.15" customHeight="1">
      <c r="A144" s="35"/>
      <c r="B144" s="36"/>
      <c r="C144" s="174" t="s">
        <v>219</v>
      </c>
      <c r="D144" s="174" t="s">
        <v>127</v>
      </c>
      <c r="E144" s="175" t="s">
        <v>155</v>
      </c>
      <c r="F144" s="176" t="s">
        <v>156</v>
      </c>
      <c r="G144" s="177" t="s">
        <v>147</v>
      </c>
      <c r="H144" s="178">
        <v>167</v>
      </c>
      <c r="I144" s="179"/>
      <c r="J144" s="180">
        <f>ROUND(I144*H144,2)</f>
        <v>0</v>
      </c>
      <c r="K144" s="176" t="s">
        <v>148</v>
      </c>
      <c r="L144" s="40"/>
      <c r="M144" s="181" t="s">
        <v>19</v>
      </c>
      <c r="N144" s="182" t="s">
        <v>41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149</v>
      </c>
      <c r="AT144" s="185" t="s">
        <v>127</v>
      </c>
      <c r="AU144" s="185" t="s">
        <v>80</v>
      </c>
      <c r="AY144" s="18" t="s">
        <v>125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78</v>
      </c>
      <c r="BK144" s="186">
        <f>ROUND(I144*H144,2)</f>
        <v>0</v>
      </c>
      <c r="BL144" s="18" t="s">
        <v>149</v>
      </c>
      <c r="BM144" s="185" t="s">
        <v>254</v>
      </c>
    </row>
    <row r="145" spans="1:51" s="2" customFormat="1" ht="19.5">
      <c r="A145" s="35"/>
      <c r="B145" s="36"/>
      <c r="C145" s="37"/>
      <c r="D145" s="187" t="s">
        <v>134</v>
      </c>
      <c r="E145" s="37"/>
      <c r="F145" s="188" t="s">
        <v>156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134</v>
      </c>
      <c r="AU145" s="18" t="s">
        <v>80</v>
      </c>
    </row>
    <row r="146" spans="1:51" s="2" customFormat="1" ht="39">
      <c r="A146" s="35"/>
      <c r="B146" s="36"/>
      <c r="C146" s="37"/>
      <c r="D146" s="187" t="s">
        <v>152</v>
      </c>
      <c r="E146" s="37"/>
      <c r="F146" s="205" t="s">
        <v>158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152</v>
      </c>
      <c r="AU146" s="18" t="s">
        <v>80</v>
      </c>
    </row>
    <row r="147" spans="1:51" s="13" customFormat="1" ht="11.25">
      <c r="B147" s="194"/>
      <c r="C147" s="195"/>
      <c r="D147" s="187" t="s">
        <v>138</v>
      </c>
      <c r="E147" s="196" t="s">
        <v>19</v>
      </c>
      <c r="F147" s="197" t="s">
        <v>251</v>
      </c>
      <c r="G147" s="195"/>
      <c r="H147" s="198">
        <v>60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138</v>
      </c>
      <c r="AU147" s="204" t="s">
        <v>80</v>
      </c>
      <c r="AV147" s="13" t="s">
        <v>80</v>
      </c>
      <c r="AW147" s="13" t="s">
        <v>32</v>
      </c>
      <c r="AX147" s="13" t="s">
        <v>70</v>
      </c>
      <c r="AY147" s="204" t="s">
        <v>125</v>
      </c>
    </row>
    <row r="148" spans="1:51" s="13" customFormat="1" ht="11.25">
      <c r="B148" s="194"/>
      <c r="C148" s="195"/>
      <c r="D148" s="187" t="s">
        <v>138</v>
      </c>
      <c r="E148" s="196" t="s">
        <v>19</v>
      </c>
      <c r="F148" s="197" t="s">
        <v>252</v>
      </c>
      <c r="G148" s="195"/>
      <c r="H148" s="198">
        <v>32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138</v>
      </c>
      <c r="AU148" s="204" t="s">
        <v>80</v>
      </c>
      <c r="AV148" s="13" t="s">
        <v>80</v>
      </c>
      <c r="AW148" s="13" t="s">
        <v>32</v>
      </c>
      <c r="AX148" s="13" t="s">
        <v>70</v>
      </c>
      <c r="AY148" s="204" t="s">
        <v>125</v>
      </c>
    </row>
    <row r="149" spans="1:51" s="13" customFormat="1" ht="11.25">
      <c r="B149" s="194"/>
      <c r="C149" s="195"/>
      <c r="D149" s="187" t="s">
        <v>138</v>
      </c>
      <c r="E149" s="196" t="s">
        <v>19</v>
      </c>
      <c r="F149" s="197" t="s">
        <v>253</v>
      </c>
      <c r="G149" s="195"/>
      <c r="H149" s="198">
        <v>75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138</v>
      </c>
      <c r="AU149" s="204" t="s">
        <v>80</v>
      </c>
      <c r="AV149" s="13" t="s">
        <v>80</v>
      </c>
      <c r="AW149" s="13" t="s">
        <v>32</v>
      </c>
      <c r="AX149" s="13" t="s">
        <v>70</v>
      </c>
      <c r="AY149" s="204" t="s">
        <v>125</v>
      </c>
    </row>
    <row r="150" spans="1:51" s="14" customFormat="1" ht="11.25">
      <c r="B150" s="206"/>
      <c r="C150" s="207"/>
      <c r="D150" s="187" t="s">
        <v>138</v>
      </c>
      <c r="E150" s="208" t="s">
        <v>19</v>
      </c>
      <c r="F150" s="209" t="s">
        <v>167</v>
      </c>
      <c r="G150" s="207"/>
      <c r="H150" s="210">
        <v>167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138</v>
      </c>
      <c r="AU150" s="216" t="s">
        <v>80</v>
      </c>
      <c r="AV150" s="14" t="s">
        <v>132</v>
      </c>
      <c r="AW150" s="14" t="s">
        <v>32</v>
      </c>
      <c r="AX150" s="14" t="s">
        <v>78</v>
      </c>
      <c r="AY150" s="216" t="s">
        <v>125</v>
      </c>
    </row>
    <row r="151" spans="1:51" s="2" customFormat="1" ht="6.95" customHeight="1">
      <c r="A151" s="35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Xy8Yun1UMYZmy0lxLv0mOx9ke+KcC5qR/dq75VUzoJTrTp17m9f/i5r89OD6TNAqCRDtu0UMUhxScDrD/khjWg==" saltValue="xc4yy436b9dnSLnWqNL98kqk9nX7/FIR9XQIkf+7g2pgydLcvl0VUSNHNe00gsUXFPF98t/wRohQAuGuXVqVsg==" spinCount="100000" sheet="1" objects="1" scenarios="1" formatColumns="0" formatRows="0" autoFilter="0"/>
  <autoFilter ref="C82:K150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4" r:id="rId2" xr:uid="{00000000-0004-0000-0300-000001000000}"/>
    <hyperlink ref="F98" r:id="rId3" xr:uid="{00000000-0004-0000-0300-000002000000}"/>
    <hyperlink ref="F104" r:id="rId4" xr:uid="{00000000-0004-0000-0300-000003000000}"/>
    <hyperlink ref="F110" r:id="rId5" xr:uid="{00000000-0004-0000-0300-000004000000}"/>
    <hyperlink ref="F115" r:id="rId6" xr:uid="{00000000-0004-0000-0300-000005000000}"/>
    <hyperlink ref="F119" r:id="rId7" xr:uid="{00000000-0004-0000-0300-000006000000}"/>
    <hyperlink ref="F124" r:id="rId8" xr:uid="{00000000-0004-0000-03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255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ROUND((SUM(BE83:BE146)),  2)</f>
        <v>0</v>
      </c>
      <c r="G33" s="35"/>
      <c r="H33" s="35"/>
      <c r="I33" s="119">
        <v>0.21</v>
      </c>
      <c r="J33" s="118">
        <f>ROUND(((SUM(BE83:BE146))*I33),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ROUND((SUM(BF83:BF146)),  2)</f>
        <v>0</v>
      </c>
      <c r="G34" s="35"/>
      <c r="H34" s="35"/>
      <c r="I34" s="119">
        <v>0.12</v>
      </c>
      <c r="J34" s="118">
        <f>ROUND(((SUM(BF83:BF146))*I34),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ROUND((SUM(BG83:BG146)),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ROUND((SUM(BH83:BH146)),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ROUND((SUM(BI83:BI146)),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04 - 401_241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J111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J120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04 - 401_241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P84+P111</f>
        <v>0</v>
      </c>
      <c r="Q83" s="73"/>
      <c r="R83" s="155">
        <f>R84+R111</f>
        <v>0</v>
      </c>
      <c r="S83" s="73"/>
      <c r="T83" s="156">
        <f>T84+T111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BK84+BK111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SUM(P86:P110)</f>
        <v>0</v>
      </c>
      <c r="Q85" s="166"/>
      <c r="R85" s="167">
        <f>SUM(R86:R110)</f>
        <v>0</v>
      </c>
      <c r="S85" s="166"/>
      <c r="T85" s="168">
        <f>SUM(T86:T110)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SUM(BK86:BK110)</f>
        <v>0</v>
      </c>
    </row>
    <row r="86" spans="1:65" s="2" customFormat="1" ht="14.45" customHeight="1">
      <c r="A86" s="35"/>
      <c r="B86" s="36"/>
      <c r="C86" s="174" t="s">
        <v>169</v>
      </c>
      <c r="D86" s="174" t="s">
        <v>127</v>
      </c>
      <c r="E86" s="175" t="s">
        <v>227</v>
      </c>
      <c r="F86" s="176" t="s">
        <v>228</v>
      </c>
      <c r="G86" s="177" t="s">
        <v>162</v>
      </c>
      <c r="H86" s="178">
        <v>339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256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230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231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257</v>
      </c>
      <c r="G89" s="195"/>
      <c r="H89" s="198">
        <v>339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78</v>
      </c>
      <c r="AY89" s="204" t="s">
        <v>125</v>
      </c>
    </row>
    <row r="90" spans="1:65" s="2" customFormat="1" ht="14.45" customHeight="1">
      <c r="A90" s="35"/>
      <c r="B90" s="36"/>
      <c r="C90" s="174" t="s">
        <v>8</v>
      </c>
      <c r="D90" s="174" t="s">
        <v>127</v>
      </c>
      <c r="E90" s="175" t="s">
        <v>258</v>
      </c>
      <c r="F90" s="176" t="s">
        <v>259</v>
      </c>
      <c r="G90" s="177" t="s">
        <v>162</v>
      </c>
      <c r="H90" s="178">
        <v>240</v>
      </c>
      <c r="I90" s="179"/>
      <c r="J90" s="180">
        <f>ROUND(I90*H90,2)</f>
        <v>0</v>
      </c>
      <c r="K90" s="176" t="s">
        <v>131</v>
      </c>
      <c r="L90" s="40"/>
      <c r="M90" s="181" t="s">
        <v>19</v>
      </c>
      <c r="N90" s="182" t="s">
        <v>41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132</v>
      </c>
      <c r="AT90" s="185" t="s">
        <v>127</v>
      </c>
      <c r="AU90" s="185" t="s">
        <v>80</v>
      </c>
      <c r="AY90" s="18" t="s">
        <v>125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78</v>
      </c>
      <c r="BK90" s="186">
        <f>ROUND(I90*H90,2)</f>
        <v>0</v>
      </c>
      <c r="BL90" s="18" t="s">
        <v>132</v>
      </c>
      <c r="BM90" s="185" t="s">
        <v>260</v>
      </c>
    </row>
    <row r="91" spans="1:65" s="2" customFormat="1" ht="19.5">
      <c r="A91" s="35"/>
      <c r="B91" s="36"/>
      <c r="C91" s="37"/>
      <c r="D91" s="187" t="s">
        <v>134</v>
      </c>
      <c r="E91" s="37"/>
      <c r="F91" s="188" t="s">
        <v>261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134</v>
      </c>
      <c r="AU91" s="18" t="s">
        <v>80</v>
      </c>
    </row>
    <row r="92" spans="1:65" s="2" customFormat="1" ht="11.25">
      <c r="A92" s="35"/>
      <c r="B92" s="36"/>
      <c r="C92" s="37"/>
      <c r="D92" s="192" t="s">
        <v>136</v>
      </c>
      <c r="E92" s="37"/>
      <c r="F92" s="193" t="s">
        <v>262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136</v>
      </c>
      <c r="AU92" s="18" t="s">
        <v>80</v>
      </c>
    </row>
    <row r="93" spans="1:65" s="2" customFormat="1" ht="19.5">
      <c r="A93" s="35"/>
      <c r="B93" s="36"/>
      <c r="C93" s="37"/>
      <c r="D93" s="187" t="s">
        <v>152</v>
      </c>
      <c r="E93" s="37"/>
      <c r="F93" s="205" t="s">
        <v>263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152</v>
      </c>
      <c r="AU93" s="18" t="s">
        <v>80</v>
      </c>
    </row>
    <row r="94" spans="1:65" s="13" customFormat="1" ht="11.25">
      <c r="B94" s="194"/>
      <c r="C94" s="195"/>
      <c r="D94" s="187" t="s">
        <v>138</v>
      </c>
      <c r="E94" s="196" t="s">
        <v>19</v>
      </c>
      <c r="F94" s="197" t="s">
        <v>264</v>
      </c>
      <c r="G94" s="195"/>
      <c r="H94" s="198">
        <v>240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138</v>
      </c>
      <c r="AU94" s="204" t="s">
        <v>80</v>
      </c>
      <c r="AV94" s="13" t="s">
        <v>80</v>
      </c>
      <c r="AW94" s="13" t="s">
        <v>32</v>
      </c>
      <c r="AX94" s="13" t="s">
        <v>78</v>
      </c>
      <c r="AY94" s="204" t="s">
        <v>125</v>
      </c>
    </row>
    <row r="95" spans="1:65" s="2" customFormat="1" ht="14.45" customHeight="1">
      <c r="A95" s="35"/>
      <c r="B95" s="36"/>
      <c r="C95" s="174" t="s">
        <v>80</v>
      </c>
      <c r="D95" s="174" t="s">
        <v>127</v>
      </c>
      <c r="E95" s="175" t="s">
        <v>177</v>
      </c>
      <c r="F95" s="176" t="s">
        <v>178</v>
      </c>
      <c r="G95" s="177" t="s">
        <v>147</v>
      </c>
      <c r="H95" s="178">
        <v>2260</v>
      </c>
      <c r="I95" s="179"/>
      <c r="J95" s="180">
        <f>ROUND(I95*H95,2)</f>
        <v>0</v>
      </c>
      <c r="K95" s="176" t="s">
        <v>131</v>
      </c>
      <c r="L95" s="40"/>
      <c r="M95" s="181" t="s">
        <v>19</v>
      </c>
      <c r="N95" s="182" t="s">
        <v>41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132</v>
      </c>
      <c r="AT95" s="185" t="s">
        <v>127</v>
      </c>
      <c r="AU95" s="185" t="s">
        <v>80</v>
      </c>
      <c r="AY95" s="18" t="s">
        <v>125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78</v>
      </c>
      <c r="BK95" s="186">
        <f>ROUND(I95*H95,2)</f>
        <v>0</v>
      </c>
      <c r="BL95" s="18" t="s">
        <v>132</v>
      </c>
      <c r="BM95" s="185" t="s">
        <v>265</v>
      </c>
    </row>
    <row r="96" spans="1:65" s="2" customFormat="1" ht="11.25">
      <c r="A96" s="35"/>
      <c r="B96" s="36"/>
      <c r="C96" s="37"/>
      <c r="D96" s="187" t="s">
        <v>134</v>
      </c>
      <c r="E96" s="37"/>
      <c r="F96" s="188" t="s">
        <v>180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134</v>
      </c>
      <c r="AU96" s="18" t="s">
        <v>80</v>
      </c>
    </row>
    <row r="97" spans="1:65" s="2" customFormat="1" ht="11.25">
      <c r="A97" s="35"/>
      <c r="B97" s="36"/>
      <c r="C97" s="37"/>
      <c r="D97" s="192" t="s">
        <v>136</v>
      </c>
      <c r="E97" s="37"/>
      <c r="F97" s="193" t="s">
        <v>181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136</v>
      </c>
      <c r="AU97" s="18" t="s">
        <v>80</v>
      </c>
    </row>
    <row r="98" spans="1:65" s="13" customFormat="1" ht="11.25">
      <c r="B98" s="194"/>
      <c r="C98" s="195"/>
      <c r="D98" s="187" t="s">
        <v>138</v>
      </c>
      <c r="E98" s="196" t="s">
        <v>19</v>
      </c>
      <c r="F98" s="197" t="s">
        <v>266</v>
      </c>
      <c r="G98" s="195"/>
      <c r="H98" s="198">
        <v>1130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138</v>
      </c>
      <c r="AU98" s="204" t="s">
        <v>80</v>
      </c>
      <c r="AV98" s="13" t="s">
        <v>80</v>
      </c>
      <c r="AW98" s="13" t="s">
        <v>32</v>
      </c>
      <c r="AX98" s="13" t="s">
        <v>70</v>
      </c>
      <c r="AY98" s="204" t="s">
        <v>125</v>
      </c>
    </row>
    <row r="99" spans="1:65" s="13" customFormat="1" ht="11.25">
      <c r="B99" s="194"/>
      <c r="C99" s="195"/>
      <c r="D99" s="187" t="s">
        <v>138</v>
      </c>
      <c r="E99" s="196" t="s">
        <v>19</v>
      </c>
      <c r="F99" s="197" t="s">
        <v>266</v>
      </c>
      <c r="G99" s="195"/>
      <c r="H99" s="198">
        <v>1130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138</v>
      </c>
      <c r="AU99" s="204" t="s">
        <v>80</v>
      </c>
      <c r="AV99" s="13" t="s">
        <v>80</v>
      </c>
      <c r="AW99" s="13" t="s">
        <v>32</v>
      </c>
      <c r="AX99" s="13" t="s">
        <v>70</v>
      </c>
      <c r="AY99" s="204" t="s">
        <v>125</v>
      </c>
    </row>
    <row r="100" spans="1:65" s="14" customFormat="1" ht="11.25">
      <c r="B100" s="206"/>
      <c r="C100" s="207"/>
      <c r="D100" s="187" t="s">
        <v>138</v>
      </c>
      <c r="E100" s="208" t="s">
        <v>19</v>
      </c>
      <c r="F100" s="209" t="s">
        <v>167</v>
      </c>
      <c r="G100" s="207"/>
      <c r="H100" s="210">
        <v>2260</v>
      </c>
      <c r="I100" s="211"/>
      <c r="J100" s="207"/>
      <c r="K100" s="207"/>
      <c r="L100" s="212"/>
      <c r="M100" s="217"/>
      <c r="N100" s="218"/>
      <c r="O100" s="218"/>
      <c r="P100" s="218"/>
      <c r="Q100" s="218"/>
      <c r="R100" s="218"/>
      <c r="S100" s="218"/>
      <c r="T100" s="219"/>
      <c r="AT100" s="216" t="s">
        <v>138</v>
      </c>
      <c r="AU100" s="216" t="s">
        <v>80</v>
      </c>
      <c r="AV100" s="14" t="s">
        <v>132</v>
      </c>
      <c r="AW100" s="14" t="s">
        <v>32</v>
      </c>
      <c r="AX100" s="14" t="s">
        <v>78</v>
      </c>
      <c r="AY100" s="216" t="s">
        <v>125</v>
      </c>
    </row>
    <row r="101" spans="1:65" s="2" customFormat="1" ht="14.45" customHeight="1">
      <c r="A101" s="35"/>
      <c r="B101" s="36"/>
      <c r="C101" s="174" t="s">
        <v>144</v>
      </c>
      <c r="D101" s="174" t="s">
        <v>127</v>
      </c>
      <c r="E101" s="175" t="s">
        <v>183</v>
      </c>
      <c r="F101" s="176" t="s">
        <v>184</v>
      </c>
      <c r="G101" s="177" t="s">
        <v>147</v>
      </c>
      <c r="H101" s="178">
        <v>2260</v>
      </c>
      <c r="I101" s="179"/>
      <c r="J101" s="180">
        <f>ROUND(I101*H101,2)</f>
        <v>0</v>
      </c>
      <c r="K101" s="176" t="s">
        <v>131</v>
      </c>
      <c r="L101" s="40"/>
      <c r="M101" s="181" t="s">
        <v>19</v>
      </c>
      <c r="N101" s="182" t="s">
        <v>41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132</v>
      </c>
      <c r="AT101" s="185" t="s">
        <v>127</v>
      </c>
      <c r="AU101" s="185" t="s">
        <v>80</v>
      </c>
      <c r="AY101" s="18" t="s">
        <v>125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78</v>
      </c>
      <c r="BK101" s="186">
        <f>ROUND(I101*H101,2)</f>
        <v>0</v>
      </c>
      <c r="BL101" s="18" t="s">
        <v>132</v>
      </c>
      <c r="BM101" s="185" t="s">
        <v>267</v>
      </c>
    </row>
    <row r="102" spans="1:65" s="2" customFormat="1" ht="19.5">
      <c r="A102" s="35"/>
      <c r="B102" s="36"/>
      <c r="C102" s="37"/>
      <c r="D102" s="187" t="s">
        <v>134</v>
      </c>
      <c r="E102" s="37"/>
      <c r="F102" s="188" t="s">
        <v>186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134</v>
      </c>
      <c r="AU102" s="18" t="s">
        <v>80</v>
      </c>
    </row>
    <row r="103" spans="1:65" s="2" customFormat="1" ht="11.25">
      <c r="A103" s="35"/>
      <c r="B103" s="36"/>
      <c r="C103" s="37"/>
      <c r="D103" s="192" t="s">
        <v>136</v>
      </c>
      <c r="E103" s="37"/>
      <c r="F103" s="193" t="s">
        <v>187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136</v>
      </c>
      <c r="AU103" s="18" t="s">
        <v>80</v>
      </c>
    </row>
    <row r="104" spans="1:65" s="13" customFormat="1" ht="11.25">
      <c r="B104" s="194"/>
      <c r="C104" s="195"/>
      <c r="D104" s="187" t="s">
        <v>138</v>
      </c>
      <c r="E104" s="196" t="s">
        <v>19</v>
      </c>
      <c r="F104" s="197" t="s">
        <v>266</v>
      </c>
      <c r="G104" s="195"/>
      <c r="H104" s="198">
        <v>1130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138</v>
      </c>
      <c r="AU104" s="204" t="s">
        <v>80</v>
      </c>
      <c r="AV104" s="13" t="s">
        <v>80</v>
      </c>
      <c r="AW104" s="13" t="s">
        <v>32</v>
      </c>
      <c r="AX104" s="13" t="s">
        <v>70</v>
      </c>
      <c r="AY104" s="204" t="s">
        <v>125</v>
      </c>
    </row>
    <row r="105" spans="1:65" s="13" customFormat="1" ht="11.25">
      <c r="B105" s="194"/>
      <c r="C105" s="195"/>
      <c r="D105" s="187" t="s">
        <v>138</v>
      </c>
      <c r="E105" s="196" t="s">
        <v>19</v>
      </c>
      <c r="F105" s="197" t="s">
        <v>266</v>
      </c>
      <c r="G105" s="195"/>
      <c r="H105" s="198">
        <v>1130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138</v>
      </c>
      <c r="AU105" s="204" t="s">
        <v>80</v>
      </c>
      <c r="AV105" s="13" t="s">
        <v>80</v>
      </c>
      <c r="AW105" s="13" t="s">
        <v>32</v>
      </c>
      <c r="AX105" s="13" t="s">
        <v>70</v>
      </c>
      <c r="AY105" s="204" t="s">
        <v>125</v>
      </c>
    </row>
    <row r="106" spans="1:65" s="14" customFormat="1" ht="11.25">
      <c r="B106" s="206"/>
      <c r="C106" s="207"/>
      <c r="D106" s="187" t="s">
        <v>138</v>
      </c>
      <c r="E106" s="208" t="s">
        <v>19</v>
      </c>
      <c r="F106" s="209" t="s">
        <v>167</v>
      </c>
      <c r="G106" s="207"/>
      <c r="H106" s="210">
        <v>2260</v>
      </c>
      <c r="I106" s="211"/>
      <c r="J106" s="207"/>
      <c r="K106" s="207"/>
      <c r="L106" s="212"/>
      <c r="M106" s="217"/>
      <c r="N106" s="218"/>
      <c r="O106" s="218"/>
      <c r="P106" s="218"/>
      <c r="Q106" s="218"/>
      <c r="R106" s="218"/>
      <c r="S106" s="218"/>
      <c r="T106" s="219"/>
      <c r="AT106" s="216" t="s">
        <v>138</v>
      </c>
      <c r="AU106" s="216" t="s">
        <v>80</v>
      </c>
      <c r="AV106" s="14" t="s">
        <v>132</v>
      </c>
      <c r="AW106" s="14" t="s">
        <v>32</v>
      </c>
      <c r="AX106" s="14" t="s">
        <v>78</v>
      </c>
      <c r="AY106" s="216" t="s">
        <v>125</v>
      </c>
    </row>
    <row r="107" spans="1:65" s="2" customFormat="1" ht="14.45" customHeight="1">
      <c r="A107" s="35"/>
      <c r="B107" s="36"/>
      <c r="C107" s="174" t="s">
        <v>176</v>
      </c>
      <c r="D107" s="174" t="s">
        <v>127</v>
      </c>
      <c r="E107" s="175" t="s">
        <v>128</v>
      </c>
      <c r="F107" s="176" t="s">
        <v>129</v>
      </c>
      <c r="G107" s="177" t="s">
        <v>130</v>
      </c>
      <c r="H107" s="178">
        <v>0.57399999999999995</v>
      </c>
      <c r="I107" s="179"/>
      <c r="J107" s="180">
        <f>ROUND(I107*H107,2)</f>
        <v>0</v>
      </c>
      <c r="K107" s="176" t="s">
        <v>131</v>
      </c>
      <c r="L107" s="40"/>
      <c r="M107" s="181" t="s">
        <v>19</v>
      </c>
      <c r="N107" s="182" t="s">
        <v>41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132</v>
      </c>
      <c r="AT107" s="185" t="s">
        <v>127</v>
      </c>
      <c r="AU107" s="185" t="s">
        <v>80</v>
      </c>
      <c r="AY107" s="18" t="s">
        <v>125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78</v>
      </c>
      <c r="BK107" s="186">
        <f>ROUND(I107*H107,2)</f>
        <v>0</v>
      </c>
      <c r="BL107" s="18" t="s">
        <v>132</v>
      </c>
      <c r="BM107" s="185" t="s">
        <v>268</v>
      </c>
    </row>
    <row r="108" spans="1:65" s="2" customFormat="1" ht="11.25">
      <c r="A108" s="35"/>
      <c r="B108" s="36"/>
      <c r="C108" s="37"/>
      <c r="D108" s="187" t="s">
        <v>134</v>
      </c>
      <c r="E108" s="37"/>
      <c r="F108" s="188" t="s">
        <v>135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134</v>
      </c>
      <c r="AU108" s="18" t="s">
        <v>80</v>
      </c>
    </row>
    <row r="109" spans="1:65" s="2" customFormat="1" ht="11.25">
      <c r="A109" s="35"/>
      <c r="B109" s="36"/>
      <c r="C109" s="37"/>
      <c r="D109" s="192" t="s">
        <v>136</v>
      </c>
      <c r="E109" s="37"/>
      <c r="F109" s="193" t="s">
        <v>137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136</v>
      </c>
      <c r="AU109" s="18" t="s">
        <v>80</v>
      </c>
    </row>
    <row r="110" spans="1:65" s="13" customFormat="1" ht="11.25">
      <c r="B110" s="194"/>
      <c r="C110" s="195"/>
      <c r="D110" s="187" t="s">
        <v>138</v>
      </c>
      <c r="E110" s="196" t="s">
        <v>19</v>
      </c>
      <c r="F110" s="197" t="s">
        <v>269</v>
      </c>
      <c r="G110" s="195"/>
      <c r="H110" s="198">
        <v>0.57399999999999995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138</v>
      </c>
      <c r="AU110" s="204" t="s">
        <v>80</v>
      </c>
      <c r="AV110" s="13" t="s">
        <v>80</v>
      </c>
      <c r="AW110" s="13" t="s">
        <v>32</v>
      </c>
      <c r="AX110" s="13" t="s">
        <v>78</v>
      </c>
      <c r="AY110" s="204" t="s">
        <v>125</v>
      </c>
    </row>
    <row r="111" spans="1:65" s="12" customFormat="1" ht="25.9" customHeight="1">
      <c r="B111" s="158"/>
      <c r="C111" s="159"/>
      <c r="D111" s="160" t="s">
        <v>69</v>
      </c>
      <c r="E111" s="161" t="s">
        <v>140</v>
      </c>
      <c r="F111" s="161" t="s">
        <v>141</v>
      </c>
      <c r="G111" s="159"/>
      <c r="H111" s="159"/>
      <c r="I111" s="162"/>
      <c r="J111" s="163">
        <f>BK111</f>
        <v>0</v>
      </c>
      <c r="K111" s="159"/>
      <c r="L111" s="164"/>
      <c r="M111" s="165"/>
      <c r="N111" s="166"/>
      <c r="O111" s="166"/>
      <c r="P111" s="167">
        <f>P112+SUM(P113:P120)</f>
        <v>0</v>
      </c>
      <c r="Q111" s="166"/>
      <c r="R111" s="167">
        <f>R112+SUM(R113:R120)</f>
        <v>0</v>
      </c>
      <c r="S111" s="166"/>
      <c r="T111" s="168">
        <f>T112+SUM(T113:T120)</f>
        <v>0</v>
      </c>
      <c r="AR111" s="169" t="s">
        <v>132</v>
      </c>
      <c r="AT111" s="170" t="s">
        <v>69</v>
      </c>
      <c r="AU111" s="170" t="s">
        <v>70</v>
      </c>
      <c r="AY111" s="169" t="s">
        <v>125</v>
      </c>
      <c r="BK111" s="171">
        <f>BK112+SUM(BK113:BK120)</f>
        <v>0</v>
      </c>
    </row>
    <row r="112" spans="1:65" s="2" customFormat="1" ht="14.45" customHeight="1">
      <c r="A112" s="35"/>
      <c r="B112" s="36"/>
      <c r="C112" s="174" t="s">
        <v>132</v>
      </c>
      <c r="D112" s="174" t="s">
        <v>127</v>
      </c>
      <c r="E112" s="175" t="s">
        <v>191</v>
      </c>
      <c r="F112" s="176" t="s">
        <v>192</v>
      </c>
      <c r="G112" s="177" t="s">
        <v>130</v>
      </c>
      <c r="H112" s="178">
        <v>0.96099999999999997</v>
      </c>
      <c r="I112" s="179"/>
      <c r="J112" s="180">
        <f>ROUND(I112*H112,2)</f>
        <v>0</v>
      </c>
      <c r="K112" s="176" t="s">
        <v>131</v>
      </c>
      <c r="L112" s="40"/>
      <c r="M112" s="181" t="s">
        <v>19</v>
      </c>
      <c r="N112" s="182" t="s">
        <v>41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132</v>
      </c>
      <c r="AT112" s="185" t="s">
        <v>127</v>
      </c>
      <c r="AU112" s="185" t="s">
        <v>78</v>
      </c>
      <c r="AY112" s="18" t="s">
        <v>125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78</v>
      </c>
      <c r="BK112" s="186">
        <f>ROUND(I112*H112,2)</f>
        <v>0</v>
      </c>
      <c r="BL112" s="18" t="s">
        <v>132</v>
      </c>
      <c r="BM112" s="185" t="s">
        <v>270</v>
      </c>
    </row>
    <row r="113" spans="1:65" s="2" customFormat="1" ht="11.25">
      <c r="A113" s="35"/>
      <c r="B113" s="36"/>
      <c r="C113" s="37"/>
      <c r="D113" s="187" t="s">
        <v>134</v>
      </c>
      <c r="E113" s="37"/>
      <c r="F113" s="188" t="s">
        <v>194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134</v>
      </c>
      <c r="AU113" s="18" t="s">
        <v>78</v>
      </c>
    </row>
    <row r="114" spans="1:65" s="2" customFormat="1" ht="11.25">
      <c r="A114" s="35"/>
      <c r="B114" s="36"/>
      <c r="C114" s="37"/>
      <c r="D114" s="192" t="s">
        <v>136</v>
      </c>
      <c r="E114" s="37"/>
      <c r="F114" s="193" t="s">
        <v>195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136</v>
      </c>
      <c r="AU114" s="18" t="s">
        <v>78</v>
      </c>
    </row>
    <row r="115" spans="1:65" s="13" customFormat="1" ht="11.25">
      <c r="B115" s="194"/>
      <c r="C115" s="195"/>
      <c r="D115" s="187" t="s">
        <v>138</v>
      </c>
      <c r="E115" s="196" t="s">
        <v>19</v>
      </c>
      <c r="F115" s="197" t="s">
        <v>271</v>
      </c>
      <c r="G115" s="195"/>
      <c r="H115" s="198">
        <v>0.96099999999999997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138</v>
      </c>
      <c r="AU115" s="204" t="s">
        <v>78</v>
      </c>
      <c r="AV115" s="13" t="s">
        <v>80</v>
      </c>
      <c r="AW115" s="13" t="s">
        <v>32</v>
      </c>
      <c r="AX115" s="13" t="s">
        <v>78</v>
      </c>
      <c r="AY115" s="204" t="s">
        <v>125</v>
      </c>
    </row>
    <row r="116" spans="1:65" s="2" customFormat="1" ht="14.45" customHeight="1">
      <c r="A116" s="35"/>
      <c r="B116" s="36"/>
      <c r="C116" s="174" t="s">
        <v>196</v>
      </c>
      <c r="D116" s="174" t="s">
        <v>127</v>
      </c>
      <c r="E116" s="175" t="s">
        <v>197</v>
      </c>
      <c r="F116" s="176" t="s">
        <v>198</v>
      </c>
      <c r="G116" s="177" t="s">
        <v>130</v>
      </c>
      <c r="H116" s="178">
        <v>0.96099999999999997</v>
      </c>
      <c r="I116" s="179"/>
      <c r="J116" s="180">
        <f>ROUND(I116*H116,2)</f>
        <v>0</v>
      </c>
      <c r="K116" s="176" t="s">
        <v>131</v>
      </c>
      <c r="L116" s="40"/>
      <c r="M116" s="181" t="s">
        <v>19</v>
      </c>
      <c r="N116" s="182" t="s">
        <v>41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132</v>
      </c>
      <c r="AT116" s="185" t="s">
        <v>127</v>
      </c>
      <c r="AU116" s="185" t="s">
        <v>78</v>
      </c>
      <c r="AY116" s="18" t="s">
        <v>125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78</v>
      </c>
      <c r="BK116" s="186">
        <f>ROUND(I116*H116,2)</f>
        <v>0</v>
      </c>
      <c r="BL116" s="18" t="s">
        <v>132</v>
      </c>
      <c r="BM116" s="185" t="s">
        <v>272</v>
      </c>
    </row>
    <row r="117" spans="1:65" s="2" customFormat="1" ht="11.25">
      <c r="A117" s="35"/>
      <c r="B117" s="36"/>
      <c r="C117" s="37"/>
      <c r="D117" s="187" t="s">
        <v>134</v>
      </c>
      <c r="E117" s="37"/>
      <c r="F117" s="188" t="s">
        <v>200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134</v>
      </c>
      <c r="AU117" s="18" t="s">
        <v>78</v>
      </c>
    </row>
    <row r="118" spans="1:65" s="2" customFormat="1" ht="11.25">
      <c r="A118" s="35"/>
      <c r="B118" s="36"/>
      <c r="C118" s="37"/>
      <c r="D118" s="192" t="s">
        <v>136</v>
      </c>
      <c r="E118" s="37"/>
      <c r="F118" s="193" t="s">
        <v>201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136</v>
      </c>
      <c r="AU118" s="18" t="s">
        <v>78</v>
      </c>
    </row>
    <row r="119" spans="1:65" s="13" customFormat="1" ht="11.25">
      <c r="B119" s="194"/>
      <c r="C119" s="195"/>
      <c r="D119" s="187" t="s">
        <v>138</v>
      </c>
      <c r="E119" s="196" t="s">
        <v>19</v>
      </c>
      <c r="F119" s="197" t="s">
        <v>271</v>
      </c>
      <c r="G119" s="195"/>
      <c r="H119" s="198">
        <v>0.96099999999999997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138</v>
      </c>
      <c r="AU119" s="204" t="s">
        <v>78</v>
      </c>
      <c r="AV119" s="13" t="s">
        <v>80</v>
      </c>
      <c r="AW119" s="13" t="s">
        <v>32</v>
      </c>
      <c r="AX119" s="13" t="s">
        <v>78</v>
      </c>
      <c r="AY119" s="204" t="s">
        <v>125</v>
      </c>
    </row>
    <row r="120" spans="1:65" s="12" customFormat="1" ht="22.9" customHeight="1">
      <c r="B120" s="158"/>
      <c r="C120" s="159"/>
      <c r="D120" s="160" t="s">
        <v>69</v>
      </c>
      <c r="E120" s="172" t="s">
        <v>142</v>
      </c>
      <c r="F120" s="172" t="s">
        <v>143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SUM(P121:P146)</f>
        <v>0</v>
      </c>
      <c r="Q120" s="166"/>
      <c r="R120" s="167">
        <f>SUM(R121:R146)</f>
        <v>0</v>
      </c>
      <c r="S120" s="166"/>
      <c r="T120" s="168">
        <f>SUM(T121:T146)</f>
        <v>0</v>
      </c>
      <c r="AR120" s="169" t="s">
        <v>132</v>
      </c>
      <c r="AT120" s="170" t="s">
        <v>69</v>
      </c>
      <c r="AU120" s="170" t="s">
        <v>78</v>
      </c>
      <c r="AY120" s="169" t="s">
        <v>125</v>
      </c>
      <c r="BK120" s="171">
        <f>SUM(BK121:BK146)</f>
        <v>0</v>
      </c>
    </row>
    <row r="121" spans="1:65" s="2" customFormat="1" ht="14.45" customHeight="1">
      <c r="A121" s="35"/>
      <c r="B121" s="36"/>
      <c r="C121" s="174" t="s">
        <v>202</v>
      </c>
      <c r="D121" s="174" t="s">
        <v>127</v>
      </c>
      <c r="E121" s="175" t="s">
        <v>203</v>
      </c>
      <c r="F121" s="176" t="s">
        <v>204</v>
      </c>
      <c r="G121" s="177" t="s">
        <v>147</v>
      </c>
      <c r="H121" s="178">
        <v>830</v>
      </c>
      <c r="I121" s="179"/>
      <c r="J121" s="180">
        <f>ROUND(I121*H121,2)</f>
        <v>0</v>
      </c>
      <c r="K121" s="176" t="s">
        <v>131</v>
      </c>
      <c r="L121" s="40"/>
      <c r="M121" s="181" t="s">
        <v>19</v>
      </c>
      <c r="N121" s="182" t="s">
        <v>41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132</v>
      </c>
      <c r="AT121" s="185" t="s">
        <v>127</v>
      </c>
      <c r="AU121" s="185" t="s">
        <v>80</v>
      </c>
      <c r="AY121" s="18" t="s">
        <v>125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78</v>
      </c>
      <c r="BK121" s="186">
        <f>ROUND(I121*H121,2)</f>
        <v>0</v>
      </c>
      <c r="BL121" s="18" t="s">
        <v>132</v>
      </c>
      <c r="BM121" s="185" t="s">
        <v>273</v>
      </c>
    </row>
    <row r="122" spans="1:65" s="2" customFormat="1" ht="19.5">
      <c r="A122" s="35"/>
      <c r="B122" s="36"/>
      <c r="C122" s="37"/>
      <c r="D122" s="187" t="s">
        <v>134</v>
      </c>
      <c r="E122" s="37"/>
      <c r="F122" s="188" t="s">
        <v>206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134</v>
      </c>
      <c r="AU122" s="18" t="s">
        <v>80</v>
      </c>
    </row>
    <row r="123" spans="1:65" s="2" customFormat="1" ht="11.25">
      <c r="A123" s="35"/>
      <c r="B123" s="36"/>
      <c r="C123" s="37"/>
      <c r="D123" s="192" t="s">
        <v>136</v>
      </c>
      <c r="E123" s="37"/>
      <c r="F123" s="193" t="s">
        <v>207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136</v>
      </c>
      <c r="AU123" s="18" t="s">
        <v>80</v>
      </c>
    </row>
    <row r="124" spans="1:65" s="2" customFormat="1" ht="19.5">
      <c r="A124" s="35"/>
      <c r="B124" s="36"/>
      <c r="C124" s="37"/>
      <c r="D124" s="187" t="s">
        <v>152</v>
      </c>
      <c r="E124" s="37"/>
      <c r="F124" s="205" t="s">
        <v>208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80</v>
      </c>
    </row>
    <row r="125" spans="1:65" s="13" customFormat="1" ht="11.25">
      <c r="B125" s="194"/>
      <c r="C125" s="195"/>
      <c r="D125" s="187" t="s">
        <v>138</v>
      </c>
      <c r="E125" s="196" t="s">
        <v>19</v>
      </c>
      <c r="F125" s="197" t="s">
        <v>274</v>
      </c>
      <c r="G125" s="195"/>
      <c r="H125" s="198">
        <v>830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138</v>
      </c>
      <c r="AU125" s="204" t="s">
        <v>80</v>
      </c>
      <c r="AV125" s="13" t="s">
        <v>80</v>
      </c>
      <c r="AW125" s="13" t="s">
        <v>32</v>
      </c>
      <c r="AX125" s="13" t="s">
        <v>70</v>
      </c>
      <c r="AY125" s="204" t="s">
        <v>125</v>
      </c>
    </row>
    <row r="126" spans="1:65" s="14" customFormat="1" ht="11.25">
      <c r="B126" s="206"/>
      <c r="C126" s="207"/>
      <c r="D126" s="187" t="s">
        <v>138</v>
      </c>
      <c r="E126" s="208" t="s">
        <v>19</v>
      </c>
      <c r="F126" s="209" t="s">
        <v>167</v>
      </c>
      <c r="G126" s="207"/>
      <c r="H126" s="210">
        <v>830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138</v>
      </c>
      <c r="AU126" s="216" t="s">
        <v>80</v>
      </c>
      <c r="AV126" s="14" t="s">
        <v>132</v>
      </c>
      <c r="AW126" s="14" t="s">
        <v>32</v>
      </c>
      <c r="AX126" s="14" t="s">
        <v>78</v>
      </c>
      <c r="AY126" s="216" t="s">
        <v>125</v>
      </c>
    </row>
    <row r="127" spans="1:65" s="2" customFormat="1" ht="22.15" customHeight="1">
      <c r="A127" s="35"/>
      <c r="B127" s="36"/>
      <c r="C127" s="174" t="s">
        <v>210</v>
      </c>
      <c r="D127" s="174" t="s">
        <v>127</v>
      </c>
      <c r="E127" s="175" t="s">
        <v>211</v>
      </c>
      <c r="F127" s="176" t="s">
        <v>212</v>
      </c>
      <c r="G127" s="177" t="s">
        <v>147</v>
      </c>
      <c r="H127" s="178">
        <v>830</v>
      </c>
      <c r="I127" s="179"/>
      <c r="J127" s="180">
        <f>ROUND(I127*H127,2)</f>
        <v>0</v>
      </c>
      <c r="K127" s="176" t="s">
        <v>148</v>
      </c>
      <c r="L127" s="40"/>
      <c r="M127" s="181" t="s">
        <v>19</v>
      </c>
      <c r="N127" s="182" t="s">
        <v>41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149</v>
      </c>
      <c r="AT127" s="185" t="s">
        <v>127</v>
      </c>
      <c r="AU127" s="185" t="s">
        <v>80</v>
      </c>
      <c r="AY127" s="18" t="s">
        <v>125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78</v>
      </c>
      <c r="BK127" s="186">
        <f>ROUND(I127*H127,2)</f>
        <v>0</v>
      </c>
      <c r="BL127" s="18" t="s">
        <v>149</v>
      </c>
      <c r="BM127" s="185" t="s">
        <v>275</v>
      </c>
    </row>
    <row r="128" spans="1:65" s="2" customFormat="1" ht="19.5">
      <c r="A128" s="35"/>
      <c r="B128" s="36"/>
      <c r="C128" s="37"/>
      <c r="D128" s="187" t="s">
        <v>134</v>
      </c>
      <c r="E128" s="37"/>
      <c r="F128" s="188" t="s">
        <v>214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80</v>
      </c>
    </row>
    <row r="129" spans="1:65" s="2" customFormat="1" ht="19.5">
      <c r="A129" s="35"/>
      <c r="B129" s="36"/>
      <c r="C129" s="37"/>
      <c r="D129" s="187" t="s">
        <v>152</v>
      </c>
      <c r="E129" s="37"/>
      <c r="F129" s="205" t="s">
        <v>215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80</v>
      </c>
    </row>
    <row r="130" spans="1:65" s="13" customFormat="1" ht="11.25">
      <c r="B130" s="194"/>
      <c r="C130" s="195"/>
      <c r="D130" s="187" t="s">
        <v>138</v>
      </c>
      <c r="E130" s="196" t="s">
        <v>19</v>
      </c>
      <c r="F130" s="197" t="s">
        <v>274</v>
      </c>
      <c r="G130" s="195"/>
      <c r="H130" s="198">
        <v>830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138</v>
      </c>
      <c r="AU130" s="204" t="s">
        <v>80</v>
      </c>
      <c r="AV130" s="13" t="s">
        <v>80</v>
      </c>
      <c r="AW130" s="13" t="s">
        <v>32</v>
      </c>
      <c r="AX130" s="13" t="s">
        <v>78</v>
      </c>
      <c r="AY130" s="204" t="s">
        <v>125</v>
      </c>
    </row>
    <row r="131" spans="1:65" s="2" customFormat="1" ht="22.15" customHeight="1">
      <c r="A131" s="35"/>
      <c r="B131" s="36"/>
      <c r="C131" s="174" t="s">
        <v>216</v>
      </c>
      <c r="D131" s="174" t="s">
        <v>127</v>
      </c>
      <c r="E131" s="175" t="s">
        <v>145</v>
      </c>
      <c r="F131" s="176" t="s">
        <v>146</v>
      </c>
      <c r="G131" s="177" t="s">
        <v>147</v>
      </c>
      <c r="H131" s="178">
        <v>1160</v>
      </c>
      <c r="I131" s="179"/>
      <c r="J131" s="180">
        <f>ROUND(I131*H131,2)</f>
        <v>0</v>
      </c>
      <c r="K131" s="176" t="s">
        <v>148</v>
      </c>
      <c r="L131" s="40"/>
      <c r="M131" s="181" t="s">
        <v>19</v>
      </c>
      <c r="N131" s="182" t="s">
        <v>41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149</v>
      </c>
      <c r="AT131" s="185" t="s">
        <v>127</v>
      </c>
      <c r="AU131" s="185" t="s">
        <v>80</v>
      </c>
      <c r="AY131" s="18" t="s">
        <v>125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78</v>
      </c>
      <c r="BK131" s="186">
        <f>ROUND(I131*H131,2)</f>
        <v>0</v>
      </c>
      <c r="BL131" s="18" t="s">
        <v>149</v>
      </c>
      <c r="BM131" s="185" t="s">
        <v>276</v>
      </c>
    </row>
    <row r="132" spans="1:65" s="2" customFormat="1" ht="19.5">
      <c r="A132" s="35"/>
      <c r="B132" s="36"/>
      <c r="C132" s="37"/>
      <c r="D132" s="187" t="s">
        <v>134</v>
      </c>
      <c r="E132" s="37"/>
      <c r="F132" s="188" t="s">
        <v>151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134</v>
      </c>
      <c r="AU132" s="18" t="s">
        <v>80</v>
      </c>
    </row>
    <row r="133" spans="1:65" s="2" customFormat="1" ht="39">
      <c r="A133" s="35"/>
      <c r="B133" s="36"/>
      <c r="C133" s="37"/>
      <c r="D133" s="187" t="s">
        <v>152</v>
      </c>
      <c r="E133" s="37"/>
      <c r="F133" s="205" t="s">
        <v>153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152</v>
      </c>
      <c r="AU133" s="18" t="s">
        <v>80</v>
      </c>
    </row>
    <row r="134" spans="1:65" s="13" customFormat="1" ht="11.25">
      <c r="B134" s="194"/>
      <c r="C134" s="195"/>
      <c r="D134" s="187" t="s">
        <v>138</v>
      </c>
      <c r="E134" s="196" t="s">
        <v>19</v>
      </c>
      <c r="F134" s="197" t="s">
        <v>277</v>
      </c>
      <c r="G134" s="195"/>
      <c r="H134" s="198">
        <v>400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138</v>
      </c>
      <c r="AU134" s="204" t="s">
        <v>80</v>
      </c>
      <c r="AV134" s="13" t="s">
        <v>80</v>
      </c>
      <c r="AW134" s="13" t="s">
        <v>32</v>
      </c>
      <c r="AX134" s="13" t="s">
        <v>70</v>
      </c>
      <c r="AY134" s="204" t="s">
        <v>125</v>
      </c>
    </row>
    <row r="135" spans="1:65" s="13" customFormat="1" ht="11.25">
      <c r="B135" s="194"/>
      <c r="C135" s="195"/>
      <c r="D135" s="187" t="s">
        <v>138</v>
      </c>
      <c r="E135" s="196" t="s">
        <v>19</v>
      </c>
      <c r="F135" s="197" t="s">
        <v>278</v>
      </c>
      <c r="G135" s="195"/>
      <c r="H135" s="198">
        <v>200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138</v>
      </c>
      <c r="AU135" s="204" t="s">
        <v>80</v>
      </c>
      <c r="AV135" s="13" t="s">
        <v>80</v>
      </c>
      <c r="AW135" s="13" t="s">
        <v>32</v>
      </c>
      <c r="AX135" s="13" t="s">
        <v>70</v>
      </c>
      <c r="AY135" s="204" t="s">
        <v>125</v>
      </c>
    </row>
    <row r="136" spans="1:65" s="13" customFormat="1" ht="11.25">
      <c r="B136" s="194"/>
      <c r="C136" s="195"/>
      <c r="D136" s="187" t="s">
        <v>138</v>
      </c>
      <c r="E136" s="196" t="s">
        <v>19</v>
      </c>
      <c r="F136" s="197" t="s">
        <v>279</v>
      </c>
      <c r="G136" s="195"/>
      <c r="H136" s="198">
        <v>160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138</v>
      </c>
      <c r="AU136" s="204" t="s">
        <v>80</v>
      </c>
      <c r="AV136" s="13" t="s">
        <v>80</v>
      </c>
      <c r="AW136" s="13" t="s">
        <v>32</v>
      </c>
      <c r="AX136" s="13" t="s">
        <v>70</v>
      </c>
      <c r="AY136" s="204" t="s">
        <v>125</v>
      </c>
    </row>
    <row r="137" spans="1:65" s="13" customFormat="1" ht="11.25">
      <c r="B137" s="194"/>
      <c r="C137" s="195"/>
      <c r="D137" s="187" t="s">
        <v>138</v>
      </c>
      <c r="E137" s="196" t="s">
        <v>19</v>
      </c>
      <c r="F137" s="197" t="s">
        <v>280</v>
      </c>
      <c r="G137" s="195"/>
      <c r="H137" s="198">
        <v>400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138</v>
      </c>
      <c r="AU137" s="204" t="s">
        <v>80</v>
      </c>
      <c r="AV137" s="13" t="s">
        <v>80</v>
      </c>
      <c r="AW137" s="13" t="s">
        <v>32</v>
      </c>
      <c r="AX137" s="13" t="s">
        <v>70</v>
      </c>
      <c r="AY137" s="204" t="s">
        <v>125</v>
      </c>
    </row>
    <row r="138" spans="1:65" s="14" customFormat="1" ht="11.25">
      <c r="B138" s="206"/>
      <c r="C138" s="207"/>
      <c r="D138" s="187" t="s">
        <v>138</v>
      </c>
      <c r="E138" s="208" t="s">
        <v>19</v>
      </c>
      <c r="F138" s="209" t="s">
        <v>167</v>
      </c>
      <c r="G138" s="207"/>
      <c r="H138" s="210">
        <v>1160</v>
      </c>
      <c r="I138" s="211"/>
      <c r="J138" s="207"/>
      <c r="K138" s="207"/>
      <c r="L138" s="212"/>
      <c r="M138" s="217"/>
      <c r="N138" s="218"/>
      <c r="O138" s="218"/>
      <c r="P138" s="218"/>
      <c r="Q138" s="218"/>
      <c r="R138" s="218"/>
      <c r="S138" s="218"/>
      <c r="T138" s="219"/>
      <c r="AT138" s="216" t="s">
        <v>138</v>
      </c>
      <c r="AU138" s="216" t="s">
        <v>80</v>
      </c>
      <c r="AV138" s="14" t="s">
        <v>132</v>
      </c>
      <c r="AW138" s="14" t="s">
        <v>32</v>
      </c>
      <c r="AX138" s="14" t="s">
        <v>78</v>
      </c>
      <c r="AY138" s="216" t="s">
        <v>125</v>
      </c>
    </row>
    <row r="139" spans="1:65" s="2" customFormat="1" ht="22.15" customHeight="1">
      <c r="A139" s="35"/>
      <c r="B139" s="36"/>
      <c r="C139" s="174" t="s">
        <v>219</v>
      </c>
      <c r="D139" s="174" t="s">
        <v>127</v>
      </c>
      <c r="E139" s="175" t="s">
        <v>155</v>
      </c>
      <c r="F139" s="176" t="s">
        <v>156</v>
      </c>
      <c r="G139" s="177" t="s">
        <v>147</v>
      </c>
      <c r="H139" s="178">
        <v>460</v>
      </c>
      <c r="I139" s="179"/>
      <c r="J139" s="180">
        <f>ROUND(I139*H139,2)</f>
        <v>0</v>
      </c>
      <c r="K139" s="176" t="s">
        <v>148</v>
      </c>
      <c r="L139" s="40"/>
      <c r="M139" s="181" t="s">
        <v>19</v>
      </c>
      <c r="N139" s="182" t="s">
        <v>41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149</v>
      </c>
      <c r="AT139" s="185" t="s">
        <v>127</v>
      </c>
      <c r="AU139" s="185" t="s">
        <v>80</v>
      </c>
      <c r="AY139" s="18" t="s">
        <v>125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78</v>
      </c>
      <c r="BK139" s="186">
        <f>ROUND(I139*H139,2)</f>
        <v>0</v>
      </c>
      <c r="BL139" s="18" t="s">
        <v>149</v>
      </c>
      <c r="BM139" s="185" t="s">
        <v>281</v>
      </c>
    </row>
    <row r="140" spans="1:65" s="2" customFormat="1" ht="19.5">
      <c r="A140" s="35"/>
      <c r="B140" s="36"/>
      <c r="C140" s="37"/>
      <c r="D140" s="187" t="s">
        <v>134</v>
      </c>
      <c r="E140" s="37"/>
      <c r="F140" s="188" t="s">
        <v>156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134</v>
      </c>
      <c r="AU140" s="18" t="s">
        <v>80</v>
      </c>
    </row>
    <row r="141" spans="1:65" s="2" customFormat="1" ht="39">
      <c r="A141" s="35"/>
      <c r="B141" s="36"/>
      <c r="C141" s="37"/>
      <c r="D141" s="187" t="s">
        <v>152</v>
      </c>
      <c r="E141" s="37"/>
      <c r="F141" s="205" t="s">
        <v>158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152</v>
      </c>
      <c r="AU141" s="18" t="s">
        <v>80</v>
      </c>
    </row>
    <row r="142" spans="1:65" s="13" customFormat="1" ht="11.25">
      <c r="B142" s="194"/>
      <c r="C142" s="195"/>
      <c r="D142" s="187" t="s">
        <v>138</v>
      </c>
      <c r="E142" s="196" t="s">
        <v>19</v>
      </c>
      <c r="F142" s="197" t="s">
        <v>282</v>
      </c>
      <c r="G142" s="195"/>
      <c r="H142" s="198">
        <v>100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138</v>
      </c>
      <c r="AU142" s="204" t="s">
        <v>80</v>
      </c>
      <c r="AV142" s="13" t="s">
        <v>80</v>
      </c>
      <c r="AW142" s="13" t="s">
        <v>32</v>
      </c>
      <c r="AX142" s="13" t="s">
        <v>70</v>
      </c>
      <c r="AY142" s="204" t="s">
        <v>125</v>
      </c>
    </row>
    <row r="143" spans="1:65" s="13" customFormat="1" ht="11.25">
      <c r="B143" s="194"/>
      <c r="C143" s="195"/>
      <c r="D143" s="187" t="s">
        <v>138</v>
      </c>
      <c r="E143" s="196" t="s">
        <v>19</v>
      </c>
      <c r="F143" s="197" t="s">
        <v>283</v>
      </c>
      <c r="G143" s="195"/>
      <c r="H143" s="198">
        <v>140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138</v>
      </c>
      <c r="AU143" s="204" t="s">
        <v>80</v>
      </c>
      <c r="AV143" s="13" t="s">
        <v>80</v>
      </c>
      <c r="AW143" s="13" t="s">
        <v>32</v>
      </c>
      <c r="AX143" s="13" t="s">
        <v>70</v>
      </c>
      <c r="AY143" s="204" t="s">
        <v>125</v>
      </c>
    </row>
    <row r="144" spans="1:65" s="13" customFormat="1" ht="11.25">
      <c r="B144" s="194"/>
      <c r="C144" s="195"/>
      <c r="D144" s="187" t="s">
        <v>138</v>
      </c>
      <c r="E144" s="196" t="s">
        <v>19</v>
      </c>
      <c r="F144" s="197" t="s">
        <v>284</v>
      </c>
      <c r="G144" s="195"/>
      <c r="H144" s="198">
        <v>100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138</v>
      </c>
      <c r="AU144" s="204" t="s">
        <v>80</v>
      </c>
      <c r="AV144" s="13" t="s">
        <v>80</v>
      </c>
      <c r="AW144" s="13" t="s">
        <v>32</v>
      </c>
      <c r="AX144" s="13" t="s">
        <v>70</v>
      </c>
      <c r="AY144" s="204" t="s">
        <v>125</v>
      </c>
    </row>
    <row r="145" spans="1:51" s="13" customFormat="1" ht="11.25">
      <c r="B145" s="194"/>
      <c r="C145" s="195"/>
      <c r="D145" s="187" t="s">
        <v>138</v>
      </c>
      <c r="E145" s="196" t="s">
        <v>19</v>
      </c>
      <c r="F145" s="197" t="s">
        <v>285</v>
      </c>
      <c r="G145" s="195"/>
      <c r="H145" s="198">
        <v>120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138</v>
      </c>
      <c r="AU145" s="204" t="s">
        <v>80</v>
      </c>
      <c r="AV145" s="13" t="s">
        <v>80</v>
      </c>
      <c r="AW145" s="13" t="s">
        <v>32</v>
      </c>
      <c r="AX145" s="13" t="s">
        <v>70</v>
      </c>
      <c r="AY145" s="204" t="s">
        <v>125</v>
      </c>
    </row>
    <row r="146" spans="1:51" s="14" customFormat="1" ht="11.25">
      <c r="B146" s="206"/>
      <c r="C146" s="207"/>
      <c r="D146" s="187" t="s">
        <v>138</v>
      </c>
      <c r="E146" s="208" t="s">
        <v>19</v>
      </c>
      <c r="F146" s="209" t="s">
        <v>167</v>
      </c>
      <c r="G146" s="207"/>
      <c r="H146" s="210">
        <v>460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138</v>
      </c>
      <c r="AU146" s="216" t="s">
        <v>80</v>
      </c>
      <c r="AV146" s="14" t="s">
        <v>132</v>
      </c>
      <c r="AW146" s="14" t="s">
        <v>32</v>
      </c>
      <c r="AX146" s="14" t="s">
        <v>78</v>
      </c>
      <c r="AY146" s="216" t="s">
        <v>125</v>
      </c>
    </row>
    <row r="147" spans="1:51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c/nVXh2Nwu2UX8NbXDRekojLspzZD4FZ2+mFSyaINBWp3fQcMOAN7CmDDXGIq06xXIzh5xP5OtWOYBoElS/97g==" saltValue="TgN/vE3Zpm56ap0K1k15c/qGask/Bl51XFIkyH4X434ppgt+0GviEMVRQ9Lh+7CUblVxnH60a9eIIUFnx+EEkA==" spinCount="100000" sheet="1" objects="1" scenarios="1" formatColumns="0" formatRows="0" autoFilter="0"/>
  <autoFilter ref="C82:K146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7" r:id="rId3" xr:uid="{00000000-0004-0000-0400-000002000000}"/>
    <hyperlink ref="F103" r:id="rId4" xr:uid="{00000000-0004-0000-0400-000003000000}"/>
    <hyperlink ref="F109" r:id="rId5" xr:uid="{00000000-0004-0000-0400-000004000000}"/>
    <hyperlink ref="F114" r:id="rId6" xr:uid="{00000000-0004-0000-0400-000005000000}"/>
    <hyperlink ref="F118" r:id="rId7" xr:uid="{00000000-0004-0000-0400-000006000000}"/>
    <hyperlink ref="F123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286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ROUND((SUM(BE83:BE144)),  2)</f>
        <v>0</v>
      </c>
      <c r="G33" s="35"/>
      <c r="H33" s="35"/>
      <c r="I33" s="119">
        <v>0.21</v>
      </c>
      <c r="J33" s="118">
        <f>ROUND(((SUM(BE83:BE144))*I33),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ROUND((SUM(BF83:BF144)),  2)</f>
        <v>0</v>
      </c>
      <c r="G34" s="35"/>
      <c r="H34" s="35"/>
      <c r="I34" s="119">
        <v>0.12</v>
      </c>
      <c r="J34" s="118">
        <f>ROUND(((SUM(BF83:BF144))*I34),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ROUND((SUM(BG83:BG144)),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ROUND((SUM(BH83:BH144)),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ROUND((SUM(BI83:BI144)),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05 - 401_245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J113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J122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05 - 401_245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P84+P113</f>
        <v>0</v>
      </c>
      <c r="Q83" s="73"/>
      <c r="R83" s="155">
        <f>R84+R113</f>
        <v>0</v>
      </c>
      <c r="S83" s="73"/>
      <c r="T83" s="156">
        <f>T84+T113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BK84+BK113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SUM(P86:P112)</f>
        <v>0</v>
      </c>
      <c r="Q85" s="166"/>
      <c r="R85" s="167">
        <f>SUM(R86:R112)</f>
        <v>0</v>
      </c>
      <c r="S85" s="166"/>
      <c r="T85" s="168">
        <f>SUM(T86:T112)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SUM(BK86:BK112)</f>
        <v>0</v>
      </c>
    </row>
    <row r="86" spans="1:65" s="2" customFormat="1" ht="14.45" customHeight="1">
      <c r="A86" s="35"/>
      <c r="B86" s="36"/>
      <c r="C86" s="174" t="s">
        <v>169</v>
      </c>
      <c r="D86" s="174" t="s">
        <v>127</v>
      </c>
      <c r="E86" s="175" t="s">
        <v>227</v>
      </c>
      <c r="F86" s="176" t="s">
        <v>228</v>
      </c>
      <c r="G86" s="177" t="s">
        <v>162</v>
      </c>
      <c r="H86" s="178">
        <v>95.2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287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230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231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288</v>
      </c>
      <c r="G89" s="195"/>
      <c r="H89" s="198">
        <v>95.2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78</v>
      </c>
      <c r="AY89" s="204" t="s">
        <v>125</v>
      </c>
    </row>
    <row r="90" spans="1:65" s="2" customFormat="1" ht="14.45" customHeight="1">
      <c r="A90" s="35"/>
      <c r="B90" s="36"/>
      <c r="C90" s="174" t="s">
        <v>78</v>
      </c>
      <c r="D90" s="174" t="s">
        <v>127</v>
      </c>
      <c r="E90" s="175" t="s">
        <v>170</v>
      </c>
      <c r="F90" s="176" t="s">
        <v>171</v>
      </c>
      <c r="G90" s="177" t="s">
        <v>162</v>
      </c>
      <c r="H90" s="178">
        <v>139.125</v>
      </c>
      <c r="I90" s="179"/>
      <c r="J90" s="180">
        <f>ROUND(I90*H90,2)</f>
        <v>0</v>
      </c>
      <c r="K90" s="176" t="s">
        <v>131</v>
      </c>
      <c r="L90" s="40"/>
      <c r="M90" s="181" t="s">
        <v>19</v>
      </c>
      <c r="N90" s="182" t="s">
        <v>41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132</v>
      </c>
      <c r="AT90" s="185" t="s">
        <v>127</v>
      </c>
      <c r="AU90" s="185" t="s">
        <v>80</v>
      </c>
      <c r="AY90" s="18" t="s">
        <v>125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78</v>
      </c>
      <c r="BK90" s="186">
        <f>ROUND(I90*H90,2)</f>
        <v>0</v>
      </c>
      <c r="BL90" s="18" t="s">
        <v>132</v>
      </c>
      <c r="BM90" s="185" t="s">
        <v>289</v>
      </c>
    </row>
    <row r="91" spans="1:65" s="2" customFormat="1" ht="11.25">
      <c r="A91" s="35"/>
      <c r="B91" s="36"/>
      <c r="C91" s="37"/>
      <c r="D91" s="187" t="s">
        <v>134</v>
      </c>
      <c r="E91" s="37"/>
      <c r="F91" s="188" t="s">
        <v>173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134</v>
      </c>
      <c r="AU91" s="18" t="s">
        <v>80</v>
      </c>
    </row>
    <row r="92" spans="1:65" s="2" customFormat="1" ht="11.25">
      <c r="A92" s="35"/>
      <c r="B92" s="36"/>
      <c r="C92" s="37"/>
      <c r="D92" s="192" t="s">
        <v>136</v>
      </c>
      <c r="E92" s="37"/>
      <c r="F92" s="193" t="s">
        <v>174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136</v>
      </c>
      <c r="AU92" s="18" t="s">
        <v>80</v>
      </c>
    </row>
    <row r="93" spans="1:65" s="13" customFormat="1" ht="11.25">
      <c r="B93" s="194"/>
      <c r="C93" s="195"/>
      <c r="D93" s="187" t="s">
        <v>138</v>
      </c>
      <c r="E93" s="196" t="s">
        <v>19</v>
      </c>
      <c r="F93" s="197" t="s">
        <v>290</v>
      </c>
      <c r="G93" s="195"/>
      <c r="H93" s="198">
        <v>52.5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138</v>
      </c>
      <c r="AU93" s="204" t="s">
        <v>80</v>
      </c>
      <c r="AV93" s="13" t="s">
        <v>80</v>
      </c>
      <c r="AW93" s="13" t="s">
        <v>32</v>
      </c>
      <c r="AX93" s="13" t="s">
        <v>70</v>
      </c>
      <c r="AY93" s="204" t="s">
        <v>125</v>
      </c>
    </row>
    <row r="94" spans="1:65" s="13" customFormat="1" ht="11.25">
      <c r="B94" s="194"/>
      <c r="C94" s="195"/>
      <c r="D94" s="187" t="s">
        <v>138</v>
      </c>
      <c r="E94" s="196" t="s">
        <v>19</v>
      </c>
      <c r="F94" s="197" t="s">
        <v>291</v>
      </c>
      <c r="G94" s="195"/>
      <c r="H94" s="198">
        <v>39.375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138</v>
      </c>
      <c r="AU94" s="204" t="s">
        <v>80</v>
      </c>
      <c r="AV94" s="13" t="s">
        <v>80</v>
      </c>
      <c r="AW94" s="13" t="s">
        <v>32</v>
      </c>
      <c r="AX94" s="13" t="s">
        <v>70</v>
      </c>
      <c r="AY94" s="204" t="s">
        <v>125</v>
      </c>
    </row>
    <row r="95" spans="1:65" s="13" customFormat="1" ht="11.25">
      <c r="B95" s="194"/>
      <c r="C95" s="195"/>
      <c r="D95" s="187" t="s">
        <v>138</v>
      </c>
      <c r="E95" s="196" t="s">
        <v>19</v>
      </c>
      <c r="F95" s="197" t="s">
        <v>292</v>
      </c>
      <c r="G95" s="195"/>
      <c r="H95" s="198">
        <v>47.25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138</v>
      </c>
      <c r="AU95" s="204" t="s">
        <v>80</v>
      </c>
      <c r="AV95" s="13" t="s">
        <v>80</v>
      </c>
      <c r="AW95" s="13" t="s">
        <v>32</v>
      </c>
      <c r="AX95" s="13" t="s">
        <v>70</v>
      </c>
      <c r="AY95" s="204" t="s">
        <v>125</v>
      </c>
    </row>
    <row r="96" spans="1:65" s="14" customFormat="1" ht="11.25">
      <c r="B96" s="206"/>
      <c r="C96" s="207"/>
      <c r="D96" s="187" t="s">
        <v>138</v>
      </c>
      <c r="E96" s="208" t="s">
        <v>19</v>
      </c>
      <c r="F96" s="209" t="s">
        <v>167</v>
      </c>
      <c r="G96" s="207"/>
      <c r="H96" s="210">
        <v>139.125</v>
      </c>
      <c r="I96" s="211"/>
      <c r="J96" s="207"/>
      <c r="K96" s="207"/>
      <c r="L96" s="212"/>
      <c r="M96" s="217"/>
      <c r="N96" s="218"/>
      <c r="O96" s="218"/>
      <c r="P96" s="218"/>
      <c r="Q96" s="218"/>
      <c r="R96" s="218"/>
      <c r="S96" s="218"/>
      <c r="T96" s="219"/>
      <c r="AT96" s="216" t="s">
        <v>138</v>
      </c>
      <c r="AU96" s="216" t="s">
        <v>80</v>
      </c>
      <c r="AV96" s="14" t="s">
        <v>132</v>
      </c>
      <c r="AW96" s="14" t="s">
        <v>32</v>
      </c>
      <c r="AX96" s="14" t="s">
        <v>78</v>
      </c>
      <c r="AY96" s="216" t="s">
        <v>125</v>
      </c>
    </row>
    <row r="97" spans="1:65" s="2" customFormat="1" ht="14.45" customHeight="1">
      <c r="A97" s="35"/>
      <c r="B97" s="36"/>
      <c r="C97" s="174" t="s">
        <v>80</v>
      </c>
      <c r="D97" s="174" t="s">
        <v>127</v>
      </c>
      <c r="E97" s="175" t="s">
        <v>177</v>
      </c>
      <c r="F97" s="176" t="s">
        <v>178</v>
      </c>
      <c r="G97" s="177" t="s">
        <v>147</v>
      </c>
      <c r="H97" s="178">
        <v>999</v>
      </c>
      <c r="I97" s="179"/>
      <c r="J97" s="180">
        <f>ROUND(I97*H97,2)</f>
        <v>0</v>
      </c>
      <c r="K97" s="176" t="s">
        <v>131</v>
      </c>
      <c r="L97" s="40"/>
      <c r="M97" s="181" t="s">
        <v>19</v>
      </c>
      <c r="N97" s="182" t="s">
        <v>41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132</v>
      </c>
      <c r="AT97" s="185" t="s">
        <v>127</v>
      </c>
      <c r="AU97" s="185" t="s">
        <v>80</v>
      </c>
      <c r="AY97" s="18" t="s">
        <v>125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78</v>
      </c>
      <c r="BK97" s="186">
        <f>ROUND(I97*H97,2)</f>
        <v>0</v>
      </c>
      <c r="BL97" s="18" t="s">
        <v>132</v>
      </c>
      <c r="BM97" s="185" t="s">
        <v>293</v>
      </c>
    </row>
    <row r="98" spans="1:65" s="2" customFormat="1" ht="11.25">
      <c r="A98" s="35"/>
      <c r="B98" s="36"/>
      <c r="C98" s="37"/>
      <c r="D98" s="187" t="s">
        <v>134</v>
      </c>
      <c r="E98" s="37"/>
      <c r="F98" s="188" t="s">
        <v>180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134</v>
      </c>
      <c r="AU98" s="18" t="s">
        <v>80</v>
      </c>
    </row>
    <row r="99" spans="1:65" s="2" customFormat="1" ht="11.25">
      <c r="A99" s="35"/>
      <c r="B99" s="36"/>
      <c r="C99" s="37"/>
      <c r="D99" s="192" t="s">
        <v>136</v>
      </c>
      <c r="E99" s="37"/>
      <c r="F99" s="193" t="s">
        <v>181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136</v>
      </c>
      <c r="AU99" s="18" t="s">
        <v>80</v>
      </c>
    </row>
    <row r="100" spans="1:65" s="13" customFormat="1" ht="11.25">
      <c r="B100" s="194"/>
      <c r="C100" s="195"/>
      <c r="D100" s="187" t="s">
        <v>138</v>
      </c>
      <c r="E100" s="196" t="s">
        <v>19</v>
      </c>
      <c r="F100" s="197" t="s">
        <v>294</v>
      </c>
      <c r="G100" s="195"/>
      <c r="H100" s="198">
        <v>499.5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138</v>
      </c>
      <c r="AU100" s="204" t="s">
        <v>80</v>
      </c>
      <c r="AV100" s="13" t="s">
        <v>80</v>
      </c>
      <c r="AW100" s="13" t="s">
        <v>32</v>
      </c>
      <c r="AX100" s="13" t="s">
        <v>70</v>
      </c>
      <c r="AY100" s="204" t="s">
        <v>125</v>
      </c>
    </row>
    <row r="101" spans="1:65" s="13" customFormat="1" ht="11.25">
      <c r="B101" s="194"/>
      <c r="C101" s="195"/>
      <c r="D101" s="187" t="s">
        <v>138</v>
      </c>
      <c r="E101" s="196" t="s">
        <v>19</v>
      </c>
      <c r="F101" s="197" t="s">
        <v>294</v>
      </c>
      <c r="G101" s="195"/>
      <c r="H101" s="198">
        <v>499.5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138</v>
      </c>
      <c r="AU101" s="204" t="s">
        <v>80</v>
      </c>
      <c r="AV101" s="13" t="s">
        <v>80</v>
      </c>
      <c r="AW101" s="13" t="s">
        <v>32</v>
      </c>
      <c r="AX101" s="13" t="s">
        <v>70</v>
      </c>
      <c r="AY101" s="204" t="s">
        <v>125</v>
      </c>
    </row>
    <row r="102" spans="1:65" s="14" customFormat="1" ht="11.25">
      <c r="B102" s="206"/>
      <c r="C102" s="207"/>
      <c r="D102" s="187" t="s">
        <v>138</v>
      </c>
      <c r="E102" s="208" t="s">
        <v>19</v>
      </c>
      <c r="F102" s="209" t="s">
        <v>167</v>
      </c>
      <c r="G102" s="207"/>
      <c r="H102" s="210">
        <v>999</v>
      </c>
      <c r="I102" s="211"/>
      <c r="J102" s="207"/>
      <c r="K102" s="207"/>
      <c r="L102" s="212"/>
      <c r="M102" s="217"/>
      <c r="N102" s="218"/>
      <c r="O102" s="218"/>
      <c r="P102" s="218"/>
      <c r="Q102" s="218"/>
      <c r="R102" s="218"/>
      <c r="S102" s="218"/>
      <c r="T102" s="219"/>
      <c r="AT102" s="216" t="s">
        <v>138</v>
      </c>
      <c r="AU102" s="216" t="s">
        <v>80</v>
      </c>
      <c r="AV102" s="14" t="s">
        <v>132</v>
      </c>
      <c r="AW102" s="14" t="s">
        <v>32</v>
      </c>
      <c r="AX102" s="14" t="s">
        <v>78</v>
      </c>
      <c r="AY102" s="216" t="s">
        <v>125</v>
      </c>
    </row>
    <row r="103" spans="1:65" s="2" customFormat="1" ht="14.45" customHeight="1">
      <c r="A103" s="35"/>
      <c r="B103" s="36"/>
      <c r="C103" s="174" t="s">
        <v>144</v>
      </c>
      <c r="D103" s="174" t="s">
        <v>127</v>
      </c>
      <c r="E103" s="175" t="s">
        <v>183</v>
      </c>
      <c r="F103" s="176" t="s">
        <v>184</v>
      </c>
      <c r="G103" s="177" t="s">
        <v>147</v>
      </c>
      <c r="H103" s="178">
        <v>1098</v>
      </c>
      <c r="I103" s="179"/>
      <c r="J103" s="180">
        <f>ROUND(I103*H103,2)</f>
        <v>0</v>
      </c>
      <c r="K103" s="176" t="s">
        <v>131</v>
      </c>
      <c r="L103" s="40"/>
      <c r="M103" s="181" t="s">
        <v>19</v>
      </c>
      <c r="N103" s="182" t="s">
        <v>41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132</v>
      </c>
      <c r="AT103" s="185" t="s">
        <v>127</v>
      </c>
      <c r="AU103" s="185" t="s">
        <v>80</v>
      </c>
      <c r="AY103" s="18" t="s">
        <v>125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78</v>
      </c>
      <c r="BK103" s="186">
        <f>ROUND(I103*H103,2)</f>
        <v>0</v>
      </c>
      <c r="BL103" s="18" t="s">
        <v>132</v>
      </c>
      <c r="BM103" s="185" t="s">
        <v>295</v>
      </c>
    </row>
    <row r="104" spans="1:65" s="2" customFormat="1" ht="19.5">
      <c r="A104" s="35"/>
      <c r="B104" s="36"/>
      <c r="C104" s="37"/>
      <c r="D104" s="187" t="s">
        <v>134</v>
      </c>
      <c r="E104" s="37"/>
      <c r="F104" s="188" t="s">
        <v>186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134</v>
      </c>
      <c r="AU104" s="18" t="s">
        <v>80</v>
      </c>
    </row>
    <row r="105" spans="1:65" s="2" customFormat="1" ht="11.25">
      <c r="A105" s="35"/>
      <c r="B105" s="36"/>
      <c r="C105" s="37"/>
      <c r="D105" s="192" t="s">
        <v>136</v>
      </c>
      <c r="E105" s="37"/>
      <c r="F105" s="193" t="s">
        <v>187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136</v>
      </c>
      <c r="AU105" s="18" t="s">
        <v>80</v>
      </c>
    </row>
    <row r="106" spans="1:65" s="13" customFormat="1" ht="11.25">
      <c r="B106" s="194"/>
      <c r="C106" s="195"/>
      <c r="D106" s="187" t="s">
        <v>138</v>
      </c>
      <c r="E106" s="196" t="s">
        <v>19</v>
      </c>
      <c r="F106" s="197" t="s">
        <v>296</v>
      </c>
      <c r="G106" s="195"/>
      <c r="H106" s="198">
        <v>549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138</v>
      </c>
      <c r="AU106" s="204" t="s">
        <v>80</v>
      </c>
      <c r="AV106" s="13" t="s">
        <v>80</v>
      </c>
      <c r="AW106" s="13" t="s">
        <v>32</v>
      </c>
      <c r="AX106" s="13" t="s">
        <v>70</v>
      </c>
      <c r="AY106" s="204" t="s">
        <v>125</v>
      </c>
    </row>
    <row r="107" spans="1:65" s="13" customFormat="1" ht="11.25">
      <c r="B107" s="194"/>
      <c r="C107" s="195"/>
      <c r="D107" s="187" t="s">
        <v>138</v>
      </c>
      <c r="E107" s="196" t="s">
        <v>19</v>
      </c>
      <c r="F107" s="197" t="s">
        <v>296</v>
      </c>
      <c r="G107" s="195"/>
      <c r="H107" s="198">
        <v>549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138</v>
      </c>
      <c r="AU107" s="204" t="s">
        <v>80</v>
      </c>
      <c r="AV107" s="13" t="s">
        <v>80</v>
      </c>
      <c r="AW107" s="13" t="s">
        <v>32</v>
      </c>
      <c r="AX107" s="13" t="s">
        <v>70</v>
      </c>
      <c r="AY107" s="204" t="s">
        <v>125</v>
      </c>
    </row>
    <row r="108" spans="1:65" s="14" customFormat="1" ht="11.25">
      <c r="B108" s="206"/>
      <c r="C108" s="207"/>
      <c r="D108" s="187" t="s">
        <v>138</v>
      </c>
      <c r="E108" s="208" t="s">
        <v>19</v>
      </c>
      <c r="F108" s="209" t="s">
        <v>167</v>
      </c>
      <c r="G108" s="207"/>
      <c r="H108" s="210">
        <v>1098</v>
      </c>
      <c r="I108" s="211"/>
      <c r="J108" s="207"/>
      <c r="K108" s="207"/>
      <c r="L108" s="212"/>
      <c r="M108" s="217"/>
      <c r="N108" s="218"/>
      <c r="O108" s="218"/>
      <c r="P108" s="218"/>
      <c r="Q108" s="218"/>
      <c r="R108" s="218"/>
      <c r="S108" s="218"/>
      <c r="T108" s="219"/>
      <c r="AT108" s="216" t="s">
        <v>138</v>
      </c>
      <c r="AU108" s="216" t="s">
        <v>80</v>
      </c>
      <c r="AV108" s="14" t="s">
        <v>132</v>
      </c>
      <c r="AW108" s="14" t="s">
        <v>32</v>
      </c>
      <c r="AX108" s="14" t="s">
        <v>78</v>
      </c>
      <c r="AY108" s="216" t="s">
        <v>125</v>
      </c>
    </row>
    <row r="109" spans="1:65" s="2" customFormat="1" ht="14.45" customHeight="1">
      <c r="A109" s="35"/>
      <c r="B109" s="36"/>
      <c r="C109" s="174" t="s">
        <v>8</v>
      </c>
      <c r="D109" s="174" t="s">
        <v>127</v>
      </c>
      <c r="E109" s="175" t="s">
        <v>128</v>
      </c>
      <c r="F109" s="176" t="s">
        <v>129</v>
      </c>
      <c r="G109" s="177" t="s">
        <v>130</v>
      </c>
      <c r="H109" s="178">
        <v>0.113</v>
      </c>
      <c r="I109" s="179"/>
      <c r="J109" s="180">
        <f>ROUND(I109*H109,2)</f>
        <v>0</v>
      </c>
      <c r="K109" s="176" t="s">
        <v>131</v>
      </c>
      <c r="L109" s="40"/>
      <c r="M109" s="181" t="s">
        <v>19</v>
      </c>
      <c r="N109" s="182" t="s">
        <v>41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132</v>
      </c>
      <c r="AT109" s="185" t="s">
        <v>127</v>
      </c>
      <c r="AU109" s="185" t="s">
        <v>80</v>
      </c>
      <c r="AY109" s="18" t="s">
        <v>125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78</v>
      </c>
      <c r="BK109" s="186">
        <f>ROUND(I109*H109,2)</f>
        <v>0</v>
      </c>
      <c r="BL109" s="18" t="s">
        <v>132</v>
      </c>
      <c r="BM109" s="185" t="s">
        <v>297</v>
      </c>
    </row>
    <row r="110" spans="1:65" s="2" customFormat="1" ht="11.25">
      <c r="A110" s="35"/>
      <c r="B110" s="36"/>
      <c r="C110" s="37"/>
      <c r="D110" s="187" t="s">
        <v>134</v>
      </c>
      <c r="E110" s="37"/>
      <c r="F110" s="188" t="s">
        <v>135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134</v>
      </c>
      <c r="AU110" s="18" t="s">
        <v>80</v>
      </c>
    </row>
    <row r="111" spans="1:65" s="2" customFormat="1" ht="11.25">
      <c r="A111" s="35"/>
      <c r="B111" s="36"/>
      <c r="C111" s="37"/>
      <c r="D111" s="192" t="s">
        <v>136</v>
      </c>
      <c r="E111" s="37"/>
      <c r="F111" s="193" t="s">
        <v>137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136</v>
      </c>
      <c r="AU111" s="18" t="s">
        <v>80</v>
      </c>
    </row>
    <row r="112" spans="1:65" s="13" customFormat="1" ht="11.25">
      <c r="B112" s="194"/>
      <c r="C112" s="195"/>
      <c r="D112" s="187" t="s">
        <v>138</v>
      </c>
      <c r="E112" s="196" t="s">
        <v>19</v>
      </c>
      <c r="F112" s="197" t="s">
        <v>298</v>
      </c>
      <c r="G112" s="195"/>
      <c r="H112" s="198">
        <v>0.113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138</v>
      </c>
      <c r="AU112" s="204" t="s">
        <v>80</v>
      </c>
      <c r="AV112" s="13" t="s">
        <v>80</v>
      </c>
      <c r="AW112" s="13" t="s">
        <v>32</v>
      </c>
      <c r="AX112" s="13" t="s">
        <v>78</v>
      </c>
      <c r="AY112" s="204" t="s">
        <v>125</v>
      </c>
    </row>
    <row r="113" spans="1:65" s="12" customFormat="1" ht="25.9" customHeight="1">
      <c r="B113" s="158"/>
      <c r="C113" s="159"/>
      <c r="D113" s="160" t="s">
        <v>69</v>
      </c>
      <c r="E113" s="161" t="s">
        <v>140</v>
      </c>
      <c r="F113" s="161" t="s">
        <v>141</v>
      </c>
      <c r="G113" s="159"/>
      <c r="H113" s="159"/>
      <c r="I113" s="162"/>
      <c r="J113" s="163">
        <f>BK113</f>
        <v>0</v>
      </c>
      <c r="K113" s="159"/>
      <c r="L113" s="164"/>
      <c r="M113" s="165"/>
      <c r="N113" s="166"/>
      <c r="O113" s="166"/>
      <c r="P113" s="167">
        <f>P114+SUM(P115:P122)</f>
        <v>0</v>
      </c>
      <c r="Q113" s="166"/>
      <c r="R113" s="167">
        <f>R114+SUM(R115:R122)</f>
        <v>0</v>
      </c>
      <c r="S113" s="166"/>
      <c r="T113" s="168">
        <f>T114+SUM(T115:T122)</f>
        <v>0</v>
      </c>
      <c r="AR113" s="169" t="s">
        <v>132</v>
      </c>
      <c r="AT113" s="170" t="s">
        <v>69</v>
      </c>
      <c r="AU113" s="170" t="s">
        <v>70</v>
      </c>
      <c r="AY113" s="169" t="s">
        <v>125</v>
      </c>
      <c r="BK113" s="171">
        <f>BK114+SUM(BK115:BK122)</f>
        <v>0</v>
      </c>
    </row>
    <row r="114" spans="1:65" s="2" customFormat="1" ht="14.45" customHeight="1">
      <c r="A114" s="35"/>
      <c r="B114" s="36"/>
      <c r="C114" s="174" t="s">
        <v>132</v>
      </c>
      <c r="D114" s="174" t="s">
        <v>127</v>
      </c>
      <c r="E114" s="175" t="s">
        <v>191</v>
      </c>
      <c r="F114" s="176" t="s">
        <v>192</v>
      </c>
      <c r="G114" s="177" t="s">
        <v>130</v>
      </c>
      <c r="H114" s="178">
        <v>0.25</v>
      </c>
      <c r="I114" s="179"/>
      <c r="J114" s="180">
        <f>ROUND(I114*H114,2)</f>
        <v>0</v>
      </c>
      <c r="K114" s="176" t="s">
        <v>131</v>
      </c>
      <c r="L114" s="40"/>
      <c r="M114" s="181" t="s">
        <v>19</v>
      </c>
      <c r="N114" s="182" t="s">
        <v>41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132</v>
      </c>
      <c r="AT114" s="185" t="s">
        <v>127</v>
      </c>
      <c r="AU114" s="185" t="s">
        <v>78</v>
      </c>
      <c r="AY114" s="18" t="s">
        <v>125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78</v>
      </c>
      <c r="BK114" s="186">
        <f>ROUND(I114*H114,2)</f>
        <v>0</v>
      </c>
      <c r="BL114" s="18" t="s">
        <v>132</v>
      </c>
      <c r="BM114" s="185" t="s">
        <v>299</v>
      </c>
    </row>
    <row r="115" spans="1:65" s="2" customFormat="1" ht="11.25">
      <c r="A115" s="35"/>
      <c r="B115" s="36"/>
      <c r="C115" s="37"/>
      <c r="D115" s="187" t="s">
        <v>134</v>
      </c>
      <c r="E115" s="37"/>
      <c r="F115" s="188" t="s">
        <v>194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134</v>
      </c>
      <c r="AU115" s="18" t="s">
        <v>78</v>
      </c>
    </row>
    <row r="116" spans="1:65" s="2" customFormat="1" ht="11.25">
      <c r="A116" s="35"/>
      <c r="B116" s="36"/>
      <c r="C116" s="37"/>
      <c r="D116" s="192" t="s">
        <v>136</v>
      </c>
      <c r="E116" s="37"/>
      <c r="F116" s="193" t="s">
        <v>195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136</v>
      </c>
      <c r="AU116" s="18" t="s">
        <v>78</v>
      </c>
    </row>
    <row r="117" spans="1:65" s="13" customFormat="1" ht="11.25">
      <c r="B117" s="194"/>
      <c r="C117" s="195"/>
      <c r="D117" s="187" t="s">
        <v>138</v>
      </c>
      <c r="E117" s="196" t="s">
        <v>19</v>
      </c>
      <c r="F117" s="197" t="s">
        <v>300</v>
      </c>
      <c r="G117" s="195"/>
      <c r="H117" s="198">
        <v>0.25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138</v>
      </c>
      <c r="AU117" s="204" t="s">
        <v>78</v>
      </c>
      <c r="AV117" s="13" t="s">
        <v>80</v>
      </c>
      <c r="AW117" s="13" t="s">
        <v>32</v>
      </c>
      <c r="AX117" s="13" t="s">
        <v>78</v>
      </c>
      <c r="AY117" s="204" t="s">
        <v>125</v>
      </c>
    </row>
    <row r="118" spans="1:65" s="2" customFormat="1" ht="14.45" customHeight="1">
      <c r="A118" s="35"/>
      <c r="B118" s="36"/>
      <c r="C118" s="174" t="s">
        <v>196</v>
      </c>
      <c r="D118" s="174" t="s">
        <v>127</v>
      </c>
      <c r="E118" s="175" t="s">
        <v>197</v>
      </c>
      <c r="F118" s="176" t="s">
        <v>198</v>
      </c>
      <c r="G118" s="177" t="s">
        <v>130</v>
      </c>
      <c r="H118" s="178">
        <v>0.25</v>
      </c>
      <c r="I118" s="179"/>
      <c r="J118" s="180">
        <f>ROUND(I118*H118,2)</f>
        <v>0</v>
      </c>
      <c r="K118" s="176" t="s">
        <v>131</v>
      </c>
      <c r="L118" s="40"/>
      <c r="M118" s="181" t="s">
        <v>19</v>
      </c>
      <c r="N118" s="182" t="s">
        <v>41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132</v>
      </c>
      <c r="AT118" s="185" t="s">
        <v>127</v>
      </c>
      <c r="AU118" s="185" t="s">
        <v>78</v>
      </c>
      <c r="AY118" s="18" t="s">
        <v>125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78</v>
      </c>
      <c r="BK118" s="186">
        <f>ROUND(I118*H118,2)</f>
        <v>0</v>
      </c>
      <c r="BL118" s="18" t="s">
        <v>132</v>
      </c>
      <c r="BM118" s="185" t="s">
        <v>301</v>
      </c>
    </row>
    <row r="119" spans="1:65" s="2" customFormat="1" ht="11.25">
      <c r="A119" s="35"/>
      <c r="B119" s="36"/>
      <c r="C119" s="37"/>
      <c r="D119" s="187" t="s">
        <v>134</v>
      </c>
      <c r="E119" s="37"/>
      <c r="F119" s="188" t="s">
        <v>200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134</v>
      </c>
      <c r="AU119" s="18" t="s">
        <v>78</v>
      </c>
    </row>
    <row r="120" spans="1:65" s="2" customFormat="1" ht="11.25">
      <c r="A120" s="35"/>
      <c r="B120" s="36"/>
      <c r="C120" s="37"/>
      <c r="D120" s="192" t="s">
        <v>136</v>
      </c>
      <c r="E120" s="37"/>
      <c r="F120" s="193" t="s">
        <v>201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136</v>
      </c>
      <c r="AU120" s="18" t="s">
        <v>78</v>
      </c>
    </row>
    <row r="121" spans="1:65" s="13" customFormat="1" ht="11.25">
      <c r="B121" s="194"/>
      <c r="C121" s="195"/>
      <c r="D121" s="187" t="s">
        <v>138</v>
      </c>
      <c r="E121" s="196" t="s">
        <v>19</v>
      </c>
      <c r="F121" s="197" t="s">
        <v>300</v>
      </c>
      <c r="G121" s="195"/>
      <c r="H121" s="198">
        <v>0.25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138</v>
      </c>
      <c r="AU121" s="204" t="s">
        <v>78</v>
      </c>
      <c r="AV121" s="13" t="s">
        <v>80</v>
      </c>
      <c r="AW121" s="13" t="s">
        <v>32</v>
      </c>
      <c r="AX121" s="13" t="s">
        <v>78</v>
      </c>
      <c r="AY121" s="204" t="s">
        <v>125</v>
      </c>
    </row>
    <row r="122" spans="1:65" s="12" customFormat="1" ht="22.9" customHeight="1">
      <c r="B122" s="158"/>
      <c r="C122" s="159"/>
      <c r="D122" s="160" t="s">
        <v>69</v>
      </c>
      <c r="E122" s="172" t="s">
        <v>142</v>
      </c>
      <c r="F122" s="172" t="s">
        <v>143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SUM(P123:P144)</f>
        <v>0</v>
      </c>
      <c r="Q122" s="166"/>
      <c r="R122" s="167">
        <f>SUM(R123:R144)</f>
        <v>0</v>
      </c>
      <c r="S122" s="166"/>
      <c r="T122" s="168">
        <f>SUM(T123:T144)</f>
        <v>0</v>
      </c>
      <c r="AR122" s="169" t="s">
        <v>132</v>
      </c>
      <c r="AT122" s="170" t="s">
        <v>69</v>
      </c>
      <c r="AU122" s="170" t="s">
        <v>78</v>
      </c>
      <c r="AY122" s="169" t="s">
        <v>125</v>
      </c>
      <c r="BK122" s="171">
        <f>SUM(BK123:BK144)</f>
        <v>0</v>
      </c>
    </row>
    <row r="123" spans="1:65" s="2" customFormat="1" ht="14.45" customHeight="1">
      <c r="A123" s="35"/>
      <c r="B123" s="36"/>
      <c r="C123" s="174" t="s">
        <v>202</v>
      </c>
      <c r="D123" s="174" t="s">
        <v>127</v>
      </c>
      <c r="E123" s="175" t="s">
        <v>203</v>
      </c>
      <c r="F123" s="176" t="s">
        <v>204</v>
      </c>
      <c r="G123" s="177" t="s">
        <v>147</v>
      </c>
      <c r="H123" s="178">
        <v>250</v>
      </c>
      <c r="I123" s="179"/>
      <c r="J123" s="180">
        <f>ROUND(I123*H123,2)</f>
        <v>0</v>
      </c>
      <c r="K123" s="176" t="s">
        <v>131</v>
      </c>
      <c r="L123" s="40"/>
      <c r="M123" s="181" t="s">
        <v>19</v>
      </c>
      <c r="N123" s="182" t="s">
        <v>41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132</v>
      </c>
      <c r="AT123" s="185" t="s">
        <v>127</v>
      </c>
      <c r="AU123" s="185" t="s">
        <v>80</v>
      </c>
      <c r="AY123" s="18" t="s">
        <v>125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78</v>
      </c>
      <c r="BK123" s="186">
        <f>ROUND(I123*H123,2)</f>
        <v>0</v>
      </c>
      <c r="BL123" s="18" t="s">
        <v>132</v>
      </c>
      <c r="BM123" s="185" t="s">
        <v>302</v>
      </c>
    </row>
    <row r="124" spans="1:65" s="2" customFormat="1" ht="19.5">
      <c r="A124" s="35"/>
      <c r="B124" s="36"/>
      <c r="C124" s="37"/>
      <c r="D124" s="187" t="s">
        <v>134</v>
      </c>
      <c r="E124" s="37"/>
      <c r="F124" s="188" t="s">
        <v>206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134</v>
      </c>
      <c r="AU124" s="18" t="s">
        <v>80</v>
      </c>
    </row>
    <row r="125" spans="1:65" s="2" customFormat="1" ht="11.25">
      <c r="A125" s="35"/>
      <c r="B125" s="36"/>
      <c r="C125" s="37"/>
      <c r="D125" s="192" t="s">
        <v>136</v>
      </c>
      <c r="E125" s="37"/>
      <c r="F125" s="193" t="s">
        <v>207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136</v>
      </c>
      <c r="AU125" s="18" t="s">
        <v>80</v>
      </c>
    </row>
    <row r="126" spans="1:65" s="2" customFormat="1" ht="19.5">
      <c r="A126" s="35"/>
      <c r="B126" s="36"/>
      <c r="C126" s="37"/>
      <c r="D126" s="187" t="s">
        <v>152</v>
      </c>
      <c r="E126" s="37"/>
      <c r="F126" s="205" t="s">
        <v>208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152</v>
      </c>
      <c r="AU126" s="18" t="s">
        <v>80</v>
      </c>
    </row>
    <row r="127" spans="1:65" s="13" customFormat="1" ht="11.25">
      <c r="B127" s="194"/>
      <c r="C127" s="195"/>
      <c r="D127" s="187" t="s">
        <v>138</v>
      </c>
      <c r="E127" s="196" t="s">
        <v>19</v>
      </c>
      <c r="F127" s="197" t="s">
        <v>303</v>
      </c>
      <c r="G127" s="195"/>
      <c r="H127" s="198">
        <v>250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138</v>
      </c>
      <c r="AU127" s="204" t="s">
        <v>80</v>
      </c>
      <c r="AV127" s="13" t="s">
        <v>80</v>
      </c>
      <c r="AW127" s="13" t="s">
        <v>32</v>
      </c>
      <c r="AX127" s="13" t="s">
        <v>70</v>
      </c>
      <c r="AY127" s="204" t="s">
        <v>125</v>
      </c>
    </row>
    <row r="128" spans="1:65" s="14" customFormat="1" ht="11.25">
      <c r="B128" s="206"/>
      <c r="C128" s="207"/>
      <c r="D128" s="187" t="s">
        <v>138</v>
      </c>
      <c r="E128" s="208" t="s">
        <v>19</v>
      </c>
      <c r="F128" s="209" t="s">
        <v>167</v>
      </c>
      <c r="G128" s="207"/>
      <c r="H128" s="210">
        <v>250</v>
      </c>
      <c r="I128" s="211"/>
      <c r="J128" s="207"/>
      <c r="K128" s="207"/>
      <c r="L128" s="212"/>
      <c r="M128" s="217"/>
      <c r="N128" s="218"/>
      <c r="O128" s="218"/>
      <c r="P128" s="218"/>
      <c r="Q128" s="218"/>
      <c r="R128" s="218"/>
      <c r="S128" s="218"/>
      <c r="T128" s="219"/>
      <c r="AT128" s="216" t="s">
        <v>138</v>
      </c>
      <c r="AU128" s="216" t="s">
        <v>80</v>
      </c>
      <c r="AV128" s="14" t="s">
        <v>132</v>
      </c>
      <c r="AW128" s="14" t="s">
        <v>32</v>
      </c>
      <c r="AX128" s="14" t="s">
        <v>78</v>
      </c>
      <c r="AY128" s="216" t="s">
        <v>125</v>
      </c>
    </row>
    <row r="129" spans="1:65" s="2" customFormat="1" ht="22.15" customHeight="1">
      <c r="A129" s="35"/>
      <c r="B129" s="36"/>
      <c r="C129" s="174" t="s">
        <v>210</v>
      </c>
      <c r="D129" s="174" t="s">
        <v>127</v>
      </c>
      <c r="E129" s="175" t="s">
        <v>211</v>
      </c>
      <c r="F129" s="176" t="s">
        <v>212</v>
      </c>
      <c r="G129" s="177" t="s">
        <v>147</v>
      </c>
      <c r="H129" s="178">
        <v>250</v>
      </c>
      <c r="I129" s="179"/>
      <c r="J129" s="180">
        <f>ROUND(I129*H129,2)</f>
        <v>0</v>
      </c>
      <c r="K129" s="176" t="s">
        <v>148</v>
      </c>
      <c r="L129" s="40"/>
      <c r="M129" s="181" t="s">
        <v>19</v>
      </c>
      <c r="N129" s="182" t="s">
        <v>41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149</v>
      </c>
      <c r="AT129" s="185" t="s">
        <v>127</v>
      </c>
      <c r="AU129" s="185" t="s">
        <v>80</v>
      </c>
      <c r="AY129" s="18" t="s">
        <v>125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78</v>
      </c>
      <c r="BK129" s="186">
        <f>ROUND(I129*H129,2)</f>
        <v>0</v>
      </c>
      <c r="BL129" s="18" t="s">
        <v>149</v>
      </c>
      <c r="BM129" s="185" t="s">
        <v>304</v>
      </c>
    </row>
    <row r="130" spans="1:65" s="2" customFormat="1" ht="19.5">
      <c r="A130" s="35"/>
      <c r="B130" s="36"/>
      <c r="C130" s="37"/>
      <c r="D130" s="187" t="s">
        <v>134</v>
      </c>
      <c r="E130" s="37"/>
      <c r="F130" s="188" t="s">
        <v>214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134</v>
      </c>
      <c r="AU130" s="18" t="s">
        <v>80</v>
      </c>
    </row>
    <row r="131" spans="1:65" s="2" customFormat="1" ht="19.5">
      <c r="A131" s="35"/>
      <c r="B131" s="36"/>
      <c r="C131" s="37"/>
      <c r="D131" s="187" t="s">
        <v>152</v>
      </c>
      <c r="E131" s="37"/>
      <c r="F131" s="205" t="s">
        <v>215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152</v>
      </c>
      <c r="AU131" s="18" t="s">
        <v>80</v>
      </c>
    </row>
    <row r="132" spans="1:65" s="13" customFormat="1" ht="11.25">
      <c r="B132" s="194"/>
      <c r="C132" s="195"/>
      <c r="D132" s="187" t="s">
        <v>138</v>
      </c>
      <c r="E132" s="196" t="s">
        <v>19</v>
      </c>
      <c r="F132" s="197" t="s">
        <v>303</v>
      </c>
      <c r="G132" s="195"/>
      <c r="H132" s="198">
        <v>250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138</v>
      </c>
      <c r="AU132" s="204" t="s">
        <v>80</v>
      </c>
      <c r="AV132" s="13" t="s">
        <v>80</v>
      </c>
      <c r="AW132" s="13" t="s">
        <v>32</v>
      </c>
      <c r="AX132" s="13" t="s">
        <v>78</v>
      </c>
      <c r="AY132" s="204" t="s">
        <v>125</v>
      </c>
    </row>
    <row r="133" spans="1:65" s="2" customFormat="1" ht="22.15" customHeight="1">
      <c r="A133" s="35"/>
      <c r="B133" s="36"/>
      <c r="C133" s="174" t="s">
        <v>216</v>
      </c>
      <c r="D133" s="174" t="s">
        <v>127</v>
      </c>
      <c r="E133" s="175" t="s">
        <v>145</v>
      </c>
      <c r="F133" s="176" t="s">
        <v>146</v>
      </c>
      <c r="G133" s="177" t="s">
        <v>147</v>
      </c>
      <c r="H133" s="178">
        <v>250</v>
      </c>
      <c r="I133" s="179"/>
      <c r="J133" s="180">
        <f>ROUND(I133*H133,2)</f>
        <v>0</v>
      </c>
      <c r="K133" s="176" t="s">
        <v>148</v>
      </c>
      <c r="L133" s="40"/>
      <c r="M133" s="181" t="s">
        <v>19</v>
      </c>
      <c r="N133" s="182" t="s">
        <v>41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149</v>
      </c>
      <c r="AT133" s="185" t="s">
        <v>127</v>
      </c>
      <c r="AU133" s="185" t="s">
        <v>80</v>
      </c>
      <c r="AY133" s="18" t="s">
        <v>125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78</v>
      </c>
      <c r="BK133" s="186">
        <f>ROUND(I133*H133,2)</f>
        <v>0</v>
      </c>
      <c r="BL133" s="18" t="s">
        <v>149</v>
      </c>
      <c r="BM133" s="185" t="s">
        <v>305</v>
      </c>
    </row>
    <row r="134" spans="1:65" s="2" customFormat="1" ht="19.5">
      <c r="A134" s="35"/>
      <c r="B134" s="36"/>
      <c r="C134" s="37"/>
      <c r="D134" s="187" t="s">
        <v>134</v>
      </c>
      <c r="E134" s="37"/>
      <c r="F134" s="188" t="s">
        <v>151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134</v>
      </c>
      <c r="AU134" s="18" t="s">
        <v>80</v>
      </c>
    </row>
    <row r="135" spans="1:65" s="2" customFormat="1" ht="39">
      <c r="A135" s="35"/>
      <c r="B135" s="36"/>
      <c r="C135" s="37"/>
      <c r="D135" s="187" t="s">
        <v>152</v>
      </c>
      <c r="E135" s="37"/>
      <c r="F135" s="205" t="s">
        <v>153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152</v>
      </c>
      <c r="AU135" s="18" t="s">
        <v>80</v>
      </c>
    </row>
    <row r="136" spans="1:65" s="13" customFormat="1" ht="11.25">
      <c r="B136" s="194"/>
      <c r="C136" s="195"/>
      <c r="D136" s="187" t="s">
        <v>138</v>
      </c>
      <c r="E136" s="196" t="s">
        <v>19</v>
      </c>
      <c r="F136" s="197" t="s">
        <v>306</v>
      </c>
      <c r="G136" s="195"/>
      <c r="H136" s="198">
        <v>150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138</v>
      </c>
      <c r="AU136" s="204" t="s">
        <v>80</v>
      </c>
      <c r="AV136" s="13" t="s">
        <v>80</v>
      </c>
      <c r="AW136" s="13" t="s">
        <v>32</v>
      </c>
      <c r="AX136" s="13" t="s">
        <v>70</v>
      </c>
      <c r="AY136" s="204" t="s">
        <v>125</v>
      </c>
    </row>
    <row r="137" spans="1:65" s="13" customFormat="1" ht="11.25">
      <c r="B137" s="194"/>
      <c r="C137" s="195"/>
      <c r="D137" s="187" t="s">
        <v>138</v>
      </c>
      <c r="E137" s="196" t="s">
        <v>19</v>
      </c>
      <c r="F137" s="197" t="s">
        <v>307</v>
      </c>
      <c r="G137" s="195"/>
      <c r="H137" s="198">
        <v>100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138</v>
      </c>
      <c r="AU137" s="204" t="s">
        <v>80</v>
      </c>
      <c r="AV137" s="13" t="s">
        <v>80</v>
      </c>
      <c r="AW137" s="13" t="s">
        <v>32</v>
      </c>
      <c r="AX137" s="13" t="s">
        <v>70</v>
      </c>
      <c r="AY137" s="204" t="s">
        <v>125</v>
      </c>
    </row>
    <row r="138" spans="1:65" s="14" customFormat="1" ht="11.25">
      <c r="B138" s="206"/>
      <c r="C138" s="207"/>
      <c r="D138" s="187" t="s">
        <v>138</v>
      </c>
      <c r="E138" s="208" t="s">
        <v>19</v>
      </c>
      <c r="F138" s="209" t="s">
        <v>167</v>
      </c>
      <c r="G138" s="207"/>
      <c r="H138" s="210">
        <v>250</v>
      </c>
      <c r="I138" s="211"/>
      <c r="J138" s="207"/>
      <c r="K138" s="207"/>
      <c r="L138" s="212"/>
      <c r="M138" s="217"/>
      <c r="N138" s="218"/>
      <c r="O138" s="218"/>
      <c r="P138" s="218"/>
      <c r="Q138" s="218"/>
      <c r="R138" s="218"/>
      <c r="S138" s="218"/>
      <c r="T138" s="219"/>
      <c r="AT138" s="216" t="s">
        <v>138</v>
      </c>
      <c r="AU138" s="216" t="s">
        <v>80</v>
      </c>
      <c r="AV138" s="14" t="s">
        <v>132</v>
      </c>
      <c r="AW138" s="14" t="s">
        <v>32</v>
      </c>
      <c r="AX138" s="14" t="s">
        <v>78</v>
      </c>
      <c r="AY138" s="216" t="s">
        <v>125</v>
      </c>
    </row>
    <row r="139" spans="1:65" s="2" customFormat="1" ht="22.15" customHeight="1">
      <c r="A139" s="35"/>
      <c r="B139" s="36"/>
      <c r="C139" s="174" t="s">
        <v>219</v>
      </c>
      <c r="D139" s="174" t="s">
        <v>127</v>
      </c>
      <c r="E139" s="175" t="s">
        <v>155</v>
      </c>
      <c r="F139" s="176" t="s">
        <v>156</v>
      </c>
      <c r="G139" s="177" t="s">
        <v>147</v>
      </c>
      <c r="H139" s="178">
        <v>150</v>
      </c>
      <c r="I139" s="179"/>
      <c r="J139" s="180">
        <f>ROUND(I139*H139,2)</f>
        <v>0</v>
      </c>
      <c r="K139" s="176" t="s">
        <v>148</v>
      </c>
      <c r="L139" s="40"/>
      <c r="M139" s="181" t="s">
        <v>19</v>
      </c>
      <c r="N139" s="182" t="s">
        <v>41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149</v>
      </c>
      <c r="AT139" s="185" t="s">
        <v>127</v>
      </c>
      <c r="AU139" s="185" t="s">
        <v>80</v>
      </c>
      <c r="AY139" s="18" t="s">
        <v>125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78</v>
      </c>
      <c r="BK139" s="186">
        <f>ROUND(I139*H139,2)</f>
        <v>0</v>
      </c>
      <c r="BL139" s="18" t="s">
        <v>149</v>
      </c>
      <c r="BM139" s="185" t="s">
        <v>308</v>
      </c>
    </row>
    <row r="140" spans="1:65" s="2" customFormat="1" ht="19.5">
      <c r="A140" s="35"/>
      <c r="B140" s="36"/>
      <c r="C140" s="37"/>
      <c r="D140" s="187" t="s">
        <v>134</v>
      </c>
      <c r="E140" s="37"/>
      <c r="F140" s="188" t="s">
        <v>156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134</v>
      </c>
      <c r="AU140" s="18" t="s">
        <v>80</v>
      </c>
    </row>
    <row r="141" spans="1:65" s="2" customFormat="1" ht="39">
      <c r="A141" s="35"/>
      <c r="B141" s="36"/>
      <c r="C141" s="37"/>
      <c r="D141" s="187" t="s">
        <v>152</v>
      </c>
      <c r="E141" s="37"/>
      <c r="F141" s="205" t="s">
        <v>158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152</v>
      </c>
      <c r="AU141" s="18" t="s">
        <v>80</v>
      </c>
    </row>
    <row r="142" spans="1:65" s="13" customFormat="1" ht="11.25">
      <c r="B142" s="194"/>
      <c r="C142" s="195"/>
      <c r="D142" s="187" t="s">
        <v>138</v>
      </c>
      <c r="E142" s="196" t="s">
        <v>19</v>
      </c>
      <c r="F142" s="197" t="s">
        <v>309</v>
      </c>
      <c r="G142" s="195"/>
      <c r="H142" s="198">
        <v>50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138</v>
      </c>
      <c r="AU142" s="204" t="s">
        <v>80</v>
      </c>
      <c r="AV142" s="13" t="s">
        <v>80</v>
      </c>
      <c r="AW142" s="13" t="s">
        <v>32</v>
      </c>
      <c r="AX142" s="13" t="s">
        <v>70</v>
      </c>
      <c r="AY142" s="204" t="s">
        <v>125</v>
      </c>
    </row>
    <row r="143" spans="1:65" s="13" customFormat="1" ht="11.25">
      <c r="B143" s="194"/>
      <c r="C143" s="195"/>
      <c r="D143" s="187" t="s">
        <v>138</v>
      </c>
      <c r="E143" s="196" t="s">
        <v>19</v>
      </c>
      <c r="F143" s="197" t="s">
        <v>307</v>
      </c>
      <c r="G143" s="195"/>
      <c r="H143" s="198">
        <v>100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138</v>
      </c>
      <c r="AU143" s="204" t="s">
        <v>80</v>
      </c>
      <c r="AV143" s="13" t="s">
        <v>80</v>
      </c>
      <c r="AW143" s="13" t="s">
        <v>32</v>
      </c>
      <c r="AX143" s="13" t="s">
        <v>70</v>
      </c>
      <c r="AY143" s="204" t="s">
        <v>125</v>
      </c>
    </row>
    <row r="144" spans="1:65" s="14" customFormat="1" ht="11.25">
      <c r="B144" s="206"/>
      <c r="C144" s="207"/>
      <c r="D144" s="187" t="s">
        <v>138</v>
      </c>
      <c r="E144" s="208" t="s">
        <v>19</v>
      </c>
      <c r="F144" s="209" t="s">
        <v>167</v>
      </c>
      <c r="G144" s="207"/>
      <c r="H144" s="210">
        <v>150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138</v>
      </c>
      <c r="AU144" s="216" t="s">
        <v>80</v>
      </c>
      <c r="AV144" s="14" t="s">
        <v>132</v>
      </c>
      <c r="AW144" s="14" t="s">
        <v>32</v>
      </c>
      <c r="AX144" s="14" t="s">
        <v>78</v>
      </c>
      <c r="AY144" s="216" t="s">
        <v>125</v>
      </c>
    </row>
    <row r="145" spans="1:31" s="2" customFormat="1" ht="6.95" customHeight="1">
      <c r="A145" s="35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Bu2yQkQd9HpYZFMJB90n83K/7bTz2hH5o3NmEDilmcefkLRyV3W4fAWXXHcjtOq9yfph/m5m6iNZuDBTQ8hkcQ==" saltValue="woLa9HDiRujFuNc/+w4t1hA0DvYrkmpedLsKQr5RMjHWTa9rWrwHxpjV8atZD2sWzVJ/85U5cQ9Us3wfWygGhw==" spinCount="100000" sheet="1" objects="1" scenarios="1" formatColumns="0" formatRows="0" autoFilter="0"/>
  <autoFilter ref="C82:K144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  <hyperlink ref="F99" r:id="rId3" xr:uid="{00000000-0004-0000-0500-000002000000}"/>
    <hyperlink ref="F105" r:id="rId4" xr:uid="{00000000-0004-0000-0500-000003000000}"/>
    <hyperlink ref="F111" r:id="rId5" xr:uid="{00000000-0004-0000-0500-000004000000}"/>
    <hyperlink ref="F116" r:id="rId6" xr:uid="{00000000-0004-0000-0500-000005000000}"/>
    <hyperlink ref="F120" r:id="rId7" xr:uid="{00000000-0004-0000-0500-000006000000}"/>
    <hyperlink ref="F125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95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310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ROUND((SUM(BE83:BE144)),  2)</f>
        <v>0</v>
      </c>
      <c r="G33" s="35"/>
      <c r="H33" s="35"/>
      <c r="I33" s="119">
        <v>0.21</v>
      </c>
      <c r="J33" s="118">
        <f>ROUND(((SUM(BE83:BE144))*I33),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ROUND((SUM(BF83:BF144)),  2)</f>
        <v>0</v>
      </c>
      <c r="G34" s="35"/>
      <c r="H34" s="35"/>
      <c r="I34" s="119">
        <v>0.12</v>
      </c>
      <c r="J34" s="118">
        <f>ROUND(((SUM(BF83:BF144))*I34),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ROUND((SUM(BG83:BG144)),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ROUND((SUM(BH83:BH144)),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ROUND((SUM(BI83:BI144)),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06 - 401_246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J111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J120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06 - 401_246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P84+P111</f>
        <v>0</v>
      </c>
      <c r="Q83" s="73"/>
      <c r="R83" s="155">
        <f>R84+R111</f>
        <v>0</v>
      </c>
      <c r="S83" s="73"/>
      <c r="T83" s="156">
        <f>T84+T111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BK84+BK111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SUM(P86:P110)</f>
        <v>0</v>
      </c>
      <c r="Q85" s="166"/>
      <c r="R85" s="167">
        <f>SUM(R86:R110)</f>
        <v>0</v>
      </c>
      <c r="S85" s="166"/>
      <c r="T85" s="168">
        <f>SUM(T86:T110)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SUM(BK86:BK110)</f>
        <v>0</v>
      </c>
    </row>
    <row r="86" spans="1:65" s="2" customFormat="1" ht="14.45" customHeight="1">
      <c r="A86" s="35"/>
      <c r="B86" s="36"/>
      <c r="C86" s="174" t="s">
        <v>78</v>
      </c>
      <c r="D86" s="174" t="s">
        <v>127</v>
      </c>
      <c r="E86" s="175" t="s">
        <v>227</v>
      </c>
      <c r="F86" s="176" t="s">
        <v>228</v>
      </c>
      <c r="G86" s="177" t="s">
        <v>162</v>
      </c>
      <c r="H86" s="178">
        <v>51.3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311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230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231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312</v>
      </c>
      <c r="G89" s="195"/>
      <c r="H89" s="198">
        <v>51.3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70</v>
      </c>
      <c r="AY89" s="204" t="s">
        <v>125</v>
      </c>
    </row>
    <row r="90" spans="1:65" s="14" customFormat="1" ht="11.25">
      <c r="B90" s="206"/>
      <c r="C90" s="207"/>
      <c r="D90" s="187" t="s">
        <v>138</v>
      </c>
      <c r="E90" s="208" t="s">
        <v>19</v>
      </c>
      <c r="F90" s="209" t="s">
        <v>167</v>
      </c>
      <c r="G90" s="207"/>
      <c r="H90" s="210">
        <v>51.3</v>
      </c>
      <c r="I90" s="211"/>
      <c r="J90" s="207"/>
      <c r="K90" s="207"/>
      <c r="L90" s="212"/>
      <c r="M90" s="217"/>
      <c r="N90" s="218"/>
      <c r="O90" s="218"/>
      <c r="P90" s="218"/>
      <c r="Q90" s="218"/>
      <c r="R90" s="218"/>
      <c r="S90" s="218"/>
      <c r="T90" s="219"/>
      <c r="AT90" s="216" t="s">
        <v>138</v>
      </c>
      <c r="AU90" s="216" t="s">
        <v>80</v>
      </c>
      <c r="AV90" s="14" t="s">
        <v>132</v>
      </c>
      <c r="AW90" s="14" t="s">
        <v>32</v>
      </c>
      <c r="AX90" s="14" t="s">
        <v>78</v>
      </c>
      <c r="AY90" s="216" t="s">
        <v>125</v>
      </c>
    </row>
    <row r="91" spans="1:65" s="2" customFormat="1" ht="14.45" customHeight="1">
      <c r="A91" s="35"/>
      <c r="B91" s="36"/>
      <c r="C91" s="174" t="s">
        <v>144</v>
      </c>
      <c r="D91" s="174" t="s">
        <v>127</v>
      </c>
      <c r="E91" s="175" t="s">
        <v>177</v>
      </c>
      <c r="F91" s="176" t="s">
        <v>178</v>
      </c>
      <c r="G91" s="177" t="s">
        <v>147</v>
      </c>
      <c r="H91" s="178">
        <v>440</v>
      </c>
      <c r="I91" s="179"/>
      <c r="J91" s="180">
        <f>ROUND(I91*H91,2)</f>
        <v>0</v>
      </c>
      <c r="K91" s="176" t="s">
        <v>131</v>
      </c>
      <c r="L91" s="40"/>
      <c r="M91" s="181" t="s">
        <v>19</v>
      </c>
      <c r="N91" s="182" t="s">
        <v>41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132</v>
      </c>
      <c r="AT91" s="185" t="s">
        <v>127</v>
      </c>
      <c r="AU91" s="185" t="s">
        <v>80</v>
      </c>
      <c r="AY91" s="18" t="s">
        <v>125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78</v>
      </c>
      <c r="BK91" s="186">
        <f>ROUND(I91*H91,2)</f>
        <v>0</v>
      </c>
      <c r="BL91" s="18" t="s">
        <v>132</v>
      </c>
      <c r="BM91" s="185" t="s">
        <v>313</v>
      </c>
    </row>
    <row r="92" spans="1:65" s="2" customFormat="1" ht="11.25">
      <c r="A92" s="35"/>
      <c r="B92" s="36"/>
      <c r="C92" s="37"/>
      <c r="D92" s="187" t="s">
        <v>134</v>
      </c>
      <c r="E92" s="37"/>
      <c r="F92" s="188" t="s">
        <v>180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134</v>
      </c>
      <c r="AU92" s="18" t="s">
        <v>80</v>
      </c>
    </row>
    <row r="93" spans="1:65" s="2" customFormat="1" ht="11.25">
      <c r="A93" s="35"/>
      <c r="B93" s="36"/>
      <c r="C93" s="37"/>
      <c r="D93" s="192" t="s">
        <v>136</v>
      </c>
      <c r="E93" s="37"/>
      <c r="F93" s="193" t="s">
        <v>181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136</v>
      </c>
      <c r="AU93" s="18" t="s">
        <v>80</v>
      </c>
    </row>
    <row r="94" spans="1:65" s="13" customFormat="1" ht="11.25">
      <c r="B94" s="194"/>
      <c r="C94" s="195"/>
      <c r="D94" s="187" t="s">
        <v>138</v>
      </c>
      <c r="E94" s="196" t="s">
        <v>19</v>
      </c>
      <c r="F94" s="197" t="s">
        <v>314</v>
      </c>
      <c r="G94" s="195"/>
      <c r="H94" s="198">
        <v>180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138</v>
      </c>
      <c r="AU94" s="204" t="s">
        <v>80</v>
      </c>
      <c r="AV94" s="13" t="s">
        <v>80</v>
      </c>
      <c r="AW94" s="13" t="s">
        <v>32</v>
      </c>
      <c r="AX94" s="13" t="s">
        <v>70</v>
      </c>
      <c r="AY94" s="204" t="s">
        <v>125</v>
      </c>
    </row>
    <row r="95" spans="1:65" s="13" customFormat="1" ht="11.25">
      <c r="B95" s="194"/>
      <c r="C95" s="195"/>
      <c r="D95" s="187" t="s">
        <v>138</v>
      </c>
      <c r="E95" s="196" t="s">
        <v>19</v>
      </c>
      <c r="F95" s="197" t="s">
        <v>315</v>
      </c>
      <c r="G95" s="195"/>
      <c r="H95" s="198">
        <v>40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138</v>
      </c>
      <c r="AU95" s="204" t="s">
        <v>80</v>
      </c>
      <c r="AV95" s="13" t="s">
        <v>80</v>
      </c>
      <c r="AW95" s="13" t="s">
        <v>32</v>
      </c>
      <c r="AX95" s="13" t="s">
        <v>70</v>
      </c>
      <c r="AY95" s="204" t="s">
        <v>125</v>
      </c>
    </row>
    <row r="96" spans="1:65" s="13" customFormat="1" ht="11.25">
      <c r="B96" s="194"/>
      <c r="C96" s="195"/>
      <c r="D96" s="187" t="s">
        <v>138</v>
      </c>
      <c r="E96" s="196" t="s">
        <v>19</v>
      </c>
      <c r="F96" s="197" t="s">
        <v>314</v>
      </c>
      <c r="G96" s="195"/>
      <c r="H96" s="198">
        <v>180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138</v>
      </c>
      <c r="AU96" s="204" t="s">
        <v>80</v>
      </c>
      <c r="AV96" s="13" t="s">
        <v>80</v>
      </c>
      <c r="AW96" s="13" t="s">
        <v>32</v>
      </c>
      <c r="AX96" s="13" t="s">
        <v>70</v>
      </c>
      <c r="AY96" s="204" t="s">
        <v>125</v>
      </c>
    </row>
    <row r="97" spans="1:65" s="13" customFormat="1" ht="11.25">
      <c r="B97" s="194"/>
      <c r="C97" s="195"/>
      <c r="D97" s="187" t="s">
        <v>138</v>
      </c>
      <c r="E97" s="196" t="s">
        <v>19</v>
      </c>
      <c r="F97" s="197" t="s">
        <v>315</v>
      </c>
      <c r="G97" s="195"/>
      <c r="H97" s="198">
        <v>40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138</v>
      </c>
      <c r="AU97" s="204" t="s">
        <v>80</v>
      </c>
      <c r="AV97" s="13" t="s">
        <v>80</v>
      </c>
      <c r="AW97" s="13" t="s">
        <v>32</v>
      </c>
      <c r="AX97" s="13" t="s">
        <v>70</v>
      </c>
      <c r="AY97" s="204" t="s">
        <v>125</v>
      </c>
    </row>
    <row r="98" spans="1:65" s="14" customFormat="1" ht="11.25">
      <c r="B98" s="206"/>
      <c r="C98" s="207"/>
      <c r="D98" s="187" t="s">
        <v>138</v>
      </c>
      <c r="E98" s="208" t="s">
        <v>19</v>
      </c>
      <c r="F98" s="209" t="s">
        <v>167</v>
      </c>
      <c r="G98" s="207"/>
      <c r="H98" s="210">
        <v>440</v>
      </c>
      <c r="I98" s="211"/>
      <c r="J98" s="207"/>
      <c r="K98" s="207"/>
      <c r="L98" s="212"/>
      <c r="M98" s="217"/>
      <c r="N98" s="218"/>
      <c r="O98" s="218"/>
      <c r="P98" s="218"/>
      <c r="Q98" s="218"/>
      <c r="R98" s="218"/>
      <c r="S98" s="218"/>
      <c r="T98" s="219"/>
      <c r="AT98" s="216" t="s">
        <v>138</v>
      </c>
      <c r="AU98" s="216" t="s">
        <v>80</v>
      </c>
      <c r="AV98" s="14" t="s">
        <v>132</v>
      </c>
      <c r="AW98" s="14" t="s">
        <v>32</v>
      </c>
      <c r="AX98" s="14" t="s">
        <v>78</v>
      </c>
      <c r="AY98" s="216" t="s">
        <v>125</v>
      </c>
    </row>
    <row r="99" spans="1:65" s="2" customFormat="1" ht="14.45" customHeight="1">
      <c r="A99" s="35"/>
      <c r="B99" s="36"/>
      <c r="C99" s="174" t="s">
        <v>132</v>
      </c>
      <c r="D99" s="174" t="s">
        <v>127</v>
      </c>
      <c r="E99" s="175" t="s">
        <v>183</v>
      </c>
      <c r="F99" s="176" t="s">
        <v>184</v>
      </c>
      <c r="G99" s="177" t="s">
        <v>147</v>
      </c>
      <c r="H99" s="178">
        <v>660</v>
      </c>
      <c r="I99" s="179"/>
      <c r="J99" s="180">
        <f>ROUND(I99*H99,2)</f>
        <v>0</v>
      </c>
      <c r="K99" s="176" t="s">
        <v>131</v>
      </c>
      <c r="L99" s="40"/>
      <c r="M99" s="181" t="s">
        <v>19</v>
      </c>
      <c r="N99" s="182" t="s">
        <v>41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132</v>
      </c>
      <c r="AT99" s="185" t="s">
        <v>127</v>
      </c>
      <c r="AU99" s="185" t="s">
        <v>80</v>
      </c>
      <c r="AY99" s="18" t="s">
        <v>125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78</v>
      </c>
      <c r="BK99" s="186">
        <f>ROUND(I99*H99,2)</f>
        <v>0</v>
      </c>
      <c r="BL99" s="18" t="s">
        <v>132</v>
      </c>
      <c r="BM99" s="185" t="s">
        <v>316</v>
      </c>
    </row>
    <row r="100" spans="1:65" s="2" customFormat="1" ht="19.5">
      <c r="A100" s="35"/>
      <c r="B100" s="36"/>
      <c r="C100" s="37"/>
      <c r="D100" s="187" t="s">
        <v>134</v>
      </c>
      <c r="E100" s="37"/>
      <c r="F100" s="188" t="s">
        <v>186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134</v>
      </c>
      <c r="AU100" s="18" t="s">
        <v>80</v>
      </c>
    </row>
    <row r="101" spans="1:65" s="2" customFormat="1" ht="11.25">
      <c r="A101" s="35"/>
      <c r="B101" s="36"/>
      <c r="C101" s="37"/>
      <c r="D101" s="192" t="s">
        <v>136</v>
      </c>
      <c r="E101" s="37"/>
      <c r="F101" s="193" t="s">
        <v>187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136</v>
      </c>
      <c r="AU101" s="18" t="s">
        <v>80</v>
      </c>
    </row>
    <row r="102" spans="1:65" s="13" customFormat="1" ht="11.25">
      <c r="B102" s="194"/>
      <c r="C102" s="195"/>
      <c r="D102" s="187" t="s">
        <v>138</v>
      </c>
      <c r="E102" s="196" t="s">
        <v>19</v>
      </c>
      <c r="F102" s="197" t="s">
        <v>317</v>
      </c>
      <c r="G102" s="195"/>
      <c r="H102" s="198">
        <v>270</v>
      </c>
      <c r="I102" s="199"/>
      <c r="J102" s="195"/>
      <c r="K102" s="195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138</v>
      </c>
      <c r="AU102" s="204" t="s">
        <v>80</v>
      </c>
      <c r="AV102" s="13" t="s">
        <v>80</v>
      </c>
      <c r="AW102" s="13" t="s">
        <v>32</v>
      </c>
      <c r="AX102" s="13" t="s">
        <v>70</v>
      </c>
      <c r="AY102" s="204" t="s">
        <v>125</v>
      </c>
    </row>
    <row r="103" spans="1:65" s="13" customFormat="1" ht="11.25">
      <c r="B103" s="194"/>
      <c r="C103" s="195"/>
      <c r="D103" s="187" t="s">
        <v>138</v>
      </c>
      <c r="E103" s="196" t="s">
        <v>19</v>
      </c>
      <c r="F103" s="197" t="s">
        <v>318</v>
      </c>
      <c r="G103" s="195"/>
      <c r="H103" s="198">
        <v>60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138</v>
      </c>
      <c r="AU103" s="204" t="s">
        <v>80</v>
      </c>
      <c r="AV103" s="13" t="s">
        <v>80</v>
      </c>
      <c r="AW103" s="13" t="s">
        <v>32</v>
      </c>
      <c r="AX103" s="13" t="s">
        <v>70</v>
      </c>
      <c r="AY103" s="204" t="s">
        <v>125</v>
      </c>
    </row>
    <row r="104" spans="1:65" s="13" customFormat="1" ht="11.25">
      <c r="B104" s="194"/>
      <c r="C104" s="195"/>
      <c r="D104" s="187" t="s">
        <v>138</v>
      </c>
      <c r="E104" s="196" t="s">
        <v>19</v>
      </c>
      <c r="F104" s="197" t="s">
        <v>317</v>
      </c>
      <c r="G104" s="195"/>
      <c r="H104" s="198">
        <v>270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138</v>
      </c>
      <c r="AU104" s="204" t="s">
        <v>80</v>
      </c>
      <c r="AV104" s="13" t="s">
        <v>80</v>
      </c>
      <c r="AW104" s="13" t="s">
        <v>32</v>
      </c>
      <c r="AX104" s="13" t="s">
        <v>70</v>
      </c>
      <c r="AY104" s="204" t="s">
        <v>125</v>
      </c>
    </row>
    <row r="105" spans="1:65" s="13" customFormat="1" ht="11.25">
      <c r="B105" s="194"/>
      <c r="C105" s="195"/>
      <c r="D105" s="187" t="s">
        <v>138</v>
      </c>
      <c r="E105" s="196" t="s">
        <v>19</v>
      </c>
      <c r="F105" s="197" t="s">
        <v>318</v>
      </c>
      <c r="G105" s="195"/>
      <c r="H105" s="198">
        <v>60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138</v>
      </c>
      <c r="AU105" s="204" t="s">
        <v>80</v>
      </c>
      <c r="AV105" s="13" t="s">
        <v>80</v>
      </c>
      <c r="AW105" s="13" t="s">
        <v>32</v>
      </c>
      <c r="AX105" s="13" t="s">
        <v>70</v>
      </c>
      <c r="AY105" s="204" t="s">
        <v>125</v>
      </c>
    </row>
    <row r="106" spans="1:65" s="14" customFormat="1" ht="11.25">
      <c r="B106" s="206"/>
      <c r="C106" s="207"/>
      <c r="D106" s="187" t="s">
        <v>138</v>
      </c>
      <c r="E106" s="208" t="s">
        <v>19</v>
      </c>
      <c r="F106" s="209" t="s">
        <v>167</v>
      </c>
      <c r="G106" s="207"/>
      <c r="H106" s="210">
        <v>660</v>
      </c>
      <c r="I106" s="211"/>
      <c r="J106" s="207"/>
      <c r="K106" s="207"/>
      <c r="L106" s="212"/>
      <c r="M106" s="217"/>
      <c r="N106" s="218"/>
      <c r="O106" s="218"/>
      <c r="P106" s="218"/>
      <c r="Q106" s="218"/>
      <c r="R106" s="218"/>
      <c r="S106" s="218"/>
      <c r="T106" s="219"/>
      <c r="AT106" s="216" t="s">
        <v>138</v>
      </c>
      <c r="AU106" s="216" t="s">
        <v>80</v>
      </c>
      <c r="AV106" s="14" t="s">
        <v>132</v>
      </c>
      <c r="AW106" s="14" t="s">
        <v>32</v>
      </c>
      <c r="AX106" s="14" t="s">
        <v>78</v>
      </c>
      <c r="AY106" s="216" t="s">
        <v>125</v>
      </c>
    </row>
    <row r="107" spans="1:65" s="2" customFormat="1" ht="14.45" customHeight="1">
      <c r="A107" s="35"/>
      <c r="B107" s="36"/>
      <c r="C107" s="174" t="s">
        <v>176</v>
      </c>
      <c r="D107" s="174" t="s">
        <v>127</v>
      </c>
      <c r="E107" s="175" t="s">
        <v>128</v>
      </c>
      <c r="F107" s="176" t="s">
        <v>129</v>
      </c>
      <c r="G107" s="177" t="s">
        <v>130</v>
      </c>
      <c r="H107" s="178">
        <v>0.13500000000000001</v>
      </c>
      <c r="I107" s="179"/>
      <c r="J107" s="180">
        <f>ROUND(I107*H107,2)</f>
        <v>0</v>
      </c>
      <c r="K107" s="176" t="s">
        <v>131</v>
      </c>
      <c r="L107" s="40"/>
      <c r="M107" s="181" t="s">
        <v>19</v>
      </c>
      <c r="N107" s="182" t="s">
        <v>41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132</v>
      </c>
      <c r="AT107" s="185" t="s">
        <v>127</v>
      </c>
      <c r="AU107" s="185" t="s">
        <v>80</v>
      </c>
      <c r="AY107" s="18" t="s">
        <v>125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78</v>
      </c>
      <c r="BK107" s="186">
        <f>ROUND(I107*H107,2)</f>
        <v>0</v>
      </c>
      <c r="BL107" s="18" t="s">
        <v>132</v>
      </c>
      <c r="BM107" s="185" t="s">
        <v>319</v>
      </c>
    </row>
    <row r="108" spans="1:65" s="2" customFormat="1" ht="11.25">
      <c r="A108" s="35"/>
      <c r="B108" s="36"/>
      <c r="C108" s="37"/>
      <c r="D108" s="187" t="s">
        <v>134</v>
      </c>
      <c r="E108" s="37"/>
      <c r="F108" s="188" t="s">
        <v>135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134</v>
      </c>
      <c r="AU108" s="18" t="s">
        <v>80</v>
      </c>
    </row>
    <row r="109" spans="1:65" s="2" customFormat="1" ht="11.25">
      <c r="A109" s="35"/>
      <c r="B109" s="36"/>
      <c r="C109" s="37"/>
      <c r="D109" s="192" t="s">
        <v>136</v>
      </c>
      <c r="E109" s="37"/>
      <c r="F109" s="193" t="s">
        <v>137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136</v>
      </c>
      <c r="AU109" s="18" t="s">
        <v>80</v>
      </c>
    </row>
    <row r="110" spans="1:65" s="13" customFormat="1" ht="11.25">
      <c r="B110" s="194"/>
      <c r="C110" s="195"/>
      <c r="D110" s="187" t="s">
        <v>138</v>
      </c>
      <c r="E110" s="196" t="s">
        <v>19</v>
      </c>
      <c r="F110" s="197" t="s">
        <v>320</v>
      </c>
      <c r="G110" s="195"/>
      <c r="H110" s="198">
        <v>0.13500000000000001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138</v>
      </c>
      <c r="AU110" s="204" t="s">
        <v>80</v>
      </c>
      <c r="AV110" s="13" t="s">
        <v>80</v>
      </c>
      <c r="AW110" s="13" t="s">
        <v>32</v>
      </c>
      <c r="AX110" s="13" t="s">
        <v>78</v>
      </c>
      <c r="AY110" s="204" t="s">
        <v>125</v>
      </c>
    </row>
    <row r="111" spans="1:65" s="12" customFormat="1" ht="25.9" customHeight="1">
      <c r="B111" s="158"/>
      <c r="C111" s="159"/>
      <c r="D111" s="160" t="s">
        <v>69</v>
      </c>
      <c r="E111" s="161" t="s">
        <v>140</v>
      </c>
      <c r="F111" s="161" t="s">
        <v>141</v>
      </c>
      <c r="G111" s="159"/>
      <c r="H111" s="159"/>
      <c r="I111" s="162"/>
      <c r="J111" s="163">
        <f>BK111</f>
        <v>0</v>
      </c>
      <c r="K111" s="159"/>
      <c r="L111" s="164"/>
      <c r="M111" s="165"/>
      <c r="N111" s="166"/>
      <c r="O111" s="166"/>
      <c r="P111" s="167">
        <f>P112+SUM(P113:P120)</f>
        <v>0</v>
      </c>
      <c r="Q111" s="166"/>
      <c r="R111" s="167">
        <f>R112+SUM(R113:R120)</f>
        <v>0</v>
      </c>
      <c r="S111" s="166"/>
      <c r="T111" s="168">
        <f>T112+SUM(T113:T120)</f>
        <v>0</v>
      </c>
      <c r="AR111" s="169" t="s">
        <v>132</v>
      </c>
      <c r="AT111" s="170" t="s">
        <v>69</v>
      </c>
      <c r="AU111" s="170" t="s">
        <v>70</v>
      </c>
      <c r="AY111" s="169" t="s">
        <v>125</v>
      </c>
      <c r="BK111" s="171">
        <f>BK112+SUM(BK113:BK120)</f>
        <v>0</v>
      </c>
    </row>
    <row r="112" spans="1:65" s="2" customFormat="1" ht="14.45" customHeight="1">
      <c r="A112" s="35"/>
      <c r="B112" s="36"/>
      <c r="C112" s="174" t="s">
        <v>196</v>
      </c>
      <c r="D112" s="174" t="s">
        <v>127</v>
      </c>
      <c r="E112" s="175" t="s">
        <v>191</v>
      </c>
      <c r="F112" s="176" t="s">
        <v>192</v>
      </c>
      <c r="G112" s="177" t="s">
        <v>130</v>
      </c>
      <c r="H112" s="178">
        <v>0.191</v>
      </c>
      <c r="I112" s="179"/>
      <c r="J112" s="180">
        <f>ROUND(I112*H112,2)</f>
        <v>0</v>
      </c>
      <c r="K112" s="176" t="s">
        <v>131</v>
      </c>
      <c r="L112" s="40"/>
      <c r="M112" s="181" t="s">
        <v>19</v>
      </c>
      <c r="N112" s="182" t="s">
        <v>41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132</v>
      </c>
      <c r="AT112" s="185" t="s">
        <v>127</v>
      </c>
      <c r="AU112" s="185" t="s">
        <v>78</v>
      </c>
      <c r="AY112" s="18" t="s">
        <v>125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78</v>
      </c>
      <c r="BK112" s="186">
        <f>ROUND(I112*H112,2)</f>
        <v>0</v>
      </c>
      <c r="BL112" s="18" t="s">
        <v>132</v>
      </c>
      <c r="BM112" s="185" t="s">
        <v>321</v>
      </c>
    </row>
    <row r="113" spans="1:65" s="2" customFormat="1" ht="11.25">
      <c r="A113" s="35"/>
      <c r="B113" s="36"/>
      <c r="C113" s="37"/>
      <c r="D113" s="187" t="s">
        <v>134</v>
      </c>
      <c r="E113" s="37"/>
      <c r="F113" s="188" t="s">
        <v>194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134</v>
      </c>
      <c r="AU113" s="18" t="s">
        <v>78</v>
      </c>
    </row>
    <row r="114" spans="1:65" s="2" customFormat="1" ht="11.25">
      <c r="A114" s="35"/>
      <c r="B114" s="36"/>
      <c r="C114" s="37"/>
      <c r="D114" s="192" t="s">
        <v>136</v>
      </c>
      <c r="E114" s="37"/>
      <c r="F114" s="193" t="s">
        <v>195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136</v>
      </c>
      <c r="AU114" s="18" t="s">
        <v>78</v>
      </c>
    </row>
    <row r="115" spans="1:65" s="13" customFormat="1" ht="11.25">
      <c r="B115" s="194"/>
      <c r="C115" s="195"/>
      <c r="D115" s="187" t="s">
        <v>138</v>
      </c>
      <c r="E115" s="196" t="s">
        <v>19</v>
      </c>
      <c r="F115" s="197" t="s">
        <v>322</v>
      </c>
      <c r="G115" s="195"/>
      <c r="H115" s="198">
        <v>0.191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138</v>
      </c>
      <c r="AU115" s="204" t="s">
        <v>78</v>
      </c>
      <c r="AV115" s="13" t="s">
        <v>80</v>
      </c>
      <c r="AW115" s="13" t="s">
        <v>32</v>
      </c>
      <c r="AX115" s="13" t="s">
        <v>78</v>
      </c>
      <c r="AY115" s="204" t="s">
        <v>125</v>
      </c>
    </row>
    <row r="116" spans="1:65" s="2" customFormat="1" ht="14.45" customHeight="1">
      <c r="A116" s="35"/>
      <c r="B116" s="36"/>
      <c r="C116" s="174" t="s">
        <v>202</v>
      </c>
      <c r="D116" s="174" t="s">
        <v>127</v>
      </c>
      <c r="E116" s="175" t="s">
        <v>197</v>
      </c>
      <c r="F116" s="176" t="s">
        <v>198</v>
      </c>
      <c r="G116" s="177" t="s">
        <v>130</v>
      </c>
      <c r="H116" s="178">
        <v>0.191</v>
      </c>
      <c r="I116" s="179"/>
      <c r="J116" s="180">
        <f>ROUND(I116*H116,2)</f>
        <v>0</v>
      </c>
      <c r="K116" s="176" t="s">
        <v>131</v>
      </c>
      <c r="L116" s="40"/>
      <c r="M116" s="181" t="s">
        <v>19</v>
      </c>
      <c r="N116" s="182" t="s">
        <v>41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132</v>
      </c>
      <c r="AT116" s="185" t="s">
        <v>127</v>
      </c>
      <c r="AU116" s="185" t="s">
        <v>78</v>
      </c>
      <c r="AY116" s="18" t="s">
        <v>125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78</v>
      </c>
      <c r="BK116" s="186">
        <f>ROUND(I116*H116,2)</f>
        <v>0</v>
      </c>
      <c r="BL116" s="18" t="s">
        <v>132</v>
      </c>
      <c r="BM116" s="185" t="s">
        <v>323</v>
      </c>
    </row>
    <row r="117" spans="1:65" s="2" customFormat="1" ht="11.25">
      <c r="A117" s="35"/>
      <c r="B117" s="36"/>
      <c r="C117" s="37"/>
      <c r="D117" s="187" t="s">
        <v>134</v>
      </c>
      <c r="E117" s="37"/>
      <c r="F117" s="188" t="s">
        <v>200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134</v>
      </c>
      <c r="AU117" s="18" t="s">
        <v>78</v>
      </c>
    </row>
    <row r="118" spans="1:65" s="2" customFormat="1" ht="11.25">
      <c r="A118" s="35"/>
      <c r="B118" s="36"/>
      <c r="C118" s="37"/>
      <c r="D118" s="192" t="s">
        <v>136</v>
      </c>
      <c r="E118" s="37"/>
      <c r="F118" s="193" t="s">
        <v>201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136</v>
      </c>
      <c r="AU118" s="18" t="s">
        <v>78</v>
      </c>
    </row>
    <row r="119" spans="1:65" s="13" customFormat="1" ht="11.25">
      <c r="B119" s="194"/>
      <c r="C119" s="195"/>
      <c r="D119" s="187" t="s">
        <v>138</v>
      </c>
      <c r="E119" s="196" t="s">
        <v>19</v>
      </c>
      <c r="F119" s="197" t="s">
        <v>322</v>
      </c>
      <c r="G119" s="195"/>
      <c r="H119" s="198">
        <v>0.191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138</v>
      </c>
      <c r="AU119" s="204" t="s">
        <v>78</v>
      </c>
      <c r="AV119" s="13" t="s">
        <v>80</v>
      </c>
      <c r="AW119" s="13" t="s">
        <v>32</v>
      </c>
      <c r="AX119" s="13" t="s">
        <v>78</v>
      </c>
      <c r="AY119" s="204" t="s">
        <v>125</v>
      </c>
    </row>
    <row r="120" spans="1:65" s="12" customFormat="1" ht="22.9" customHeight="1">
      <c r="B120" s="158"/>
      <c r="C120" s="159"/>
      <c r="D120" s="160" t="s">
        <v>69</v>
      </c>
      <c r="E120" s="172" t="s">
        <v>142</v>
      </c>
      <c r="F120" s="172" t="s">
        <v>143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SUM(P121:P144)</f>
        <v>0</v>
      </c>
      <c r="Q120" s="166"/>
      <c r="R120" s="167">
        <f>SUM(R121:R144)</f>
        <v>0</v>
      </c>
      <c r="S120" s="166"/>
      <c r="T120" s="168">
        <f>SUM(T121:T144)</f>
        <v>0</v>
      </c>
      <c r="AR120" s="169" t="s">
        <v>132</v>
      </c>
      <c r="AT120" s="170" t="s">
        <v>69</v>
      </c>
      <c r="AU120" s="170" t="s">
        <v>78</v>
      </c>
      <c r="AY120" s="169" t="s">
        <v>125</v>
      </c>
      <c r="BK120" s="171">
        <f>SUM(BK121:BK144)</f>
        <v>0</v>
      </c>
    </row>
    <row r="121" spans="1:65" s="2" customFormat="1" ht="14.45" customHeight="1">
      <c r="A121" s="35"/>
      <c r="B121" s="36"/>
      <c r="C121" s="174" t="s">
        <v>210</v>
      </c>
      <c r="D121" s="174" t="s">
        <v>127</v>
      </c>
      <c r="E121" s="175" t="s">
        <v>203</v>
      </c>
      <c r="F121" s="176" t="s">
        <v>204</v>
      </c>
      <c r="G121" s="177" t="s">
        <v>147</v>
      </c>
      <c r="H121" s="178">
        <v>430</v>
      </c>
      <c r="I121" s="179"/>
      <c r="J121" s="180">
        <f>ROUND(I121*H121,2)</f>
        <v>0</v>
      </c>
      <c r="K121" s="176" t="s">
        <v>131</v>
      </c>
      <c r="L121" s="40"/>
      <c r="M121" s="181" t="s">
        <v>19</v>
      </c>
      <c r="N121" s="182" t="s">
        <v>41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132</v>
      </c>
      <c r="AT121" s="185" t="s">
        <v>127</v>
      </c>
      <c r="AU121" s="185" t="s">
        <v>80</v>
      </c>
      <c r="AY121" s="18" t="s">
        <v>125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78</v>
      </c>
      <c r="BK121" s="186">
        <f>ROUND(I121*H121,2)</f>
        <v>0</v>
      </c>
      <c r="BL121" s="18" t="s">
        <v>132</v>
      </c>
      <c r="BM121" s="185" t="s">
        <v>324</v>
      </c>
    </row>
    <row r="122" spans="1:65" s="2" customFormat="1" ht="19.5">
      <c r="A122" s="35"/>
      <c r="B122" s="36"/>
      <c r="C122" s="37"/>
      <c r="D122" s="187" t="s">
        <v>134</v>
      </c>
      <c r="E122" s="37"/>
      <c r="F122" s="188" t="s">
        <v>206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134</v>
      </c>
      <c r="AU122" s="18" t="s">
        <v>80</v>
      </c>
    </row>
    <row r="123" spans="1:65" s="2" customFormat="1" ht="11.25">
      <c r="A123" s="35"/>
      <c r="B123" s="36"/>
      <c r="C123" s="37"/>
      <c r="D123" s="192" t="s">
        <v>136</v>
      </c>
      <c r="E123" s="37"/>
      <c r="F123" s="193" t="s">
        <v>207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136</v>
      </c>
      <c r="AU123" s="18" t="s">
        <v>80</v>
      </c>
    </row>
    <row r="124" spans="1:65" s="2" customFormat="1" ht="19.5">
      <c r="A124" s="35"/>
      <c r="B124" s="36"/>
      <c r="C124" s="37"/>
      <c r="D124" s="187" t="s">
        <v>152</v>
      </c>
      <c r="E124" s="37"/>
      <c r="F124" s="205" t="s">
        <v>208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80</v>
      </c>
    </row>
    <row r="125" spans="1:65" s="13" customFormat="1" ht="11.25">
      <c r="B125" s="194"/>
      <c r="C125" s="195"/>
      <c r="D125" s="187" t="s">
        <v>138</v>
      </c>
      <c r="E125" s="196" t="s">
        <v>19</v>
      </c>
      <c r="F125" s="197" t="s">
        <v>325</v>
      </c>
      <c r="G125" s="195"/>
      <c r="H125" s="198">
        <v>430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138</v>
      </c>
      <c r="AU125" s="204" t="s">
        <v>80</v>
      </c>
      <c r="AV125" s="13" t="s">
        <v>80</v>
      </c>
      <c r="AW125" s="13" t="s">
        <v>32</v>
      </c>
      <c r="AX125" s="13" t="s">
        <v>70</v>
      </c>
      <c r="AY125" s="204" t="s">
        <v>125</v>
      </c>
    </row>
    <row r="126" spans="1:65" s="14" customFormat="1" ht="11.25">
      <c r="B126" s="206"/>
      <c r="C126" s="207"/>
      <c r="D126" s="187" t="s">
        <v>138</v>
      </c>
      <c r="E126" s="208" t="s">
        <v>19</v>
      </c>
      <c r="F126" s="209" t="s">
        <v>167</v>
      </c>
      <c r="G126" s="207"/>
      <c r="H126" s="210">
        <v>430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138</v>
      </c>
      <c r="AU126" s="216" t="s">
        <v>80</v>
      </c>
      <c r="AV126" s="14" t="s">
        <v>132</v>
      </c>
      <c r="AW126" s="14" t="s">
        <v>32</v>
      </c>
      <c r="AX126" s="14" t="s">
        <v>78</v>
      </c>
      <c r="AY126" s="216" t="s">
        <v>125</v>
      </c>
    </row>
    <row r="127" spans="1:65" s="2" customFormat="1" ht="22.15" customHeight="1">
      <c r="A127" s="35"/>
      <c r="B127" s="36"/>
      <c r="C127" s="174" t="s">
        <v>216</v>
      </c>
      <c r="D127" s="174" t="s">
        <v>127</v>
      </c>
      <c r="E127" s="175" t="s">
        <v>211</v>
      </c>
      <c r="F127" s="176" t="s">
        <v>212</v>
      </c>
      <c r="G127" s="177" t="s">
        <v>147</v>
      </c>
      <c r="H127" s="178">
        <v>430</v>
      </c>
      <c r="I127" s="179"/>
      <c r="J127" s="180">
        <f>ROUND(I127*H127,2)</f>
        <v>0</v>
      </c>
      <c r="K127" s="176" t="s">
        <v>148</v>
      </c>
      <c r="L127" s="40"/>
      <c r="M127" s="181" t="s">
        <v>19</v>
      </c>
      <c r="N127" s="182" t="s">
        <v>41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149</v>
      </c>
      <c r="AT127" s="185" t="s">
        <v>127</v>
      </c>
      <c r="AU127" s="185" t="s">
        <v>80</v>
      </c>
      <c r="AY127" s="18" t="s">
        <v>125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78</v>
      </c>
      <c r="BK127" s="186">
        <f>ROUND(I127*H127,2)</f>
        <v>0</v>
      </c>
      <c r="BL127" s="18" t="s">
        <v>149</v>
      </c>
      <c r="BM127" s="185" t="s">
        <v>326</v>
      </c>
    </row>
    <row r="128" spans="1:65" s="2" customFormat="1" ht="19.5">
      <c r="A128" s="35"/>
      <c r="B128" s="36"/>
      <c r="C128" s="37"/>
      <c r="D128" s="187" t="s">
        <v>134</v>
      </c>
      <c r="E128" s="37"/>
      <c r="F128" s="188" t="s">
        <v>214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80</v>
      </c>
    </row>
    <row r="129" spans="1:65" s="2" customFormat="1" ht="19.5">
      <c r="A129" s="35"/>
      <c r="B129" s="36"/>
      <c r="C129" s="37"/>
      <c r="D129" s="187" t="s">
        <v>152</v>
      </c>
      <c r="E129" s="37"/>
      <c r="F129" s="205" t="s">
        <v>215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80</v>
      </c>
    </row>
    <row r="130" spans="1:65" s="13" customFormat="1" ht="11.25">
      <c r="B130" s="194"/>
      <c r="C130" s="195"/>
      <c r="D130" s="187" t="s">
        <v>138</v>
      </c>
      <c r="E130" s="196" t="s">
        <v>19</v>
      </c>
      <c r="F130" s="197" t="s">
        <v>325</v>
      </c>
      <c r="G130" s="195"/>
      <c r="H130" s="198">
        <v>430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138</v>
      </c>
      <c r="AU130" s="204" t="s">
        <v>80</v>
      </c>
      <c r="AV130" s="13" t="s">
        <v>80</v>
      </c>
      <c r="AW130" s="13" t="s">
        <v>32</v>
      </c>
      <c r="AX130" s="13" t="s">
        <v>78</v>
      </c>
      <c r="AY130" s="204" t="s">
        <v>125</v>
      </c>
    </row>
    <row r="131" spans="1:65" s="2" customFormat="1" ht="22.15" customHeight="1">
      <c r="A131" s="35"/>
      <c r="B131" s="36"/>
      <c r="C131" s="174" t="s">
        <v>219</v>
      </c>
      <c r="D131" s="174" t="s">
        <v>127</v>
      </c>
      <c r="E131" s="175" t="s">
        <v>145</v>
      </c>
      <c r="F131" s="176" t="s">
        <v>146</v>
      </c>
      <c r="G131" s="177" t="s">
        <v>147</v>
      </c>
      <c r="H131" s="178">
        <v>480</v>
      </c>
      <c r="I131" s="179"/>
      <c r="J131" s="180">
        <f>ROUND(I131*H131,2)</f>
        <v>0</v>
      </c>
      <c r="K131" s="176" t="s">
        <v>148</v>
      </c>
      <c r="L131" s="40"/>
      <c r="M131" s="181" t="s">
        <v>19</v>
      </c>
      <c r="N131" s="182" t="s">
        <v>41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149</v>
      </c>
      <c r="AT131" s="185" t="s">
        <v>127</v>
      </c>
      <c r="AU131" s="185" t="s">
        <v>80</v>
      </c>
      <c r="AY131" s="18" t="s">
        <v>125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78</v>
      </c>
      <c r="BK131" s="186">
        <f>ROUND(I131*H131,2)</f>
        <v>0</v>
      </c>
      <c r="BL131" s="18" t="s">
        <v>149</v>
      </c>
      <c r="BM131" s="185" t="s">
        <v>327</v>
      </c>
    </row>
    <row r="132" spans="1:65" s="2" customFormat="1" ht="19.5">
      <c r="A132" s="35"/>
      <c r="B132" s="36"/>
      <c r="C132" s="37"/>
      <c r="D132" s="187" t="s">
        <v>134</v>
      </c>
      <c r="E132" s="37"/>
      <c r="F132" s="188" t="s">
        <v>151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134</v>
      </c>
      <c r="AU132" s="18" t="s">
        <v>80</v>
      </c>
    </row>
    <row r="133" spans="1:65" s="2" customFormat="1" ht="39">
      <c r="A133" s="35"/>
      <c r="B133" s="36"/>
      <c r="C133" s="37"/>
      <c r="D133" s="187" t="s">
        <v>152</v>
      </c>
      <c r="E133" s="37"/>
      <c r="F133" s="205" t="s">
        <v>153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152</v>
      </c>
      <c r="AU133" s="18" t="s">
        <v>80</v>
      </c>
    </row>
    <row r="134" spans="1:65" s="13" customFormat="1" ht="11.25">
      <c r="B134" s="194"/>
      <c r="C134" s="195"/>
      <c r="D134" s="187" t="s">
        <v>138</v>
      </c>
      <c r="E134" s="196" t="s">
        <v>19</v>
      </c>
      <c r="F134" s="197" t="s">
        <v>328</v>
      </c>
      <c r="G134" s="195"/>
      <c r="H134" s="198">
        <v>480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138</v>
      </c>
      <c r="AU134" s="204" t="s">
        <v>80</v>
      </c>
      <c r="AV134" s="13" t="s">
        <v>80</v>
      </c>
      <c r="AW134" s="13" t="s">
        <v>32</v>
      </c>
      <c r="AX134" s="13" t="s">
        <v>78</v>
      </c>
      <c r="AY134" s="204" t="s">
        <v>125</v>
      </c>
    </row>
    <row r="135" spans="1:65" s="2" customFormat="1" ht="22.15" customHeight="1">
      <c r="A135" s="35"/>
      <c r="B135" s="36"/>
      <c r="C135" s="174" t="s">
        <v>169</v>
      </c>
      <c r="D135" s="174" t="s">
        <v>127</v>
      </c>
      <c r="E135" s="175" t="s">
        <v>155</v>
      </c>
      <c r="F135" s="176" t="s">
        <v>156</v>
      </c>
      <c r="G135" s="177" t="s">
        <v>147</v>
      </c>
      <c r="H135" s="178">
        <v>480</v>
      </c>
      <c r="I135" s="179"/>
      <c r="J135" s="180">
        <f>ROUND(I135*H135,2)</f>
        <v>0</v>
      </c>
      <c r="K135" s="176" t="s">
        <v>148</v>
      </c>
      <c r="L135" s="40"/>
      <c r="M135" s="181" t="s">
        <v>19</v>
      </c>
      <c r="N135" s="182" t="s">
        <v>41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149</v>
      </c>
      <c r="AT135" s="185" t="s">
        <v>127</v>
      </c>
      <c r="AU135" s="185" t="s">
        <v>80</v>
      </c>
      <c r="AY135" s="18" t="s">
        <v>125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78</v>
      </c>
      <c r="BK135" s="186">
        <f>ROUND(I135*H135,2)</f>
        <v>0</v>
      </c>
      <c r="BL135" s="18" t="s">
        <v>149</v>
      </c>
      <c r="BM135" s="185" t="s">
        <v>329</v>
      </c>
    </row>
    <row r="136" spans="1:65" s="2" customFormat="1" ht="19.5">
      <c r="A136" s="35"/>
      <c r="B136" s="36"/>
      <c r="C136" s="37"/>
      <c r="D136" s="187" t="s">
        <v>134</v>
      </c>
      <c r="E136" s="37"/>
      <c r="F136" s="188" t="s">
        <v>156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134</v>
      </c>
      <c r="AU136" s="18" t="s">
        <v>80</v>
      </c>
    </row>
    <row r="137" spans="1:65" s="2" customFormat="1" ht="39">
      <c r="A137" s="35"/>
      <c r="B137" s="36"/>
      <c r="C137" s="37"/>
      <c r="D137" s="187" t="s">
        <v>152</v>
      </c>
      <c r="E137" s="37"/>
      <c r="F137" s="205" t="s">
        <v>158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152</v>
      </c>
      <c r="AU137" s="18" t="s">
        <v>80</v>
      </c>
    </row>
    <row r="138" spans="1:65" s="13" customFormat="1" ht="11.25">
      <c r="B138" s="194"/>
      <c r="C138" s="195"/>
      <c r="D138" s="187" t="s">
        <v>138</v>
      </c>
      <c r="E138" s="196" t="s">
        <v>19</v>
      </c>
      <c r="F138" s="197" t="s">
        <v>328</v>
      </c>
      <c r="G138" s="195"/>
      <c r="H138" s="198">
        <v>480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138</v>
      </c>
      <c r="AU138" s="204" t="s">
        <v>80</v>
      </c>
      <c r="AV138" s="13" t="s">
        <v>80</v>
      </c>
      <c r="AW138" s="13" t="s">
        <v>32</v>
      </c>
      <c r="AX138" s="13" t="s">
        <v>78</v>
      </c>
      <c r="AY138" s="204" t="s">
        <v>125</v>
      </c>
    </row>
    <row r="139" spans="1:65" s="2" customFormat="1" ht="22.15" customHeight="1">
      <c r="A139" s="35"/>
      <c r="B139" s="36"/>
      <c r="C139" s="174" t="s">
        <v>8</v>
      </c>
      <c r="D139" s="174" t="s">
        <v>127</v>
      </c>
      <c r="E139" s="175" t="s">
        <v>160</v>
      </c>
      <c r="F139" s="176" t="s">
        <v>161</v>
      </c>
      <c r="G139" s="177" t="s">
        <v>162</v>
      </c>
      <c r="H139" s="178">
        <v>36</v>
      </c>
      <c r="I139" s="179"/>
      <c r="J139" s="180">
        <f>ROUND(I139*H139,2)</f>
        <v>0</v>
      </c>
      <c r="K139" s="176" t="s">
        <v>148</v>
      </c>
      <c r="L139" s="40"/>
      <c r="M139" s="181" t="s">
        <v>19</v>
      </c>
      <c r="N139" s="182" t="s">
        <v>41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149</v>
      </c>
      <c r="AT139" s="185" t="s">
        <v>127</v>
      </c>
      <c r="AU139" s="185" t="s">
        <v>80</v>
      </c>
      <c r="AY139" s="18" t="s">
        <v>125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78</v>
      </c>
      <c r="BK139" s="186">
        <f>ROUND(I139*H139,2)</f>
        <v>0</v>
      </c>
      <c r="BL139" s="18" t="s">
        <v>149</v>
      </c>
      <c r="BM139" s="185" t="s">
        <v>330</v>
      </c>
    </row>
    <row r="140" spans="1:65" s="2" customFormat="1" ht="19.5">
      <c r="A140" s="35"/>
      <c r="B140" s="36"/>
      <c r="C140" s="37"/>
      <c r="D140" s="187" t="s">
        <v>134</v>
      </c>
      <c r="E140" s="37"/>
      <c r="F140" s="188" t="s">
        <v>164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134</v>
      </c>
      <c r="AU140" s="18" t="s">
        <v>80</v>
      </c>
    </row>
    <row r="141" spans="1:65" s="2" customFormat="1" ht="39">
      <c r="A141" s="35"/>
      <c r="B141" s="36"/>
      <c r="C141" s="37"/>
      <c r="D141" s="187" t="s">
        <v>152</v>
      </c>
      <c r="E141" s="37"/>
      <c r="F141" s="205" t="s">
        <v>165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152</v>
      </c>
      <c r="AU141" s="18" t="s">
        <v>80</v>
      </c>
    </row>
    <row r="142" spans="1:65" s="13" customFormat="1" ht="11.25">
      <c r="B142" s="194"/>
      <c r="C142" s="195"/>
      <c r="D142" s="187" t="s">
        <v>138</v>
      </c>
      <c r="E142" s="196" t="s">
        <v>19</v>
      </c>
      <c r="F142" s="197" t="s">
        <v>331</v>
      </c>
      <c r="G142" s="195"/>
      <c r="H142" s="198">
        <v>20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138</v>
      </c>
      <c r="AU142" s="204" t="s">
        <v>80</v>
      </c>
      <c r="AV142" s="13" t="s">
        <v>80</v>
      </c>
      <c r="AW142" s="13" t="s">
        <v>32</v>
      </c>
      <c r="AX142" s="13" t="s">
        <v>70</v>
      </c>
      <c r="AY142" s="204" t="s">
        <v>125</v>
      </c>
    </row>
    <row r="143" spans="1:65" s="13" customFormat="1" ht="11.25">
      <c r="B143" s="194"/>
      <c r="C143" s="195"/>
      <c r="D143" s="187" t="s">
        <v>138</v>
      </c>
      <c r="E143" s="196" t="s">
        <v>19</v>
      </c>
      <c r="F143" s="197" t="s">
        <v>332</v>
      </c>
      <c r="G143" s="195"/>
      <c r="H143" s="198">
        <v>16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138</v>
      </c>
      <c r="AU143" s="204" t="s">
        <v>80</v>
      </c>
      <c r="AV143" s="13" t="s">
        <v>80</v>
      </c>
      <c r="AW143" s="13" t="s">
        <v>32</v>
      </c>
      <c r="AX143" s="13" t="s">
        <v>70</v>
      </c>
      <c r="AY143" s="204" t="s">
        <v>125</v>
      </c>
    </row>
    <row r="144" spans="1:65" s="14" customFormat="1" ht="11.25">
      <c r="B144" s="206"/>
      <c r="C144" s="207"/>
      <c r="D144" s="187" t="s">
        <v>138</v>
      </c>
      <c r="E144" s="208" t="s">
        <v>19</v>
      </c>
      <c r="F144" s="209" t="s">
        <v>167</v>
      </c>
      <c r="G144" s="207"/>
      <c r="H144" s="210">
        <v>36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138</v>
      </c>
      <c r="AU144" s="216" t="s">
        <v>80</v>
      </c>
      <c r="AV144" s="14" t="s">
        <v>132</v>
      </c>
      <c r="AW144" s="14" t="s">
        <v>32</v>
      </c>
      <c r="AX144" s="14" t="s">
        <v>78</v>
      </c>
      <c r="AY144" s="216" t="s">
        <v>125</v>
      </c>
    </row>
    <row r="145" spans="1:31" s="2" customFormat="1" ht="6.95" customHeight="1">
      <c r="A145" s="35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di4DUKNr024jBAzbvqdxOiIDCSlPdWG6elZKMYdRGoMideSckCa0Zo8P97gC7MgG0H3NcpwB+oEfSL0VvyWs+A==" saltValue="X5kXNaGDistrRUXz5jNKoje9R60hZSEvtHjnWQQC7MLXXk8kcWQVnwI7xFz0brDG29W/fbZzwvlkCpWcSnPOQw==" spinCount="100000" sheet="1" objects="1" scenarios="1" formatColumns="0" formatRows="0" autoFilter="0"/>
  <autoFilter ref="C82:K144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3" r:id="rId2" xr:uid="{00000000-0004-0000-0600-000001000000}"/>
    <hyperlink ref="F101" r:id="rId3" xr:uid="{00000000-0004-0000-0600-000002000000}"/>
    <hyperlink ref="F109" r:id="rId4" xr:uid="{00000000-0004-0000-0600-000003000000}"/>
    <hyperlink ref="F114" r:id="rId5" xr:uid="{00000000-0004-0000-0600-000004000000}"/>
    <hyperlink ref="F118" r:id="rId6" xr:uid="{00000000-0004-0000-0600-000005000000}"/>
    <hyperlink ref="F123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98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80</v>
      </c>
    </row>
    <row r="4" spans="1:46" s="1" customFormat="1" ht="24.95" customHeight="1">
      <c r="B4" s="21"/>
      <c r="D4" s="104" t="s">
        <v>99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7" t="str">
        <f>'Rekapitulace stavby'!K6</f>
        <v>Údržba HOZ Osoblažsko - PŠ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6" t="s">
        <v>100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333</v>
      </c>
      <c r="F9" s="350"/>
      <c r="G9" s="350"/>
      <c r="H9" s="35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21. 7. 2025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 xml:space="preserve"> 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28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33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34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3" t="s">
        <v>19</v>
      </c>
      <c r="F27" s="353"/>
      <c r="G27" s="353"/>
      <c r="H27" s="35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36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38</v>
      </c>
      <c r="G32" s="35"/>
      <c r="H32" s="35"/>
      <c r="I32" s="116" t="s">
        <v>37</v>
      </c>
      <c r="J32" s="116" t="s">
        <v>39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40</v>
      </c>
      <c r="E33" s="106" t="s">
        <v>41</v>
      </c>
      <c r="F33" s="118">
        <f>ROUND((SUM(BE83:BE140)),  2)</f>
        <v>0</v>
      </c>
      <c r="G33" s="35"/>
      <c r="H33" s="35"/>
      <c r="I33" s="119">
        <v>0.21</v>
      </c>
      <c r="J33" s="118">
        <f>ROUND(((SUM(BE83:BE140))*I33),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42</v>
      </c>
      <c r="F34" s="118">
        <f>ROUND((SUM(BF83:BF140)),  2)</f>
        <v>0</v>
      </c>
      <c r="G34" s="35"/>
      <c r="H34" s="35"/>
      <c r="I34" s="119">
        <v>0.12</v>
      </c>
      <c r="J34" s="118">
        <f>ROUND(((SUM(BF83:BF140))*I34),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43</v>
      </c>
      <c r="F35" s="118">
        <f>ROUND((SUM(BG83:BG140)),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44</v>
      </c>
      <c r="F36" s="118">
        <f>ROUND((SUM(BH83:BH140)),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45</v>
      </c>
      <c r="F37" s="118">
        <f>ROUND((SUM(BI83:BI140)),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4" t="str">
        <f>E7</f>
        <v>Údržba HOZ Osoblažsko - PŠ</v>
      </c>
      <c r="F48" s="355"/>
      <c r="G48" s="355"/>
      <c r="H48" s="35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07" t="str">
        <f>E9</f>
        <v>SO 07 - 401_320</v>
      </c>
      <c r="F50" s="356"/>
      <c r="G50" s="356"/>
      <c r="H50" s="35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Osoblaha</v>
      </c>
      <c r="G52" s="37"/>
      <c r="H52" s="37"/>
      <c r="I52" s="30" t="s">
        <v>23</v>
      </c>
      <c r="J52" s="60" t="str">
        <f>IF(J12="","",J12)</f>
        <v>21. 7. 2025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103</v>
      </c>
      <c r="D57" s="132"/>
      <c r="E57" s="132"/>
      <c r="F57" s="132"/>
      <c r="G57" s="132"/>
      <c r="H57" s="132"/>
      <c r="I57" s="132"/>
      <c r="J57" s="133" t="s">
        <v>104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35"/>
      <c r="C60" s="136"/>
      <c r="D60" s="137" t="s">
        <v>106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108</v>
      </c>
      <c r="E62" s="138"/>
      <c r="F62" s="138"/>
      <c r="G62" s="138"/>
      <c r="H62" s="138"/>
      <c r="I62" s="138"/>
      <c r="J62" s="139">
        <f>J111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4"/>
      <c r="J63" s="145">
        <f>J120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4" t="str">
        <f>E7</f>
        <v>Údržba HOZ Osoblažsko - PŠ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07" t="str">
        <f>E9</f>
        <v>SO 07 - 401_320</v>
      </c>
      <c r="F75" s="356"/>
      <c r="G75" s="356"/>
      <c r="H75" s="356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Osoblaha</v>
      </c>
      <c r="G77" s="37"/>
      <c r="H77" s="37"/>
      <c r="I77" s="30" t="s">
        <v>23</v>
      </c>
      <c r="J77" s="60" t="str">
        <f>IF(J12="","",J12)</f>
        <v>21. 7. 2025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25</v>
      </c>
      <c r="D79" s="37"/>
      <c r="E79" s="37"/>
      <c r="F79" s="28" t="str">
        <f>E15</f>
        <v xml:space="preserve"> </v>
      </c>
      <c r="G79" s="37"/>
      <c r="H79" s="37"/>
      <c r="I79" s="30" t="s">
        <v>31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33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111</v>
      </c>
      <c r="D82" s="150" t="s">
        <v>55</v>
      </c>
      <c r="E82" s="150" t="s">
        <v>51</v>
      </c>
      <c r="F82" s="150" t="s">
        <v>52</v>
      </c>
      <c r="G82" s="150" t="s">
        <v>112</v>
      </c>
      <c r="H82" s="150" t="s">
        <v>113</v>
      </c>
      <c r="I82" s="150" t="s">
        <v>114</v>
      </c>
      <c r="J82" s="150" t="s">
        <v>104</v>
      </c>
      <c r="K82" s="151" t="s">
        <v>115</v>
      </c>
      <c r="L82" s="152"/>
      <c r="M82" s="69" t="s">
        <v>19</v>
      </c>
      <c r="N82" s="70" t="s">
        <v>40</v>
      </c>
      <c r="O82" s="70" t="s">
        <v>116</v>
      </c>
      <c r="P82" s="70" t="s">
        <v>117</v>
      </c>
      <c r="Q82" s="70" t="s">
        <v>118</v>
      </c>
      <c r="R82" s="70" t="s">
        <v>119</v>
      </c>
      <c r="S82" s="70" t="s">
        <v>120</v>
      </c>
      <c r="T82" s="71" t="s">
        <v>121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122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P84+P111</f>
        <v>0</v>
      </c>
      <c r="Q83" s="73"/>
      <c r="R83" s="155">
        <f>R84+R111</f>
        <v>0</v>
      </c>
      <c r="S83" s="73"/>
      <c r="T83" s="156">
        <f>T84+T111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105</v>
      </c>
      <c r="BK83" s="157">
        <f>BK84+BK111</f>
        <v>0</v>
      </c>
    </row>
    <row r="84" spans="1:65" s="12" customFormat="1" ht="25.9" customHeight="1">
      <c r="B84" s="158"/>
      <c r="C84" s="159"/>
      <c r="D84" s="160" t="s">
        <v>69</v>
      </c>
      <c r="E84" s="161" t="s">
        <v>123</v>
      </c>
      <c r="F84" s="161" t="s">
        <v>124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78</v>
      </c>
      <c r="AT84" s="170" t="s">
        <v>69</v>
      </c>
      <c r="AU84" s="170" t="s">
        <v>70</v>
      </c>
      <c r="AY84" s="169" t="s">
        <v>125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69</v>
      </c>
      <c r="E85" s="172" t="s">
        <v>78</v>
      </c>
      <c r="F85" s="172" t="s">
        <v>126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SUM(P86:P110)</f>
        <v>0</v>
      </c>
      <c r="Q85" s="166"/>
      <c r="R85" s="167">
        <f>SUM(R86:R110)</f>
        <v>0</v>
      </c>
      <c r="S85" s="166"/>
      <c r="T85" s="168">
        <f>SUM(T86:T110)</f>
        <v>0</v>
      </c>
      <c r="AR85" s="169" t="s">
        <v>78</v>
      </c>
      <c r="AT85" s="170" t="s">
        <v>69</v>
      </c>
      <c r="AU85" s="170" t="s">
        <v>78</v>
      </c>
      <c r="AY85" s="169" t="s">
        <v>125</v>
      </c>
      <c r="BK85" s="171">
        <f>SUM(BK86:BK110)</f>
        <v>0</v>
      </c>
    </row>
    <row r="86" spans="1:65" s="2" customFormat="1" ht="14.45" customHeight="1">
      <c r="A86" s="35"/>
      <c r="B86" s="36"/>
      <c r="C86" s="174" t="s">
        <v>222</v>
      </c>
      <c r="D86" s="174" t="s">
        <v>127</v>
      </c>
      <c r="E86" s="175" t="s">
        <v>170</v>
      </c>
      <c r="F86" s="176" t="s">
        <v>171</v>
      </c>
      <c r="G86" s="177" t="s">
        <v>162</v>
      </c>
      <c r="H86" s="178">
        <v>1312.5</v>
      </c>
      <c r="I86" s="179"/>
      <c r="J86" s="180">
        <f>ROUND(I86*H86,2)</f>
        <v>0</v>
      </c>
      <c r="K86" s="176" t="s">
        <v>131</v>
      </c>
      <c r="L86" s="40"/>
      <c r="M86" s="181" t="s">
        <v>19</v>
      </c>
      <c r="N86" s="182" t="s">
        <v>41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132</v>
      </c>
      <c r="AT86" s="185" t="s">
        <v>127</v>
      </c>
      <c r="AU86" s="185" t="s">
        <v>80</v>
      </c>
      <c r="AY86" s="18" t="s">
        <v>125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78</v>
      </c>
      <c r="BK86" s="186">
        <f>ROUND(I86*H86,2)</f>
        <v>0</v>
      </c>
      <c r="BL86" s="18" t="s">
        <v>132</v>
      </c>
      <c r="BM86" s="185" t="s">
        <v>334</v>
      </c>
    </row>
    <row r="87" spans="1:65" s="2" customFormat="1" ht="11.25">
      <c r="A87" s="35"/>
      <c r="B87" s="36"/>
      <c r="C87" s="37"/>
      <c r="D87" s="187" t="s">
        <v>134</v>
      </c>
      <c r="E87" s="37"/>
      <c r="F87" s="188" t="s">
        <v>173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134</v>
      </c>
      <c r="AU87" s="18" t="s">
        <v>80</v>
      </c>
    </row>
    <row r="88" spans="1:65" s="2" customFormat="1" ht="11.25">
      <c r="A88" s="35"/>
      <c r="B88" s="36"/>
      <c r="C88" s="37"/>
      <c r="D88" s="192" t="s">
        <v>136</v>
      </c>
      <c r="E88" s="37"/>
      <c r="F88" s="193" t="s">
        <v>174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136</v>
      </c>
      <c r="AU88" s="18" t="s">
        <v>80</v>
      </c>
    </row>
    <row r="89" spans="1:65" s="13" customFormat="1" ht="11.25">
      <c r="B89" s="194"/>
      <c r="C89" s="195"/>
      <c r="D89" s="187" t="s">
        <v>138</v>
      </c>
      <c r="E89" s="196" t="s">
        <v>19</v>
      </c>
      <c r="F89" s="197" t="s">
        <v>335</v>
      </c>
      <c r="G89" s="195"/>
      <c r="H89" s="198">
        <v>1312.5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138</v>
      </c>
      <c r="AU89" s="204" t="s">
        <v>80</v>
      </c>
      <c r="AV89" s="13" t="s">
        <v>80</v>
      </c>
      <c r="AW89" s="13" t="s">
        <v>32</v>
      </c>
      <c r="AX89" s="13" t="s">
        <v>78</v>
      </c>
      <c r="AY89" s="204" t="s">
        <v>125</v>
      </c>
    </row>
    <row r="90" spans="1:65" s="2" customFormat="1" ht="14.45" customHeight="1">
      <c r="A90" s="35"/>
      <c r="B90" s="36"/>
      <c r="C90" s="174" t="s">
        <v>336</v>
      </c>
      <c r="D90" s="174" t="s">
        <v>127</v>
      </c>
      <c r="E90" s="175" t="s">
        <v>337</v>
      </c>
      <c r="F90" s="176" t="s">
        <v>338</v>
      </c>
      <c r="G90" s="177" t="s">
        <v>162</v>
      </c>
      <c r="H90" s="178">
        <v>1312.5</v>
      </c>
      <c r="I90" s="179"/>
      <c r="J90" s="180">
        <f>ROUND(I90*H90,2)</f>
        <v>0</v>
      </c>
      <c r="K90" s="176" t="s">
        <v>131</v>
      </c>
      <c r="L90" s="40"/>
      <c r="M90" s="181" t="s">
        <v>19</v>
      </c>
      <c r="N90" s="182" t="s">
        <v>41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132</v>
      </c>
      <c r="AT90" s="185" t="s">
        <v>127</v>
      </c>
      <c r="AU90" s="185" t="s">
        <v>80</v>
      </c>
      <c r="AY90" s="18" t="s">
        <v>125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78</v>
      </c>
      <c r="BK90" s="186">
        <f>ROUND(I90*H90,2)</f>
        <v>0</v>
      </c>
      <c r="BL90" s="18" t="s">
        <v>132</v>
      </c>
      <c r="BM90" s="185" t="s">
        <v>339</v>
      </c>
    </row>
    <row r="91" spans="1:65" s="2" customFormat="1" ht="11.25">
      <c r="A91" s="35"/>
      <c r="B91" s="36"/>
      <c r="C91" s="37"/>
      <c r="D91" s="187" t="s">
        <v>134</v>
      </c>
      <c r="E91" s="37"/>
      <c r="F91" s="188" t="s">
        <v>340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134</v>
      </c>
      <c r="AU91" s="18" t="s">
        <v>80</v>
      </c>
    </row>
    <row r="92" spans="1:65" s="2" customFormat="1" ht="11.25">
      <c r="A92" s="35"/>
      <c r="B92" s="36"/>
      <c r="C92" s="37"/>
      <c r="D92" s="192" t="s">
        <v>136</v>
      </c>
      <c r="E92" s="37"/>
      <c r="F92" s="193" t="s">
        <v>341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136</v>
      </c>
      <c r="AU92" s="18" t="s">
        <v>80</v>
      </c>
    </row>
    <row r="93" spans="1:65" s="13" customFormat="1" ht="11.25">
      <c r="B93" s="194"/>
      <c r="C93" s="195"/>
      <c r="D93" s="187" t="s">
        <v>138</v>
      </c>
      <c r="E93" s="196" t="s">
        <v>19</v>
      </c>
      <c r="F93" s="197" t="s">
        <v>335</v>
      </c>
      <c r="G93" s="195"/>
      <c r="H93" s="198">
        <v>1312.5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138</v>
      </c>
      <c r="AU93" s="204" t="s">
        <v>80</v>
      </c>
      <c r="AV93" s="13" t="s">
        <v>80</v>
      </c>
      <c r="AW93" s="13" t="s">
        <v>32</v>
      </c>
      <c r="AX93" s="13" t="s">
        <v>78</v>
      </c>
      <c r="AY93" s="204" t="s">
        <v>125</v>
      </c>
    </row>
    <row r="94" spans="1:65" s="2" customFormat="1" ht="14.45" customHeight="1">
      <c r="A94" s="35"/>
      <c r="B94" s="36"/>
      <c r="C94" s="174" t="s">
        <v>80</v>
      </c>
      <c r="D94" s="174" t="s">
        <v>127</v>
      </c>
      <c r="E94" s="175" t="s">
        <v>177</v>
      </c>
      <c r="F94" s="176" t="s">
        <v>178</v>
      </c>
      <c r="G94" s="177" t="s">
        <v>147</v>
      </c>
      <c r="H94" s="178">
        <v>9887.5</v>
      </c>
      <c r="I94" s="179"/>
      <c r="J94" s="180">
        <f>ROUND(I94*H94,2)</f>
        <v>0</v>
      </c>
      <c r="K94" s="176" t="s">
        <v>131</v>
      </c>
      <c r="L94" s="40"/>
      <c r="M94" s="181" t="s">
        <v>19</v>
      </c>
      <c r="N94" s="182" t="s">
        <v>41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132</v>
      </c>
      <c r="AT94" s="185" t="s">
        <v>127</v>
      </c>
      <c r="AU94" s="185" t="s">
        <v>80</v>
      </c>
      <c r="AY94" s="18" t="s">
        <v>125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78</v>
      </c>
      <c r="BK94" s="186">
        <f>ROUND(I94*H94,2)</f>
        <v>0</v>
      </c>
      <c r="BL94" s="18" t="s">
        <v>132</v>
      </c>
      <c r="BM94" s="185" t="s">
        <v>342</v>
      </c>
    </row>
    <row r="95" spans="1:65" s="2" customFormat="1" ht="11.25">
      <c r="A95" s="35"/>
      <c r="B95" s="36"/>
      <c r="C95" s="37"/>
      <c r="D95" s="187" t="s">
        <v>134</v>
      </c>
      <c r="E95" s="37"/>
      <c r="F95" s="188" t="s">
        <v>180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134</v>
      </c>
      <c r="AU95" s="18" t="s">
        <v>80</v>
      </c>
    </row>
    <row r="96" spans="1:65" s="2" customFormat="1" ht="11.25">
      <c r="A96" s="35"/>
      <c r="B96" s="36"/>
      <c r="C96" s="37"/>
      <c r="D96" s="192" t="s">
        <v>136</v>
      </c>
      <c r="E96" s="37"/>
      <c r="F96" s="193" t="s">
        <v>181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136</v>
      </c>
      <c r="AU96" s="18" t="s">
        <v>80</v>
      </c>
    </row>
    <row r="97" spans="1:65" s="2" customFormat="1" ht="29.25">
      <c r="A97" s="35"/>
      <c r="B97" s="36"/>
      <c r="C97" s="37"/>
      <c r="D97" s="187" t="s">
        <v>152</v>
      </c>
      <c r="E97" s="37"/>
      <c r="F97" s="205" t="s">
        <v>343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152</v>
      </c>
      <c r="AU97" s="18" t="s">
        <v>80</v>
      </c>
    </row>
    <row r="98" spans="1:65" s="13" customFormat="1" ht="11.25">
      <c r="B98" s="194"/>
      <c r="C98" s="195"/>
      <c r="D98" s="187" t="s">
        <v>138</v>
      </c>
      <c r="E98" s="196" t="s">
        <v>19</v>
      </c>
      <c r="F98" s="197" t="s">
        <v>344</v>
      </c>
      <c r="G98" s="195"/>
      <c r="H98" s="198">
        <v>700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138</v>
      </c>
      <c r="AU98" s="204" t="s">
        <v>80</v>
      </c>
      <c r="AV98" s="13" t="s">
        <v>80</v>
      </c>
      <c r="AW98" s="13" t="s">
        <v>32</v>
      </c>
      <c r="AX98" s="13" t="s">
        <v>70</v>
      </c>
      <c r="AY98" s="204" t="s">
        <v>125</v>
      </c>
    </row>
    <row r="99" spans="1:65" s="13" customFormat="1" ht="11.25">
      <c r="B99" s="194"/>
      <c r="C99" s="195"/>
      <c r="D99" s="187" t="s">
        <v>138</v>
      </c>
      <c r="E99" s="196" t="s">
        <v>19</v>
      </c>
      <c r="F99" s="197" t="s">
        <v>345</v>
      </c>
      <c r="G99" s="195"/>
      <c r="H99" s="198">
        <v>9187.5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138</v>
      </c>
      <c r="AU99" s="204" t="s">
        <v>80</v>
      </c>
      <c r="AV99" s="13" t="s">
        <v>80</v>
      </c>
      <c r="AW99" s="13" t="s">
        <v>32</v>
      </c>
      <c r="AX99" s="13" t="s">
        <v>70</v>
      </c>
      <c r="AY99" s="204" t="s">
        <v>125</v>
      </c>
    </row>
    <row r="100" spans="1:65" s="14" customFormat="1" ht="11.25">
      <c r="B100" s="206"/>
      <c r="C100" s="207"/>
      <c r="D100" s="187" t="s">
        <v>138</v>
      </c>
      <c r="E100" s="208" t="s">
        <v>19</v>
      </c>
      <c r="F100" s="209" t="s">
        <v>167</v>
      </c>
      <c r="G100" s="207"/>
      <c r="H100" s="210">
        <v>9887.5</v>
      </c>
      <c r="I100" s="211"/>
      <c r="J100" s="207"/>
      <c r="K100" s="207"/>
      <c r="L100" s="212"/>
      <c r="M100" s="217"/>
      <c r="N100" s="218"/>
      <c r="O100" s="218"/>
      <c r="P100" s="218"/>
      <c r="Q100" s="218"/>
      <c r="R100" s="218"/>
      <c r="S100" s="218"/>
      <c r="T100" s="219"/>
      <c r="AT100" s="216" t="s">
        <v>138</v>
      </c>
      <c r="AU100" s="216" t="s">
        <v>80</v>
      </c>
      <c r="AV100" s="14" t="s">
        <v>132</v>
      </c>
      <c r="AW100" s="14" t="s">
        <v>32</v>
      </c>
      <c r="AX100" s="14" t="s">
        <v>78</v>
      </c>
      <c r="AY100" s="216" t="s">
        <v>125</v>
      </c>
    </row>
    <row r="101" spans="1:65" s="2" customFormat="1" ht="14.45" customHeight="1">
      <c r="A101" s="35"/>
      <c r="B101" s="36"/>
      <c r="C101" s="174" t="s">
        <v>144</v>
      </c>
      <c r="D101" s="174" t="s">
        <v>127</v>
      </c>
      <c r="E101" s="175" t="s">
        <v>183</v>
      </c>
      <c r="F101" s="176" t="s">
        <v>184</v>
      </c>
      <c r="G101" s="177" t="s">
        <v>147</v>
      </c>
      <c r="H101" s="178">
        <v>1750</v>
      </c>
      <c r="I101" s="179"/>
      <c r="J101" s="180">
        <f>ROUND(I101*H101,2)</f>
        <v>0</v>
      </c>
      <c r="K101" s="176" t="s">
        <v>131</v>
      </c>
      <c r="L101" s="40"/>
      <c r="M101" s="181" t="s">
        <v>19</v>
      </c>
      <c r="N101" s="182" t="s">
        <v>41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132</v>
      </c>
      <c r="AT101" s="185" t="s">
        <v>127</v>
      </c>
      <c r="AU101" s="185" t="s">
        <v>80</v>
      </c>
      <c r="AY101" s="18" t="s">
        <v>125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78</v>
      </c>
      <c r="BK101" s="186">
        <f>ROUND(I101*H101,2)</f>
        <v>0</v>
      </c>
      <c r="BL101" s="18" t="s">
        <v>132</v>
      </c>
      <c r="BM101" s="185" t="s">
        <v>346</v>
      </c>
    </row>
    <row r="102" spans="1:65" s="2" customFormat="1" ht="19.5">
      <c r="A102" s="35"/>
      <c r="B102" s="36"/>
      <c r="C102" s="37"/>
      <c r="D102" s="187" t="s">
        <v>134</v>
      </c>
      <c r="E102" s="37"/>
      <c r="F102" s="188" t="s">
        <v>186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134</v>
      </c>
      <c r="AU102" s="18" t="s">
        <v>80</v>
      </c>
    </row>
    <row r="103" spans="1:65" s="2" customFormat="1" ht="11.25">
      <c r="A103" s="35"/>
      <c r="B103" s="36"/>
      <c r="C103" s="37"/>
      <c r="D103" s="192" t="s">
        <v>136</v>
      </c>
      <c r="E103" s="37"/>
      <c r="F103" s="193" t="s">
        <v>187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136</v>
      </c>
      <c r="AU103" s="18" t="s">
        <v>80</v>
      </c>
    </row>
    <row r="104" spans="1:65" s="13" customFormat="1" ht="11.25">
      <c r="B104" s="194"/>
      <c r="C104" s="195"/>
      <c r="D104" s="187" t="s">
        <v>138</v>
      </c>
      <c r="E104" s="196" t="s">
        <v>19</v>
      </c>
      <c r="F104" s="197" t="s">
        <v>347</v>
      </c>
      <c r="G104" s="195"/>
      <c r="H104" s="198">
        <v>875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138</v>
      </c>
      <c r="AU104" s="204" t="s">
        <v>80</v>
      </c>
      <c r="AV104" s="13" t="s">
        <v>80</v>
      </c>
      <c r="AW104" s="13" t="s">
        <v>32</v>
      </c>
      <c r="AX104" s="13" t="s">
        <v>70</v>
      </c>
      <c r="AY104" s="204" t="s">
        <v>125</v>
      </c>
    </row>
    <row r="105" spans="1:65" s="13" customFormat="1" ht="11.25">
      <c r="B105" s="194"/>
      <c r="C105" s="195"/>
      <c r="D105" s="187" t="s">
        <v>138</v>
      </c>
      <c r="E105" s="196" t="s">
        <v>19</v>
      </c>
      <c r="F105" s="197" t="s">
        <v>347</v>
      </c>
      <c r="G105" s="195"/>
      <c r="H105" s="198">
        <v>875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138</v>
      </c>
      <c r="AU105" s="204" t="s">
        <v>80</v>
      </c>
      <c r="AV105" s="13" t="s">
        <v>80</v>
      </c>
      <c r="AW105" s="13" t="s">
        <v>32</v>
      </c>
      <c r="AX105" s="13" t="s">
        <v>70</v>
      </c>
      <c r="AY105" s="204" t="s">
        <v>125</v>
      </c>
    </row>
    <row r="106" spans="1:65" s="14" customFormat="1" ht="11.25">
      <c r="B106" s="206"/>
      <c r="C106" s="207"/>
      <c r="D106" s="187" t="s">
        <v>138</v>
      </c>
      <c r="E106" s="208" t="s">
        <v>19</v>
      </c>
      <c r="F106" s="209" t="s">
        <v>167</v>
      </c>
      <c r="G106" s="207"/>
      <c r="H106" s="210">
        <v>1750</v>
      </c>
      <c r="I106" s="211"/>
      <c r="J106" s="207"/>
      <c r="K106" s="207"/>
      <c r="L106" s="212"/>
      <c r="M106" s="217"/>
      <c r="N106" s="218"/>
      <c r="O106" s="218"/>
      <c r="P106" s="218"/>
      <c r="Q106" s="218"/>
      <c r="R106" s="218"/>
      <c r="S106" s="218"/>
      <c r="T106" s="219"/>
      <c r="AT106" s="216" t="s">
        <v>138</v>
      </c>
      <c r="AU106" s="216" t="s">
        <v>80</v>
      </c>
      <c r="AV106" s="14" t="s">
        <v>132</v>
      </c>
      <c r="AW106" s="14" t="s">
        <v>32</v>
      </c>
      <c r="AX106" s="14" t="s">
        <v>78</v>
      </c>
      <c r="AY106" s="216" t="s">
        <v>125</v>
      </c>
    </row>
    <row r="107" spans="1:65" s="2" customFormat="1" ht="14.45" customHeight="1">
      <c r="A107" s="35"/>
      <c r="B107" s="36"/>
      <c r="C107" s="174" t="s">
        <v>348</v>
      </c>
      <c r="D107" s="174" t="s">
        <v>127</v>
      </c>
      <c r="E107" s="175" t="s">
        <v>128</v>
      </c>
      <c r="F107" s="176" t="s">
        <v>129</v>
      </c>
      <c r="G107" s="177" t="s">
        <v>130</v>
      </c>
      <c r="H107" s="178">
        <v>0.26300000000000001</v>
      </c>
      <c r="I107" s="179"/>
      <c r="J107" s="180">
        <f>ROUND(I107*H107,2)</f>
        <v>0</v>
      </c>
      <c r="K107" s="176" t="s">
        <v>131</v>
      </c>
      <c r="L107" s="40"/>
      <c r="M107" s="181" t="s">
        <v>19</v>
      </c>
      <c r="N107" s="182" t="s">
        <v>41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132</v>
      </c>
      <c r="AT107" s="185" t="s">
        <v>127</v>
      </c>
      <c r="AU107" s="185" t="s">
        <v>80</v>
      </c>
      <c r="AY107" s="18" t="s">
        <v>125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78</v>
      </c>
      <c r="BK107" s="186">
        <f>ROUND(I107*H107,2)</f>
        <v>0</v>
      </c>
      <c r="BL107" s="18" t="s">
        <v>132</v>
      </c>
      <c r="BM107" s="185" t="s">
        <v>349</v>
      </c>
    </row>
    <row r="108" spans="1:65" s="2" customFormat="1" ht="11.25">
      <c r="A108" s="35"/>
      <c r="B108" s="36"/>
      <c r="C108" s="37"/>
      <c r="D108" s="187" t="s">
        <v>134</v>
      </c>
      <c r="E108" s="37"/>
      <c r="F108" s="188" t="s">
        <v>135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134</v>
      </c>
      <c r="AU108" s="18" t="s">
        <v>80</v>
      </c>
    </row>
    <row r="109" spans="1:65" s="2" customFormat="1" ht="11.25">
      <c r="A109" s="35"/>
      <c r="B109" s="36"/>
      <c r="C109" s="37"/>
      <c r="D109" s="192" t="s">
        <v>136</v>
      </c>
      <c r="E109" s="37"/>
      <c r="F109" s="193" t="s">
        <v>137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136</v>
      </c>
      <c r="AU109" s="18" t="s">
        <v>80</v>
      </c>
    </row>
    <row r="110" spans="1:65" s="13" customFormat="1" ht="11.25">
      <c r="B110" s="194"/>
      <c r="C110" s="195"/>
      <c r="D110" s="187" t="s">
        <v>138</v>
      </c>
      <c r="E110" s="196" t="s">
        <v>19</v>
      </c>
      <c r="F110" s="197" t="s">
        <v>350</v>
      </c>
      <c r="G110" s="195"/>
      <c r="H110" s="198">
        <v>0.26300000000000001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138</v>
      </c>
      <c r="AU110" s="204" t="s">
        <v>80</v>
      </c>
      <c r="AV110" s="13" t="s">
        <v>80</v>
      </c>
      <c r="AW110" s="13" t="s">
        <v>32</v>
      </c>
      <c r="AX110" s="13" t="s">
        <v>78</v>
      </c>
      <c r="AY110" s="204" t="s">
        <v>125</v>
      </c>
    </row>
    <row r="111" spans="1:65" s="12" customFormat="1" ht="25.9" customHeight="1">
      <c r="B111" s="158"/>
      <c r="C111" s="159"/>
      <c r="D111" s="160" t="s">
        <v>69</v>
      </c>
      <c r="E111" s="161" t="s">
        <v>140</v>
      </c>
      <c r="F111" s="161" t="s">
        <v>141</v>
      </c>
      <c r="G111" s="159"/>
      <c r="H111" s="159"/>
      <c r="I111" s="162"/>
      <c r="J111" s="163">
        <f>BK111</f>
        <v>0</v>
      </c>
      <c r="K111" s="159"/>
      <c r="L111" s="164"/>
      <c r="M111" s="165"/>
      <c r="N111" s="166"/>
      <c r="O111" s="166"/>
      <c r="P111" s="167">
        <f>P112+SUM(P113:P120)</f>
        <v>0</v>
      </c>
      <c r="Q111" s="166"/>
      <c r="R111" s="167">
        <f>R112+SUM(R113:R120)</f>
        <v>0</v>
      </c>
      <c r="S111" s="166"/>
      <c r="T111" s="168">
        <f>T112+SUM(T113:T120)</f>
        <v>0</v>
      </c>
      <c r="AR111" s="169" t="s">
        <v>132</v>
      </c>
      <c r="AT111" s="170" t="s">
        <v>69</v>
      </c>
      <c r="AU111" s="170" t="s">
        <v>70</v>
      </c>
      <c r="AY111" s="169" t="s">
        <v>125</v>
      </c>
      <c r="BK111" s="171">
        <f>BK112+SUM(BK113:BK120)</f>
        <v>0</v>
      </c>
    </row>
    <row r="112" spans="1:65" s="2" customFormat="1" ht="14.45" customHeight="1">
      <c r="A112" s="35"/>
      <c r="B112" s="36"/>
      <c r="C112" s="174" t="s">
        <v>132</v>
      </c>
      <c r="D112" s="174" t="s">
        <v>127</v>
      </c>
      <c r="E112" s="175" t="s">
        <v>191</v>
      </c>
      <c r="F112" s="176" t="s">
        <v>192</v>
      </c>
      <c r="G112" s="177" t="s">
        <v>130</v>
      </c>
      <c r="H112" s="178">
        <v>0.26300000000000001</v>
      </c>
      <c r="I112" s="179"/>
      <c r="J112" s="180">
        <f>ROUND(I112*H112,2)</f>
        <v>0</v>
      </c>
      <c r="K112" s="176" t="s">
        <v>131</v>
      </c>
      <c r="L112" s="40"/>
      <c r="M112" s="181" t="s">
        <v>19</v>
      </c>
      <c r="N112" s="182" t="s">
        <v>41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132</v>
      </c>
      <c r="AT112" s="185" t="s">
        <v>127</v>
      </c>
      <c r="AU112" s="185" t="s">
        <v>78</v>
      </c>
      <c r="AY112" s="18" t="s">
        <v>125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78</v>
      </c>
      <c r="BK112" s="186">
        <f>ROUND(I112*H112,2)</f>
        <v>0</v>
      </c>
      <c r="BL112" s="18" t="s">
        <v>132</v>
      </c>
      <c r="BM112" s="185" t="s">
        <v>351</v>
      </c>
    </row>
    <row r="113" spans="1:65" s="2" customFormat="1" ht="11.25">
      <c r="A113" s="35"/>
      <c r="B113" s="36"/>
      <c r="C113" s="37"/>
      <c r="D113" s="187" t="s">
        <v>134</v>
      </c>
      <c r="E113" s="37"/>
      <c r="F113" s="188" t="s">
        <v>194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134</v>
      </c>
      <c r="AU113" s="18" t="s">
        <v>78</v>
      </c>
    </row>
    <row r="114" spans="1:65" s="2" customFormat="1" ht="11.25">
      <c r="A114" s="35"/>
      <c r="B114" s="36"/>
      <c r="C114" s="37"/>
      <c r="D114" s="192" t="s">
        <v>136</v>
      </c>
      <c r="E114" s="37"/>
      <c r="F114" s="193" t="s">
        <v>195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136</v>
      </c>
      <c r="AU114" s="18" t="s">
        <v>78</v>
      </c>
    </row>
    <row r="115" spans="1:65" s="13" customFormat="1" ht="11.25">
      <c r="B115" s="194"/>
      <c r="C115" s="195"/>
      <c r="D115" s="187" t="s">
        <v>138</v>
      </c>
      <c r="E115" s="196" t="s">
        <v>19</v>
      </c>
      <c r="F115" s="197" t="s">
        <v>350</v>
      </c>
      <c r="G115" s="195"/>
      <c r="H115" s="198">
        <v>0.26300000000000001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138</v>
      </c>
      <c r="AU115" s="204" t="s">
        <v>78</v>
      </c>
      <c r="AV115" s="13" t="s">
        <v>80</v>
      </c>
      <c r="AW115" s="13" t="s">
        <v>32</v>
      </c>
      <c r="AX115" s="13" t="s">
        <v>78</v>
      </c>
      <c r="AY115" s="204" t="s">
        <v>125</v>
      </c>
    </row>
    <row r="116" spans="1:65" s="2" customFormat="1" ht="14.45" customHeight="1">
      <c r="A116" s="35"/>
      <c r="B116" s="36"/>
      <c r="C116" s="174" t="s">
        <v>196</v>
      </c>
      <c r="D116" s="174" t="s">
        <v>127</v>
      </c>
      <c r="E116" s="175" t="s">
        <v>197</v>
      </c>
      <c r="F116" s="176" t="s">
        <v>198</v>
      </c>
      <c r="G116" s="177" t="s">
        <v>130</v>
      </c>
      <c r="H116" s="178">
        <v>0.26300000000000001</v>
      </c>
      <c r="I116" s="179"/>
      <c r="J116" s="180">
        <f>ROUND(I116*H116,2)</f>
        <v>0</v>
      </c>
      <c r="K116" s="176" t="s">
        <v>131</v>
      </c>
      <c r="L116" s="40"/>
      <c r="M116" s="181" t="s">
        <v>19</v>
      </c>
      <c r="N116" s="182" t="s">
        <v>41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132</v>
      </c>
      <c r="AT116" s="185" t="s">
        <v>127</v>
      </c>
      <c r="AU116" s="185" t="s">
        <v>78</v>
      </c>
      <c r="AY116" s="18" t="s">
        <v>125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78</v>
      </c>
      <c r="BK116" s="186">
        <f>ROUND(I116*H116,2)</f>
        <v>0</v>
      </c>
      <c r="BL116" s="18" t="s">
        <v>132</v>
      </c>
      <c r="BM116" s="185" t="s">
        <v>352</v>
      </c>
    </row>
    <row r="117" spans="1:65" s="2" customFormat="1" ht="11.25">
      <c r="A117" s="35"/>
      <c r="B117" s="36"/>
      <c r="C117" s="37"/>
      <c r="D117" s="187" t="s">
        <v>134</v>
      </c>
      <c r="E117" s="37"/>
      <c r="F117" s="188" t="s">
        <v>200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134</v>
      </c>
      <c r="AU117" s="18" t="s">
        <v>78</v>
      </c>
    </row>
    <row r="118" spans="1:65" s="2" customFormat="1" ht="11.25">
      <c r="A118" s="35"/>
      <c r="B118" s="36"/>
      <c r="C118" s="37"/>
      <c r="D118" s="192" t="s">
        <v>136</v>
      </c>
      <c r="E118" s="37"/>
      <c r="F118" s="193" t="s">
        <v>201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136</v>
      </c>
      <c r="AU118" s="18" t="s">
        <v>78</v>
      </c>
    </row>
    <row r="119" spans="1:65" s="13" customFormat="1" ht="11.25">
      <c r="B119" s="194"/>
      <c r="C119" s="195"/>
      <c r="D119" s="187" t="s">
        <v>138</v>
      </c>
      <c r="E119" s="196" t="s">
        <v>19</v>
      </c>
      <c r="F119" s="197" t="s">
        <v>350</v>
      </c>
      <c r="G119" s="195"/>
      <c r="H119" s="198">
        <v>0.26300000000000001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138</v>
      </c>
      <c r="AU119" s="204" t="s">
        <v>78</v>
      </c>
      <c r="AV119" s="13" t="s">
        <v>80</v>
      </c>
      <c r="AW119" s="13" t="s">
        <v>32</v>
      </c>
      <c r="AX119" s="13" t="s">
        <v>78</v>
      </c>
      <c r="AY119" s="204" t="s">
        <v>125</v>
      </c>
    </row>
    <row r="120" spans="1:65" s="12" customFormat="1" ht="22.9" customHeight="1">
      <c r="B120" s="158"/>
      <c r="C120" s="159"/>
      <c r="D120" s="160" t="s">
        <v>69</v>
      </c>
      <c r="E120" s="172" t="s">
        <v>142</v>
      </c>
      <c r="F120" s="172" t="s">
        <v>143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SUM(P121:P140)</f>
        <v>0</v>
      </c>
      <c r="Q120" s="166"/>
      <c r="R120" s="167">
        <f>SUM(R121:R140)</f>
        <v>0</v>
      </c>
      <c r="S120" s="166"/>
      <c r="T120" s="168">
        <f>SUM(T121:T140)</f>
        <v>0</v>
      </c>
      <c r="AR120" s="169" t="s">
        <v>132</v>
      </c>
      <c r="AT120" s="170" t="s">
        <v>69</v>
      </c>
      <c r="AU120" s="170" t="s">
        <v>78</v>
      </c>
      <c r="AY120" s="169" t="s">
        <v>125</v>
      </c>
      <c r="BK120" s="171">
        <f>SUM(BK121:BK140)</f>
        <v>0</v>
      </c>
    </row>
    <row r="121" spans="1:65" s="2" customFormat="1" ht="14.45" customHeight="1">
      <c r="A121" s="35"/>
      <c r="B121" s="36"/>
      <c r="C121" s="174" t="s">
        <v>202</v>
      </c>
      <c r="D121" s="174" t="s">
        <v>127</v>
      </c>
      <c r="E121" s="175" t="s">
        <v>203</v>
      </c>
      <c r="F121" s="176" t="s">
        <v>204</v>
      </c>
      <c r="G121" s="177" t="s">
        <v>147</v>
      </c>
      <c r="H121" s="178">
        <v>640</v>
      </c>
      <c r="I121" s="179"/>
      <c r="J121" s="180">
        <f>ROUND(I121*H121,2)</f>
        <v>0</v>
      </c>
      <c r="K121" s="176" t="s">
        <v>131</v>
      </c>
      <c r="L121" s="40"/>
      <c r="M121" s="181" t="s">
        <v>19</v>
      </c>
      <c r="N121" s="182" t="s">
        <v>41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132</v>
      </c>
      <c r="AT121" s="185" t="s">
        <v>127</v>
      </c>
      <c r="AU121" s="185" t="s">
        <v>80</v>
      </c>
      <c r="AY121" s="18" t="s">
        <v>125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78</v>
      </c>
      <c r="BK121" s="186">
        <f>ROUND(I121*H121,2)</f>
        <v>0</v>
      </c>
      <c r="BL121" s="18" t="s">
        <v>132</v>
      </c>
      <c r="BM121" s="185" t="s">
        <v>353</v>
      </c>
    </row>
    <row r="122" spans="1:65" s="2" customFormat="1" ht="19.5">
      <c r="A122" s="35"/>
      <c r="B122" s="36"/>
      <c r="C122" s="37"/>
      <c r="D122" s="187" t="s">
        <v>134</v>
      </c>
      <c r="E122" s="37"/>
      <c r="F122" s="188" t="s">
        <v>206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134</v>
      </c>
      <c r="AU122" s="18" t="s">
        <v>80</v>
      </c>
    </row>
    <row r="123" spans="1:65" s="2" customFormat="1" ht="11.25">
      <c r="A123" s="35"/>
      <c r="B123" s="36"/>
      <c r="C123" s="37"/>
      <c r="D123" s="192" t="s">
        <v>136</v>
      </c>
      <c r="E123" s="37"/>
      <c r="F123" s="193" t="s">
        <v>207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136</v>
      </c>
      <c r="AU123" s="18" t="s">
        <v>80</v>
      </c>
    </row>
    <row r="124" spans="1:65" s="2" customFormat="1" ht="19.5">
      <c r="A124" s="35"/>
      <c r="B124" s="36"/>
      <c r="C124" s="37"/>
      <c r="D124" s="187" t="s">
        <v>152</v>
      </c>
      <c r="E124" s="37"/>
      <c r="F124" s="205" t="s">
        <v>208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80</v>
      </c>
    </row>
    <row r="125" spans="1:65" s="13" customFormat="1" ht="11.25">
      <c r="B125" s="194"/>
      <c r="C125" s="195"/>
      <c r="D125" s="187" t="s">
        <v>138</v>
      </c>
      <c r="E125" s="196" t="s">
        <v>19</v>
      </c>
      <c r="F125" s="197" t="s">
        <v>354</v>
      </c>
      <c r="G125" s="195"/>
      <c r="H125" s="198">
        <v>640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138</v>
      </c>
      <c r="AU125" s="204" t="s">
        <v>80</v>
      </c>
      <c r="AV125" s="13" t="s">
        <v>80</v>
      </c>
      <c r="AW125" s="13" t="s">
        <v>32</v>
      </c>
      <c r="AX125" s="13" t="s">
        <v>70</v>
      </c>
      <c r="AY125" s="204" t="s">
        <v>125</v>
      </c>
    </row>
    <row r="126" spans="1:65" s="14" customFormat="1" ht="11.25">
      <c r="B126" s="206"/>
      <c r="C126" s="207"/>
      <c r="D126" s="187" t="s">
        <v>138</v>
      </c>
      <c r="E126" s="208" t="s">
        <v>19</v>
      </c>
      <c r="F126" s="209" t="s">
        <v>167</v>
      </c>
      <c r="G126" s="207"/>
      <c r="H126" s="210">
        <v>640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138</v>
      </c>
      <c r="AU126" s="216" t="s">
        <v>80</v>
      </c>
      <c r="AV126" s="14" t="s">
        <v>132</v>
      </c>
      <c r="AW126" s="14" t="s">
        <v>32</v>
      </c>
      <c r="AX126" s="14" t="s">
        <v>78</v>
      </c>
      <c r="AY126" s="216" t="s">
        <v>125</v>
      </c>
    </row>
    <row r="127" spans="1:65" s="2" customFormat="1" ht="22.15" customHeight="1">
      <c r="A127" s="35"/>
      <c r="B127" s="36"/>
      <c r="C127" s="174" t="s">
        <v>210</v>
      </c>
      <c r="D127" s="174" t="s">
        <v>127</v>
      </c>
      <c r="E127" s="175" t="s">
        <v>211</v>
      </c>
      <c r="F127" s="176" t="s">
        <v>212</v>
      </c>
      <c r="G127" s="177" t="s">
        <v>147</v>
      </c>
      <c r="H127" s="178">
        <v>640</v>
      </c>
      <c r="I127" s="179"/>
      <c r="J127" s="180">
        <f>ROUND(I127*H127,2)</f>
        <v>0</v>
      </c>
      <c r="K127" s="176" t="s">
        <v>148</v>
      </c>
      <c r="L127" s="40"/>
      <c r="M127" s="181" t="s">
        <v>19</v>
      </c>
      <c r="N127" s="182" t="s">
        <v>41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149</v>
      </c>
      <c r="AT127" s="185" t="s">
        <v>127</v>
      </c>
      <c r="AU127" s="185" t="s">
        <v>80</v>
      </c>
      <c r="AY127" s="18" t="s">
        <v>125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78</v>
      </c>
      <c r="BK127" s="186">
        <f>ROUND(I127*H127,2)</f>
        <v>0</v>
      </c>
      <c r="BL127" s="18" t="s">
        <v>149</v>
      </c>
      <c r="BM127" s="185" t="s">
        <v>355</v>
      </c>
    </row>
    <row r="128" spans="1:65" s="2" customFormat="1" ht="19.5">
      <c r="A128" s="35"/>
      <c r="B128" s="36"/>
      <c r="C128" s="37"/>
      <c r="D128" s="187" t="s">
        <v>134</v>
      </c>
      <c r="E128" s="37"/>
      <c r="F128" s="188" t="s">
        <v>214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80</v>
      </c>
    </row>
    <row r="129" spans="1:65" s="2" customFormat="1" ht="19.5">
      <c r="A129" s="35"/>
      <c r="B129" s="36"/>
      <c r="C129" s="37"/>
      <c r="D129" s="187" t="s">
        <v>152</v>
      </c>
      <c r="E129" s="37"/>
      <c r="F129" s="205" t="s">
        <v>215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80</v>
      </c>
    </row>
    <row r="130" spans="1:65" s="13" customFormat="1" ht="11.25">
      <c r="B130" s="194"/>
      <c r="C130" s="195"/>
      <c r="D130" s="187" t="s">
        <v>138</v>
      </c>
      <c r="E130" s="196" t="s">
        <v>19</v>
      </c>
      <c r="F130" s="197" t="s">
        <v>354</v>
      </c>
      <c r="G130" s="195"/>
      <c r="H130" s="198">
        <v>640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138</v>
      </c>
      <c r="AU130" s="204" t="s">
        <v>80</v>
      </c>
      <c r="AV130" s="13" t="s">
        <v>80</v>
      </c>
      <c r="AW130" s="13" t="s">
        <v>32</v>
      </c>
      <c r="AX130" s="13" t="s">
        <v>78</v>
      </c>
      <c r="AY130" s="204" t="s">
        <v>125</v>
      </c>
    </row>
    <row r="131" spans="1:65" s="2" customFormat="1" ht="22.15" customHeight="1">
      <c r="A131" s="35"/>
      <c r="B131" s="36"/>
      <c r="C131" s="174" t="s">
        <v>216</v>
      </c>
      <c r="D131" s="174" t="s">
        <v>127</v>
      </c>
      <c r="E131" s="175" t="s">
        <v>145</v>
      </c>
      <c r="F131" s="176" t="s">
        <v>146</v>
      </c>
      <c r="G131" s="177" t="s">
        <v>147</v>
      </c>
      <c r="H131" s="178">
        <v>800</v>
      </c>
      <c r="I131" s="179"/>
      <c r="J131" s="180">
        <f>ROUND(I131*H131,2)</f>
        <v>0</v>
      </c>
      <c r="K131" s="176" t="s">
        <v>148</v>
      </c>
      <c r="L131" s="40"/>
      <c r="M131" s="181" t="s">
        <v>19</v>
      </c>
      <c r="N131" s="182" t="s">
        <v>41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149</v>
      </c>
      <c r="AT131" s="185" t="s">
        <v>127</v>
      </c>
      <c r="AU131" s="185" t="s">
        <v>80</v>
      </c>
      <c r="AY131" s="18" t="s">
        <v>125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78</v>
      </c>
      <c r="BK131" s="186">
        <f>ROUND(I131*H131,2)</f>
        <v>0</v>
      </c>
      <c r="BL131" s="18" t="s">
        <v>149</v>
      </c>
      <c r="BM131" s="185" t="s">
        <v>356</v>
      </c>
    </row>
    <row r="132" spans="1:65" s="2" customFormat="1" ht="19.5">
      <c r="A132" s="35"/>
      <c r="B132" s="36"/>
      <c r="C132" s="37"/>
      <c r="D132" s="187" t="s">
        <v>134</v>
      </c>
      <c r="E132" s="37"/>
      <c r="F132" s="188" t="s">
        <v>151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134</v>
      </c>
      <c r="AU132" s="18" t="s">
        <v>80</v>
      </c>
    </row>
    <row r="133" spans="1:65" s="2" customFormat="1" ht="39">
      <c r="A133" s="35"/>
      <c r="B133" s="36"/>
      <c r="C133" s="37"/>
      <c r="D133" s="187" t="s">
        <v>152</v>
      </c>
      <c r="E133" s="37"/>
      <c r="F133" s="205" t="s">
        <v>153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152</v>
      </c>
      <c r="AU133" s="18" t="s">
        <v>80</v>
      </c>
    </row>
    <row r="134" spans="1:65" s="13" customFormat="1" ht="11.25">
      <c r="B134" s="194"/>
      <c r="C134" s="195"/>
      <c r="D134" s="187" t="s">
        <v>138</v>
      </c>
      <c r="E134" s="196" t="s">
        <v>19</v>
      </c>
      <c r="F134" s="197" t="s">
        <v>357</v>
      </c>
      <c r="G134" s="195"/>
      <c r="H134" s="198">
        <v>800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138</v>
      </c>
      <c r="AU134" s="204" t="s">
        <v>80</v>
      </c>
      <c r="AV134" s="13" t="s">
        <v>80</v>
      </c>
      <c r="AW134" s="13" t="s">
        <v>32</v>
      </c>
      <c r="AX134" s="13" t="s">
        <v>70</v>
      </c>
      <c r="AY134" s="204" t="s">
        <v>125</v>
      </c>
    </row>
    <row r="135" spans="1:65" s="14" customFormat="1" ht="11.25">
      <c r="B135" s="206"/>
      <c r="C135" s="207"/>
      <c r="D135" s="187" t="s">
        <v>138</v>
      </c>
      <c r="E135" s="208" t="s">
        <v>19</v>
      </c>
      <c r="F135" s="209" t="s">
        <v>167</v>
      </c>
      <c r="G135" s="207"/>
      <c r="H135" s="210">
        <v>800</v>
      </c>
      <c r="I135" s="211"/>
      <c r="J135" s="207"/>
      <c r="K135" s="207"/>
      <c r="L135" s="212"/>
      <c r="M135" s="217"/>
      <c r="N135" s="218"/>
      <c r="O135" s="218"/>
      <c r="P135" s="218"/>
      <c r="Q135" s="218"/>
      <c r="R135" s="218"/>
      <c r="S135" s="218"/>
      <c r="T135" s="219"/>
      <c r="AT135" s="216" t="s">
        <v>138</v>
      </c>
      <c r="AU135" s="216" t="s">
        <v>80</v>
      </c>
      <c r="AV135" s="14" t="s">
        <v>132</v>
      </c>
      <c r="AW135" s="14" t="s">
        <v>32</v>
      </c>
      <c r="AX135" s="14" t="s">
        <v>78</v>
      </c>
      <c r="AY135" s="216" t="s">
        <v>125</v>
      </c>
    </row>
    <row r="136" spans="1:65" s="2" customFormat="1" ht="22.15" customHeight="1">
      <c r="A136" s="35"/>
      <c r="B136" s="36"/>
      <c r="C136" s="174" t="s">
        <v>219</v>
      </c>
      <c r="D136" s="174" t="s">
        <v>127</v>
      </c>
      <c r="E136" s="175" t="s">
        <v>155</v>
      </c>
      <c r="F136" s="176" t="s">
        <v>156</v>
      </c>
      <c r="G136" s="177" t="s">
        <v>147</v>
      </c>
      <c r="H136" s="178">
        <v>600</v>
      </c>
      <c r="I136" s="179"/>
      <c r="J136" s="180">
        <f>ROUND(I136*H136,2)</f>
        <v>0</v>
      </c>
      <c r="K136" s="176" t="s">
        <v>148</v>
      </c>
      <c r="L136" s="40"/>
      <c r="M136" s="181" t="s">
        <v>19</v>
      </c>
      <c r="N136" s="182" t="s">
        <v>41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149</v>
      </c>
      <c r="AT136" s="185" t="s">
        <v>127</v>
      </c>
      <c r="AU136" s="185" t="s">
        <v>80</v>
      </c>
      <c r="AY136" s="18" t="s">
        <v>125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78</v>
      </c>
      <c r="BK136" s="186">
        <f>ROUND(I136*H136,2)</f>
        <v>0</v>
      </c>
      <c r="BL136" s="18" t="s">
        <v>149</v>
      </c>
      <c r="BM136" s="185" t="s">
        <v>358</v>
      </c>
    </row>
    <row r="137" spans="1:65" s="2" customFormat="1" ht="19.5">
      <c r="A137" s="35"/>
      <c r="B137" s="36"/>
      <c r="C137" s="37"/>
      <c r="D137" s="187" t="s">
        <v>134</v>
      </c>
      <c r="E137" s="37"/>
      <c r="F137" s="188" t="s">
        <v>156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134</v>
      </c>
      <c r="AU137" s="18" t="s">
        <v>80</v>
      </c>
    </row>
    <row r="138" spans="1:65" s="2" customFormat="1" ht="39">
      <c r="A138" s="35"/>
      <c r="B138" s="36"/>
      <c r="C138" s="37"/>
      <c r="D138" s="187" t="s">
        <v>152</v>
      </c>
      <c r="E138" s="37"/>
      <c r="F138" s="205" t="s">
        <v>158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152</v>
      </c>
      <c r="AU138" s="18" t="s">
        <v>80</v>
      </c>
    </row>
    <row r="139" spans="1:65" s="13" customFormat="1" ht="11.25">
      <c r="B139" s="194"/>
      <c r="C139" s="195"/>
      <c r="D139" s="187" t="s">
        <v>138</v>
      </c>
      <c r="E139" s="196" t="s">
        <v>19</v>
      </c>
      <c r="F139" s="197" t="s">
        <v>359</v>
      </c>
      <c r="G139" s="195"/>
      <c r="H139" s="198">
        <v>600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138</v>
      </c>
      <c r="AU139" s="204" t="s">
        <v>80</v>
      </c>
      <c r="AV139" s="13" t="s">
        <v>80</v>
      </c>
      <c r="AW139" s="13" t="s">
        <v>32</v>
      </c>
      <c r="AX139" s="13" t="s">
        <v>70</v>
      </c>
      <c r="AY139" s="204" t="s">
        <v>125</v>
      </c>
    </row>
    <row r="140" spans="1:65" s="14" customFormat="1" ht="11.25">
      <c r="B140" s="206"/>
      <c r="C140" s="207"/>
      <c r="D140" s="187" t="s">
        <v>138</v>
      </c>
      <c r="E140" s="208" t="s">
        <v>19</v>
      </c>
      <c r="F140" s="209" t="s">
        <v>167</v>
      </c>
      <c r="G140" s="207"/>
      <c r="H140" s="210">
        <v>600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138</v>
      </c>
      <c r="AU140" s="216" t="s">
        <v>80</v>
      </c>
      <c r="AV140" s="14" t="s">
        <v>132</v>
      </c>
      <c r="AW140" s="14" t="s">
        <v>32</v>
      </c>
      <c r="AX140" s="14" t="s">
        <v>78</v>
      </c>
      <c r="AY140" s="216" t="s">
        <v>125</v>
      </c>
    </row>
    <row r="141" spans="1:65" s="2" customFormat="1" ht="6.95" customHeight="1">
      <c r="A141" s="35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MnWwow3TGeFZRWH9hzMJkeGm2HE3KWzDUhBFXs8ELdEccMDcl7g9Gja1z22E76+25m4N4gmM2bRdRMVvUch+UA==" saltValue="cdiBTXl0J3CeiL1IzBmRB2uHvfqwHMjfl5FofL7E/EBiEZi47ET6J28heJ86RTHtFPo0As9M1zHLP0nm5b7Qnw==" spinCount="100000" sheet="1" objects="1" scenarios="1" formatColumns="0" formatRows="0" autoFilter="0"/>
  <autoFilter ref="C82:K140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103" r:id="rId4" xr:uid="{00000000-0004-0000-0700-000003000000}"/>
    <hyperlink ref="F109" r:id="rId5" xr:uid="{00000000-0004-0000-0700-000004000000}"/>
    <hyperlink ref="F114" r:id="rId6" xr:uid="{00000000-0004-0000-0700-000005000000}"/>
    <hyperlink ref="F118" r:id="rId7" xr:uid="{00000000-0004-0000-0700-000006000000}"/>
    <hyperlink ref="F123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s="1" customFormat="1" ht="37.5" customHeight="1"/>
    <row r="2" spans="2:11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5" customFormat="1" ht="45" customHeight="1">
      <c r="B3" s="224"/>
      <c r="C3" s="359" t="s">
        <v>360</v>
      </c>
      <c r="D3" s="359"/>
      <c r="E3" s="359"/>
      <c r="F3" s="359"/>
      <c r="G3" s="359"/>
      <c r="H3" s="359"/>
      <c r="I3" s="359"/>
      <c r="J3" s="359"/>
      <c r="K3" s="225"/>
    </row>
    <row r="4" spans="2:11" s="1" customFormat="1" ht="25.5" customHeight="1">
      <c r="B4" s="226"/>
      <c r="C4" s="358" t="s">
        <v>361</v>
      </c>
      <c r="D4" s="358"/>
      <c r="E4" s="358"/>
      <c r="F4" s="358"/>
      <c r="G4" s="358"/>
      <c r="H4" s="358"/>
      <c r="I4" s="358"/>
      <c r="J4" s="358"/>
      <c r="K4" s="227"/>
    </row>
    <row r="5" spans="2:11" s="1" customFormat="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s="1" customFormat="1" ht="15" customHeight="1">
      <c r="B6" s="226"/>
      <c r="C6" s="357" t="s">
        <v>362</v>
      </c>
      <c r="D6" s="357"/>
      <c r="E6" s="357"/>
      <c r="F6" s="357"/>
      <c r="G6" s="357"/>
      <c r="H6" s="357"/>
      <c r="I6" s="357"/>
      <c r="J6" s="357"/>
      <c r="K6" s="227"/>
    </row>
    <row r="7" spans="2:11" s="1" customFormat="1" ht="15" customHeight="1">
      <c r="B7" s="230"/>
      <c r="C7" s="357" t="s">
        <v>363</v>
      </c>
      <c r="D7" s="357"/>
      <c r="E7" s="357"/>
      <c r="F7" s="357"/>
      <c r="G7" s="357"/>
      <c r="H7" s="357"/>
      <c r="I7" s="357"/>
      <c r="J7" s="357"/>
      <c r="K7" s="227"/>
    </row>
    <row r="8" spans="2:11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s="1" customFormat="1" ht="15" customHeight="1">
      <c r="B9" s="230"/>
      <c r="C9" s="357" t="s">
        <v>364</v>
      </c>
      <c r="D9" s="357"/>
      <c r="E9" s="357"/>
      <c r="F9" s="357"/>
      <c r="G9" s="357"/>
      <c r="H9" s="357"/>
      <c r="I9" s="357"/>
      <c r="J9" s="357"/>
      <c r="K9" s="227"/>
    </row>
    <row r="10" spans="2:11" s="1" customFormat="1" ht="15" customHeight="1">
      <c r="B10" s="230"/>
      <c r="C10" s="229"/>
      <c r="D10" s="357" t="s">
        <v>365</v>
      </c>
      <c r="E10" s="357"/>
      <c r="F10" s="357"/>
      <c r="G10" s="357"/>
      <c r="H10" s="357"/>
      <c r="I10" s="357"/>
      <c r="J10" s="357"/>
      <c r="K10" s="227"/>
    </row>
    <row r="11" spans="2:11" s="1" customFormat="1" ht="15" customHeight="1">
      <c r="B11" s="230"/>
      <c r="C11" s="231"/>
      <c r="D11" s="357" t="s">
        <v>366</v>
      </c>
      <c r="E11" s="357"/>
      <c r="F11" s="357"/>
      <c r="G11" s="357"/>
      <c r="H11" s="357"/>
      <c r="I11" s="357"/>
      <c r="J11" s="357"/>
      <c r="K11" s="227"/>
    </row>
    <row r="12" spans="2:11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pans="2:11" s="1" customFormat="1" ht="15" customHeight="1">
      <c r="B13" s="230"/>
      <c r="C13" s="231"/>
      <c r="D13" s="232" t="s">
        <v>367</v>
      </c>
      <c r="E13" s="229"/>
      <c r="F13" s="229"/>
      <c r="G13" s="229"/>
      <c r="H13" s="229"/>
      <c r="I13" s="229"/>
      <c r="J13" s="229"/>
      <c r="K13" s="227"/>
    </row>
    <row r="14" spans="2:11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pans="2:11" s="1" customFormat="1" ht="15" customHeight="1">
      <c r="B15" s="230"/>
      <c r="C15" s="231"/>
      <c r="D15" s="357" t="s">
        <v>368</v>
      </c>
      <c r="E15" s="357"/>
      <c r="F15" s="357"/>
      <c r="G15" s="357"/>
      <c r="H15" s="357"/>
      <c r="I15" s="357"/>
      <c r="J15" s="357"/>
      <c r="K15" s="227"/>
    </row>
    <row r="16" spans="2:11" s="1" customFormat="1" ht="15" customHeight="1">
      <c r="B16" s="230"/>
      <c r="C16" s="231"/>
      <c r="D16" s="357" t="s">
        <v>369</v>
      </c>
      <c r="E16" s="357"/>
      <c r="F16" s="357"/>
      <c r="G16" s="357"/>
      <c r="H16" s="357"/>
      <c r="I16" s="357"/>
      <c r="J16" s="357"/>
      <c r="K16" s="227"/>
    </row>
    <row r="17" spans="2:11" s="1" customFormat="1" ht="15" customHeight="1">
      <c r="B17" s="230"/>
      <c r="C17" s="231"/>
      <c r="D17" s="357" t="s">
        <v>370</v>
      </c>
      <c r="E17" s="357"/>
      <c r="F17" s="357"/>
      <c r="G17" s="357"/>
      <c r="H17" s="357"/>
      <c r="I17" s="357"/>
      <c r="J17" s="357"/>
      <c r="K17" s="227"/>
    </row>
    <row r="18" spans="2:11" s="1" customFormat="1" ht="15" customHeight="1">
      <c r="B18" s="230"/>
      <c r="C18" s="231"/>
      <c r="D18" s="231"/>
      <c r="E18" s="233" t="s">
        <v>77</v>
      </c>
      <c r="F18" s="357" t="s">
        <v>371</v>
      </c>
      <c r="G18" s="357"/>
      <c r="H18" s="357"/>
      <c r="I18" s="357"/>
      <c r="J18" s="357"/>
      <c r="K18" s="227"/>
    </row>
    <row r="19" spans="2:11" s="1" customFormat="1" ht="15" customHeight="1">
      <c r="B19" s="230"/>
      <c r="C19" s="231"/>
      <c r="D19" s="231"/>
      <c r="E19" s="233" t="s">
        <v>372</v>
      </c>
      <c r="F19" s="357" t="s">
        <v>373</v>
      </c>
      <c r="G19" s="357"/>
      <c r="H19" s="357"/>
      <c r="I19" s="357"/>
      <c r="J19" s="357"/>
      <c r="K19" s="227"/>
    </row>
    <row r="20" spans="2:11" s="1" customFormat="1" ht="15" customHeight="1">
      <c r="B20" s="230"/>
      <c r="C20" s="231"/>
      <c r="D20" s="231"/>
      <c r="E20" s="233" t="s">
        <v>374</v>
      </c>
      <c r="F20" s="357" t="s">
        <v>375</v>
      </c>
      <c r="G20" s="357"/>
      <c r="H20" s="357"/>
      <c r="I20" s="357"/>
      <c r="J20" s="357"/>
      <c r="K20" s="227"/>
    </row>
    <row r="21" spans="2:11" s="1" customFormat="1" ht="15" customHeight="1">
      <c r="B21" s="230"/>
      <c r="C21" s="231"/>
      <c r="D21" s="231"/>
      <c r="E21" s="233" t="s">
        <v>376</v>
      </c>
      <c r="F21" s="357" t="s">
        <v>377</v>
      </c>
      <c r="G21" s="357"/>
      <c r="H21" s="357"/>
      <c r="I21" s="357"/>
      <c r="J21" s="357"/>
      <c r="K21" s="227"/>
    </row>
    <row r="22" spans="2:11" s="1" customFormat="1" ht="15" customHeight="1">
      <c r="B22" s="230"/>
      <c r="C22" s="231"/>
      <c r="D22" s="231"/>
      <c r="E22" s="233" t="s">
        <v>378</v>
      </c>
      <c r="F22" s="357" t="s">
        <v>379</v>
      </c>
      <c r="G22" s="357"/>
      <c r="H22" s="357"/>
      <c r="I22" s="357"/>
      <c r="J22" s="357"/>
      <c r="K22" s="227"/>
    </row>
    <row r="23" spans="2:11" s="1" customFormat="1" ht="15" customHeight="1">
      <c r="B23" s="230"/>
      <c r="C23" s="231"/>
      <c r="D23" s="231"/>
      <c r="E23" s="233" t="s">
        <v>380</v>
      </c>
      <c r="F23" s="357" t="s">
        <v>381</v>
      </c>
      <c r="G23" s="357"/>
      <c r="H23" s="357"/>
      <c r="I23" s="357"/>
      <c r="J23" s="357"/>
      <c r="K23" s="227"/>
    </row>
    <row r="24" spans="2:11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pans="2:11" s="1" customFormat="1" ht="15" customHeight="1">
      <c r="B25" s="230"/>
      <c r="C25" s="357" t="s">
        <v>382</v>
      </c>
      <c r="D25" s="357"/>
      <c r="E25" s="357"/>
      <c r="F25" s="357"/>
      <c r="G25" s="357"/>
      <c r="H25" s="357"/>
      <c r="I25" s="357"/>
      <c r="J25" s="357"/>
      <c r="K25" s="227"/>
    </row>
    <row r="26" spans="2:11" s="1" customFormat="1" ht="15" customHeight="1">
      <c r="B26" s="230"/>
      <c r="C26" s="357" t="s">
        <v>383</v>
      </c>
      <c r="D26" s="357"/>
      <c r="E26" s="357"/>
      <c r="F26" s="357"/>
      <c r="G26" s="357"/>
      <c r="H26" s="357"/>
      <c r="I26" s="357"/>
      <c r="J26" s="357"/>
      <c r="K26" s="227"/>
    </row>
    <row r="27" spans="2:11" s="1" customFormat="1" ht="15" customHeight="1">
      <c r="B27" s="230"/>
      <c r="C27" s="229"/>
      <c r="D27" s="357" t="s">
        <v>384</v>
      </c>
      <c r="E27" s="357"/>
      <c r="F27" s="357"/>
      <c r="G27" s="357"/>
      <c r="H27" s="357"/>
      <c r="I27" s="357"/>
      <c r="J27" s="357"/>
      <c r="K27" s="227"/>
    </row>
    <row r="28" spans="2:11" s="1" customFormat="1" ht="15" customHeight="1">
      <c r="B28" s="230"/>
      <c r="C28" s="231"/>
      <c r="D28" s="357" t="s">
        <v>385</v>
      </c>
      <c r="E28" s="357"/>
      <c r="F28" s="357"/>
      <c r="G28" s="357"/>
      <c r="H28" s="357"/>
      <c r="I28" s="357"/>
      <c r="J28" s="357"/>
      <c r="K28" s="227"/>
    </row>
    <row r="29" spans="2:11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pans="2:11" s="1" customFormat="1" ht="15" customHeight="1">
      <c r="B30" s="230"/>
      <c r="C30" s="231"/>
      <c r="D30" s="357" t="s">
        <v>386</v>
      </c>
      <c r="E30" s="357"/>
      <c r="F30" s="357"/>
      <c r="G30" s="357"/>
      <c r="H30" s="357"/>
      <c r="I30" s="357"/>
      <c r="J30" s="357"/>
      <c r="K30" s="227"/>
    </row>
    <row r="31" spans="2:11" s="1" customFormat="1" ht="15" customHeight="1">
      <c r="B31" s="230"/>
      <c r="C31" s="231"/>
      <c r="D31" s="357" t="s">
        <v>387</v>
      </c>
      <c r="E31" s="357"/>
      <c r="F31" s="357"/>
      <c r="G31" s="357"/>
      <c r="H31" s="357"/>
      <c r="I31" s="357"/>
      <c r="J31" s="357"/>
      <c r="K31" s="227"/>
    </row>
    <row r="32" spans="2:11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pans="2:11" s="1" customFormat="1" ht="15" customHeight="1">
      <c r="B33" s="230"/>
      <c r="C33" s="231"/>
      <c r="D33" s="357" t="s">
        <v>388</v>
      </c>
      <c r="E33" s="357"/>
      <c r="F33" s="357"/>
      <c r="G33" s="357"/>
      <c r="H33" s="357"/>
      <c r="I33" s="357"/>
      <c r="J33" s="357"/>
      <c r="K33" s="227"/>
    </row>
    <row r="34" spans="2:11" s="1" customFormat="1" ht="15" customHeight="1">
      <c r="B34" s="230"/>
      <c r="C34" s="231"/>
      <c r="D34" s="357" t="s">
        <v>389</v>
      </c>
      <c r="E34" s="357"/>
      <c r="F34" s="357"/>
      <c r="G34" s="357"/>
      <c r="H34" s="357"/>
      <c r="I34" s="357"/>
      <c r="J34" s="357"/>
      <c r="K34" s="227"/>
    </row>
    <row r="35" spans="2:11" s="1" customFormat="1" ht="15" customHeight="1">
      <c r="B35" s="230"/>
      <c r="C35" s="231"/>
      <c r="D35" s="357" t="s">
        <v>390</v>
      </c>
      <c r="E35" s="357"/>
      <c r="F35" s="357"/>
      <c r="G35" s="357"/>
      <c r="H35" s="357"/>
      <c r="I35" s="357"/>
      <c r="J35" s="357"/>
      <c r="K35" s="227"/>
    </row>
    <row r="36" spans="2:11" s="1" customFormat="1" ht="15" customHeight="1">
      <c r="B36" s="230"/>
      <c r="C36" s="231"/>
      <c r="D36" s="229"/>
      <c r="E36" s="232" t="s">
        <v>111</v>
      </c>
      <c r="F36" s="229"/>
      <c r="G36" s="357" t="s">
        <v>391</v>
      </c>
      <c r="H36" s="357"/>
      <c r="I36" s="357"/>
      <c r="J36" s="357"/>
      <c r="K36" s="227"/>
    </row>
    <row r="37" spans="2:11" s="1" customFormat="1" ht="30.75" customHeight="1">
      <c r="B37" s="230"/>
      <c r="C37" s="231"/>
      <c r="D37" s="229"/>
      <c r="E37" s="232" t="s">
        <v>392</v>
      </c>
      <c r="F37" s="229"/>
      <c r="G37" s="357" t="s">
        <v>393</v>
      </c>
      <c r="H37" s="357"/>
      <c r="I37" s="357"/>
      <c r="J37" s="357"/>
      <c r="K37" s="227"/>
    </row>
    <row r="38" spans="2:11" s="1" customFormat="1" ht="15" customHeight="1">
      <c r="B38" s="230"/>
      <c r="C38" s="231"/>
      <c r="D38" s="229"/>
      <c r="E38" s="232" t="s">
        <v>51</v>
      </c>
      <c r="F38" s="229"/>
      <c r="G38" s="357" t="s">
        <v>394</v>
      </c>
      <c r="H38" s="357"/>
      <c r="I38" s="357"/>
      <c r="J38" s="357"/>
      <c r="K38" s="227"/>
    </row>
    <row r="39" spans="2:11" s="1" customFormat="1" ht="15" customHeight="1">
      <c r="B39" s="230"/>
      <c r="C39" s="231"/>
      <c r="D39" s="229"/>
      <c r="E39" s="232" t="s">
        <v>52</v>
      </c>
      <c r="F39" s="229"/>
      <c r="G39" s="357" t="s">
        <v>395</v>
      </c>
      <c r="H39" s="357"/>
      <c r="I39" s="357"/>
      <c r="J39" s="357"/>
      <c r="K39" s="227"/>
    </row>
    <row r="40" spans="2:11" s="1" customFormat="1" ht="15" customHeight="1">
      <c r="B40" s="230"/>
      <c r="C40" s="231"/>
      <c r="D40" s="229"/>
      <c r="E40" s="232" t="s">
        <v>112</v>
      </c>
      <c r="F40" s="229"/>
      <c r="G40" s="357" t="s">
        <v>396</v>
      </c>
      <c r="H40" s="357"/>
      <c r="I40" s="357"/>
      <c r="J40" s="357"/>
      <c r="K40" s="227"/>
    </row>
    <row r="41" spans="2:11" s="1" customFormat="1" ht="15" customHeight="1">
      <c r="B41" s="230"/>
      <c r="C41" s="231"/>
      <c r="D41" s="229"/>
      <c r="E41" s="232" t="s">
        <v>113</v>
      </c>
      <c r="F41" s="229"/>
      <c r="G41" s="357" t="s">
        <v>397</v>
      </c>
      <c r="H41" s="357"/>
      <c r="I41" s="357"/>
      <c r="J41" s="357"/>
      <c r="K41" s="227"/>
    </row>
    <row r="42" spans="2:11" s="1" customFormat="1" ht="15" customHeight="1">
      <c r="B42" s="230"/>
      <c r="C42" s="231"/>
      <c r="D42" s="229"/>
      <c r="E42" s="232" t="s">
        <v>398</v>
      </c>
      <c r="F42" s="229"/>
      <c r="G42" s="357" t="s">
        <v>399</v>
      </c>
      <c r="H42" s="357"/>
      <c r="I42" s="357"/>
      <c r="J42" s="357"/>
      <c r="K42" s="227"/>
    </row>
    <row r="43" spans="2:11" s="1" customFormat="1" ht="15" customHeight="1">
      <c r="B43" s="230"/>
      <c r="C43" s="231"/>
      <c r="D43" s="229"/>
      <c r="E43" s="232"/>
      <c r="F43" s="229"/>
      <c r="G43" s="357" t="s">
        <v>400</v>
      </c>
      <c r="H43" s="357"/>
      <c r="I43" s="357"/>
      <c r="J43" s="357"/>
      <c r="K43" s="227"/>
    </row>
    <row r="44" spans="2:11" s="1" customFormat="1" ht="15" customHeight="1">
      <c r="B44" s="230"/>
      <c r="C44" s="231"/>
      <c r="D44" s="229"/>
      <c r="E44" s="232" t="s">
        <v>401</v>
      </c>
      <c r="F44" s="229"/>
      <c r="G44" s="357" t="s">
        <v>402</v>
      </c>
      <c r="H44" s="357"/>
      <c r="I44" s="357"/>
      <c r="J44" s="357"/>
      <c r="K44" s="227"/>
    </row>
    <row r="45" spans="2:11" s="1" customFormat="1" ht="15" customHeight="1">
      <c r="B45" s="230"/>
      <c r="C45" s="231"/>
      <c r="D45" s="229"/>
      <c r="E45" s="232" t="s">
        <v>115</v>
      </c>
      <c r="F45" s="229"/>
      <c r="G45" s="357" t="s">
        <v>403</v>
      </c>
      <c r="H45" s="357"/>
      <c r="I45" s="357"/>
      <c r="J45" s="357"/>
      <c r="K45" s="227"/>
    </row>
    <row r="46" spans="2:11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pans="2:11" s="1" customFormat="1" ht="15" customHeight="1">
      <c r="B47" s="230"/>
      <c r="C47" s="231"/>
      <c r="D47" s="357" t="s">
        <v>404</v>
      </c>
      <c r="E47" s="357"/>
      <c r="F47" s="357"/>
      <c r="G47" s="357"/>
      <c r="H47" s="357"/>
      <c r="I47" s="357"/>
      <c r="J47" s="357"/>
      <c r="K47" s="227"/>
    </row>
    <row r="48" spans="2:11" s="1" customFormat="1" ht="15" customHeight="1">
      <c r="B48" s="230"/>
      <c r="C48" s="231"/>
      <c r="D48" s="231"/>
      <c r="E48" s="357" t="s">
        <v>405</v>
      </c>
      <c r="F48" s="357"/>
      <c r="G48" s="357"/>
      <c r="H48" s="357"/>
      <c r="I48" s="357"/>
      <c r="J48" s="357"/>
      <c r="K48" s="227"/>
    </row>
    <row r="49" spans="2:11" s="1" customFormat="1" ht="15" customHeight="1">
      <c r="B49" s="230"/>
      <c r="C49" s="231"/>
      <c r="D49" s="231"/>
      <c r="E49" s="357" t="s">
        <v>406</v>
      </c>
      <c r="F49" s="357"/>
      <c r="G49" s="357"/>
      <c r="H49" s="357"/>
      <c r="I49" s="357"/>
      <c r="J49" s="357"/>
      <c r="K49" s="227"/>
    </row>
    <row r="50" spans="2:11" s="1" customFormat="1" ht="15" customHeight="1">
      <c r="B50" s="230"/>
      <c r="C50" s="231"/>
      <c r="D50" s="231"/>
      <c r="E50" s="357" t="s">
        <v>407</v>
      </c>
      <c r="F50" s="357"/>
      <c r="G50" s="357"/>
      <c r="H50" s="357"/>
      <c r="I50" s="357"/>
      <c r="J50" s="357"/>
      <c r="K50" s="227"/>
    </row>
    <row r="51" spans="2:11" s="1" customFormat="1" ht="15" customHeight="1">
      <c r="B51" s="230"/>
      <c r="C51" s="231"/>
      <c r="D51" s="357" t="s">
        <v>408</v>
      </c>
      <c r="E51" s="357"/>
      <c r="F51" s="357"/>
      <c r="G51" s="357"/>
      <c r="H51" s="357"/>
      <c r="I51" s="357"/>
      <c r="J51" s="357"/>
      <c r="K51" s="227"/>
    </row>
    <row r="52" spans="2:11" s="1" customFormat="1" ht="25.5" customHeight="1">
      <c r="B52" s="226"/>
      <c r="C52" s="358" t="s">
        <v>409</v>
      </c>
      <c r="D52" s="358"/>
      <c r="E52" s="358"/>
      <c r="F52" s="358"/>
      <c r="G52" s="358"/>
      <c r="H52" s="358"/>
      <c r="I52" s="358"/>
      <c r="J52" s="358"/>
      <c r="K52" s="227"/>
    </row>
    <row r="53" spans="2:11" s="1" customFormat="1" ht="5.25" customHeight="1">
      <c r="B53" s="226"/>
      <c r="C53" s="228"/>
      <c r="D53" s="228"/>
      <c r="E53" s="228"/>
      <c r="F53" s="228"/>
      <c r="G53" s="228"/>
      <c r="H53" s="228"/>
      <c r="I53" s="228"/>
      <c r="J53" s="228"/>
      <c r="K53" s="227"/>
    </row>
    <row r="54" spans="2:11" s="1" customFormat="1" ht="15" customHeight="1">
      <c r="B54" s="226"/>
      <c r="C54" s="357" t="s">
        <v>410</v>
      </c>
      <c r="D54" s="357"/>
      <c r="E54" s="357"/>
      <c r="F54" s="357"/>
      <c r="G54" s="357"/>
      <c r="H54" s="357"/>
      <c r="I54" s="357"/>
      <c r="J54" s="357"/>
      <c r="K54" s="227"/>
    </row>
    <row r="55" spans="2:11" s="1" customFormat="1" ht="15" customHeight="1">
      <c r="B55" s="226"/>
      <c r="C55" s="357" t="s">
        <v>411</v>
      </c>
      <c r="D55" s="357"/>
      <c r="E55" s="357"/>
      <c r="F55" s="357"/>
      <c r="G55" s="357"/>
      <c r="H55" s="357"/>
      <c r="I55" s="357"/>
      <c r="J55" s="357"/>
      <c r="K55" s="227"/>
    </row>
    <row r="56" spans="2:11" s="1" customFormat="1" ht="12.75" customHeight="1">
      <c r="B56" s="226"/>
      <c r="C56" s="229"/>
      <c r="D56" s="229"/>
      <c r="E56" s="229"/>
      <c r="F56" s="229"/>
      <c r="G56" s="229"/>
      <c r="H56" s="229"/>
      <c r="I56" s="229"/>
      <c r="J56" s="229"/>
      <c r="K56" s="227"/>
    </row>
    <row r="57" spans="2:11" s="1" customFormat="1" ht="15" customHeight="1">
      <c r="B57" s="226"/>
      <c r="C57" s="357" t="s">
        <v>412</v>
      </c>
      <c r="D57" s="357"/>
      <c r="E57" s="357"/>
      <c r="F57" s="357"/>
      <c r="G57" s="357"/>
      <c r="H57" s="357"/>
      <c r="I57" s="357"/>
      <c r="J57" s="357"/>
      <c r="K57" s="227"/>
    </row>
    <row r="58" spans="2:11" s="1" customFormat="1" ht="15" customHeight="1">
      <c r="B58" s="226"/>
      <c r="C58" s="231"/>
      <c r="D58" s="357" t="s">
        <v>413</v>
      </c>
      <c r="E58" s="357"/>
      <c r="F58" s="357"/>
      <c r="G58" s="357"/>
      <c r="H58" s="357"/>
      <c r="I58" s="357"/>
      <c r="J58" s="357"/>
      <c r="K58" s="227"/>
    </row>
    <row r="59" spans="2:11" s="1" customFormat="1" ht="15" customHeight="1">
      <c r="B59" s="226"/>
      <c r="C59" s="231"/>
      <c r="D59" s="357" t="s">
        <v>414</v>
      </c>
      <c r="E59" s="357"/>
      <c r="F59" s="357"/>
      <c r="G59" s="357"/>
      <c r="H59" s="357"/>
      <c r="I59" s="357"/>
      <c r="J59" s="357"/>
      <c r="K59" s="227"/>
    </row>
    <row r="60" spans="2:11" s="1" customFormat="1" ht="15" customHeight="1">
      <c r="B60" s="226"/>
      <c r="C60" s="231"/>
      <c r="D60" s="357" t="s">
        <v>415</v>
      </c>
      <c r="E60" s="357"/>
      <c r="F60" s="357"/>
      <c r="G60" s="357"/>
      <c r="H60" s="357"/>
      <c r="I60" s="357"/>
      <c r="J60" s="357"/>
      <c r="K60" s="227"/>
    </row>
    <row r="61" spans="2:11" s="1" customFormat="1" ht="15" customHeight="1">
      <c r="B61" s="226"/>
      <c r="C61" s="231"/>
      <c r="D61" s="357" t="s">
        <v>416</v>
      </c>
      <c r="E61" s="357"/>
      <c r="F61" s="357"/>
      <c r="G61" s="357"/>
      <c r="H61" s="357"/>
      <c r="I61" s="357"/>
      <c r="J61" s="357"/>
      <c r="K61" s="227"/>
    </row>
    <row r="62" spans="2:11" s="1" customFormat="1" ht="15" customHeight="1">
      <c r="B62" s="226"/>
      <c r="C62" s="231"/>
      <c r="D62" s="360" t="s">
        <v>417</v>
      </c>
      <c r="E62" s="360"/>
      <c r="F62" s="360"/>
      <c r="G62" s="360"/>
      <c r="H62" s="360"/>
      <c r="I62" s="360"/>
      <c r="J62" s="360"/>
      <c r="K62" s="227"/>
    </row>
    <row r="63" spans="2:11" s="1" customFormat="1" ht="15" customHeight="1">
      <c r="B63" s="226"/>
      <c r="C63" s="231"/>
      <c r="D63" s="357" t="s">
        <v>418</v>
      </c>
      <c r="E63" s="357"/>
      <c r="F63" s="357"/>
      <c r="G63" s="357"/>
      <c r="H63" s="357"/>
      <c r="I63" s="357"/>
      <c r="J63" s="357"/>
      <c r="K63" s="227"/>
    </row>
    <row r="64" spans="2:11" s="1" customFormat="1" ht="12.75" customHeight="1">
      <c r="B64" s="226"/>
      <c r="C64" s="231"/>
      <c r="D64" s="231"/>
      <c r="E64" s="234"/>
      <c r="F64" s="231"/>
      <c r="G64" s="231"/>
      <c r="H64" s="231"/>
      <c r="I64" s="231"/>
      <c r="J64" s="231"/>
      <c r="K64" s="227"/>
    </row>
    <row r="65" spans="2:11" s="1" customFormat="1" ht="15" customHeight="1">
      <c r="B65" s="226"/>
      <c r="C65" s="231"/>
      <c r="D65" s="357" t="s">
        <v>419</v>
      </c>
      <c r="E65" s="357"/>
      <c r="F65" s="357"/>
      <c r="G65" s="357"/>
      <c r="H65" s="357"/>
      <c r="I65" s="357"/>
      <c r="J65" s="357"/>
      <c r="K65" s="227"/>
    </row>
    <row r="66" spans="2:11" s="1" customFormat="1" ht="15" customHeight="1">
      <c r="B66" s="226"/>
      <c r="C66" s="231"/>
      <c r="D66" s="360" t="s">
        <v>420</v>
      </c>
      <c r="E66" s="360"/>
      <c r="F66" s="360"/>
      <c r="G66" s="360"/>
      <c r="H66" s="360"/>
      <c r="I66" s="360"/>
      <c r="J66" s="360"/>
      <c r="K66" s="227"/>
    </row>
    <row r="67" spans="2:11" s="1" customFormat="1" ht="15" customHeight="1">
      <c r="B67" s="226"/>
      <c r="C67" s="231"/>
      <c r="D67" s="357" t="s">
        <v>421</v>
      </c>
      <c r="E67" s="357"/>
      <c r="F67" s="357"/>
      <c r="G67" s="357"/>
      <c r="H67" s="357"/>
      <c r="I67" s="357"/>
      <c r="J67" s="357"/>
      <c r="K67" s="227"/>
    </row>
    <row r="68" spans="2:11" s="1" customFormat="1" ht="15" customHeight="1">
      <c r="B68" s="226"/>
      <c r="C68" s="231"/>
      <c r="D68" s="357" t="s">
        <v>422</v>
      </c>
      <c r="E68" s="357"/>
      <c r="F68" s="357"/>
      <c r="G68" s="357"/>
      <c r="H68" s="357"/>
      <c r="I68" s="357"/>
      <c r="J68" s="357"/>
      <c r="K68" s="227"/>
    </row>
    <row r="69" spans="2:11" s="1" customFormat="1" ht="15" customHeight="1">
      <c r="B69" s="226"/>
      <c r="C69" s="231"/>
      <c r="D69" s="357" t="s">
        <v>423</v>
      </c>
      <c r="E69" s="357"/>
      <c r="F69" s="357"/>
      <c r="G69" s="357"/>
      <c r="H69" s="357"/>
      <c r="I69" s="357"/>
      <c r="J69" s="357"/>
      <c r="K69" s="227"/>
    </row>
    <row r="70" spans="2:11" s="1" customFormat="1" ht="15" customHeight="1">
      <c r="B70" s="226"/>
      <c r="C70" s="231"/>
      <c r="D70" s="357" t="s">
        <v>424</v>
      </c>
      <c r="E70" s="357"/>
      <c r="F70" s="357"/>
      <c r="G70" s="357"/>
      <c r="H70" s="357"/>
      <c r="I70" s="357"/>
      <c r="J70" s="357"/>
      <c r="K70" s="227"/>
    </row>
    <row r="71" spans="2:1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pans="2:11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pans="2:11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pans="2:11" s="1" customFormat="1" ht="45" customHeight="1">
      <c r="B75" s="243"/>
      <c r="C75" s="361" t="s">
        <v>425</v>
      </c>
      <c r="D75" s="361"/>
      <c r="E75" s="361"/>
      <c r="F75" s="361"/>
      <c r="G75" s="361"/>
      <c r="H75" s="361"/>
      <c r="I75" s="361"/>
      <c r="J75" s="361"/>
      <c r="K75" s="244"/>
    </row>
    <row r="76" spans="2:11" s="1" customFormat="1" ht="17.25" customHeight="1">
      <c r="B76" s="243"/>
      <c r="C76" s="245" t="s">
        <v>426</v>
      </c>
      <c r="D76" s="245"/>
      <c r="E76" s="245"/>
      <c r="F76" s="245" t="s">
        <v>427</v>
      </c>
      <c r="G76" s="246"/>
      <c r="H76" s="245" t="s">
        <v>52</v>
      </c>
      <c r="I76" s="245" t="s">
        <v>55</v>
      </c>
      <c r="J76" s="245" t="s">
        <v>428</v>
      </c>
      <c r="K76" s="244"/>
    </row>
    <row r="77" spans="2:11" s="1" customFormat="1" ht="17.25" customHeight="1">
      <c r="B77" s="243"/>
      <c r="C77" s="247" t="s">
        <v>429</v>
      </c>
      <c r="D77" s="247"/>
      <c r="E77" s="247"/>
      <c r="F77" s="248" t="s">
        <v>430</v>
      </c>
      <c r="G77" s="249"/>
      <c r="H77" s="247"/>
      <c r="I77" s="247"/>
      <c r="J77" s="247" t="s">
        <v>431</v>
      </c>
      <c r="K77" s="244"/>
    </row>
    <row r="78" spans="2:11" s="1" customFormat="1" ht="5.25" customHeight="1">
      <c r="B78" s="243"/>
      <c r="C78" s="250"/>
      <c r="D78" s="250"/>
      <c r="E78" s="250"/>
      <c r="F78" s="250"/>
      <c r="G78" s="251"/>
      <c r="H78" s="250"/>
      <c r="I78" s="250"/>
      <c r="J78" s="250"/>
      <c r="K78" s="244"/>
    </row>
    <row r="79" spans="2:11" s="1" customFormat="1" ht="15" customHeight="1">
      <c r="B79" s="243"/>
      <c r="C79" s="232" t="s">
        <v>51</v>
      </c>
      <c r="D79" s="252"/>
      <c r="E79" s="252"/>
      <c r="F79" s="253" t="s">
        <v>432</v>
      </c>
      <c r="G79" s="254"/>
      <c r="H79" s="232" t="s">
        <v>433</v>
      </c>
      <c r="I79" s="232" t="s">
        <v>434</v>
      </c>
      <c r="J79" s="232">
        <v>20</v>
      </c>
      <c r="K79" s="244"/>
    </row>
    <row r="80" spans="2:11" s="1" customFormat="1" ht="15" customHeight="1">
      <c r="B80" s="243"/>
      <c r="C80" s="232" t="s">
        <v>435</v>
      </c>
      <c r="D80" s="232"/>
      <c r="E80" s="232"/>
      <c r="F80" s="253" t="s">
        <v>432</v>
      </c>
      <c r="G80" s="254"/>
      <c r="H80" s="232" t="s">
        <v>436</v>
      </c>
      <c r="I80" s="232" t="s">
        <v>434</v>
      </c>
      <c r="J80" s="232">
        <v>120</v>
      </c>
      <c r="K80" s="244"/>
    </row>
    <row r="81" spans="2:11" s="1" customFormat="1" ht="15" customHeight="1">
      <c r="B81" s="255"/>
      <c r="C81" s="232" t="s">
        <v>437</v>
      </c>
      <c r="D81" s="232"/>
      <c r="E81" s="232"/>
      <c r="F81" s="253" t="s">
        <v>438</v>
      </c>
      <c r="G81" s="254"/>
      <c r="H81" s="232" t="s">
        <v>439</v>
      </c>
      <c r="I81" s="232" t="s">
        <v>434</v>
      </c>
      <c r="J81" s="232">
        <v>50</v>
      </c>
      <c r="K81" s="244"/>
    </row>
    <row r="82" spans="2:11" s="1" customFormat="1" ht="15" customHeight="1">
      <c r="B82" s="255"/>
      <c r="C82" s="232" t="s">
        <v>440</v>
      </c>
      <c r="D82" s="232"/>
      <c r="E82" s="232"/>
      <c r="F82" s="253" t="s">
        <v>432</v>
      </c>
      <c r="G82" s="254"/>
      <c r="H82" s="232" t="s">
        <v>441</v>
      </c>
      <c r="I82" s="232" t="s">
        <v>442</v>
      </c>
      <c r="J82" s="232"/>
      <c r="K82" s="244"/>
    </row>
    <row r="83" spans="2:11" s="1" customFormat="1" ht="15" customHeight="1">
      <c r="B83" s="255"/>
      <c r="C83" s="256" t="s">
        <v>443</v>
      </c>
      <c r="D83" s="256"/>
      <c r="E83" s="256"/>
      <c r="F83" s="257" t="s">
        <v>438</v>
      </c>
      <c r="G83" s="256"/>
      <c r="H83" s="256" t="s">
        <v>444</v>
      </c>
      <c r="I83" s="256" t="s">
        <v>434</v>
      </c>
      <c r="J83" s="256">
        <v>15</v>
      </c>
      <c r="K83" s="244"/>
    </row>
    <row r="84" spans="2:11" s="1" customFormat="1" ht="15" customHeight="1">
      <c r="B84" s="255"/>
      <c r="C84" s="256" t="s">
        <v>445</v>
      </c>
      <c r="D84" s="256"/>
      <c r="E84" s="256"/>
      <c r="F84" s="257" t="s">
        <v>438</v>
      </c>
      <c r="G84" s="256"/>
      <c r="H84" s="256" t="s">
        <v>446</v>
      </c>
      <c r="I84" s="256" t="s">
        <v>434</v>
      </c>
      <c r="J84" s="256">
        <v>15</v>
      </c>
      <c r="K84" s="244"/>
    </row>
    <row r="85" spans="2:11" s="1" customFormat="1" ht="15" customHeight="1">
      <c r="B85" s="255"/>
      <c r="C85" s="256" t="s">
        <v>447</v>
      </c>
      <c r="D85" s="256"/>
      <c r="E85" s="256"/>
      <c r="F85" s="257" t="s">
        <v>438</v>
      </c>
      <c r="G85" s="256"/>
      <c r="H85" s="256" t="s">
        <v>448</v>
      </c>
      <c r="I85" s="256" t="s">
        <v>434</v>
      </c>
      <c r="J85" s="256">
        <v>20</v>
      </c>
      <c r="K85" s="244"/>
    </row>
    <row r="86" spans="2:11" s="1" customFormat="1" ht="15" customHeight="1">
      <c r="B86" s="255"/>
      <c r="C86" s="256" t="s">
        <v>449</v>
      </c>
      <c r="D86" s="256"/>
      <c r="E86" s="256"/>
      <c r="F86" s="257" t="s">
        <v>438</v>
      </c>
      <c r="G86" s="256"/>
      <c r="H86" s="256" t="s">
        <v>450</v>
      </c>
      <c r="I86" s="256" t="s">
        <v>434</v>
      </c>
      <c r="J86" s="256">
        <v>20</v>
      </c>
      <c r="K86" s="244"/>
    </row>
    <row r="87" spans="2:11" s="1" customFormat="1" ht="15" customHeight="1">
      <c r="B87" s="255"/>
      <c r="C87" s="232" t="s">
        <v>451</v>
      </c>
      <c r="D87" s="232"/>
      <c r="E87" s="232"/>
      <c r="F87" s="253" t="s">
        <v>438</v>
      </c>
      <c r="G87" s="254"/>
      <c r="H87" s="232" t="s">
        <v>452</v>
      </c>
      <c r="I87" s="232" t="s">
        <v>434</v>
      </c>
      <c r="J87" s="232">
        <v>50</v>
      </c>
      <c r="K87" s="244"/>
    </row>
    <row r="88" spans="2:11" s="1" customFormat="1" ht="15" customHeight="1">
      <c r="B88" s="255"/>
      <c r="C88" s="232" t="s">
        <v>453</v>
      </c>
      <c r="D88" s="232"/>
      <c r="E88" s="232"/>
      <c r="F88" s="253" t="s">
        <v>438</v>
      </c>
      <c r="G88" s="254"/>
      <c r="H88" s="232" t="s">
        <v>454</v>
      </c>
      <c r="I88" s="232" t="s">
        <v>434</v>
      </c>
      <c r="J88" s="232">
        <v>20</v>
      </c>
      <c r="K88" s="244"/>
    </row>
    <row r="89" spans="2:11" s="1" customFormat="1" ht="15" customHeight="1">
      <c r="B89" s="255"/>
      <c r="C89" s="232" t="s">
        <v>455</v>
      </c>
      <c r="D89" s="232"/>
      <c r="E89" s="232"/>
      <c r="F89" s="253" t="s">
        <v>438</v>
      </c>
      <c r="G89" s="254"/>
      <c r="H89" s="232" t="s">
        <v>456</v>
      </c>
      <c r="I89" s="232" t="s">
        <v>434</v>
      </c>
      <c r="J89" s="232">
        <v>20</v>
      </c>
      <c r="K89" s="244"/>
    </row>
    <row r="90" spans="2:11" s="1" customFormat="1" ht="15" customHeight="1">
      <c r="B90" s="255"/>
      <c r="C90" s="232" t="s">
        <v>457</v>
      </c>
      <c r="D90" s="232"/>
      <c r="E90" s="232"/>
      <c r="F90" s="253" t="s">
        <v>438</v>
      </c>
      <c r="G90" s="254"/>
      <c r="H90" s="232" t="s">
        <v>458</v>
      </c>
      <c r="I90" s="232" t="s">
        <v>434</v>
      </c>
      <c r="J90" s="232">
        <v>50</v>
      </c>
      <c r="K90" s="244"/>
    </row>
    <row r="91" spans="2:11" s="1" customFormat="1" ht="15" customHeight="1">
      <c r="B91" s="255"/>
      <c r="C91" s="232" t="s">
        <v>459</v>
      </c>
      <c r="D91" s="232"/>
      <c r="E91" s="232"/>
      <c r="F91" s="253" t="s">
        <v>438</v>
      </c>
      <c r="G91" s="254"/>
      <c r="H91" s="232" t="s">
        <v>459</v>
      </c>
      <c r="I91" s="232" t="s">
        <v>434</v>
      </c>
      <c r="J91" s="232">
        <v>50</v>
      </c>
      <c r="K91" s="244"/>
    </row>
    <row r="92" spans="2:11" s="1" customFormat="1" ht="15" customHeight="1">
      <c r="B92" s="255"/>
      <c r="C92" s="232" t="s">
        <v>460</v>
      </c>
      <c r="D92" s="232"/>
      <c r="E92" s="232"/>
      <c r="F92" s="253" t="s">
        <v>438</v>
      </c>
      <c r="G92" s="254"/>
      <c r="H92" s="232" t="s">
        <v>461</v>
      </c>
      <c r="I92" s="232" t="s">
        <v>434</v>
      </c>
      <c r="J92" s="232">
        <v>255</v>
      </c>
      <c r="K92" s="244"/>
    </row>
    <row r="93" spans="2:11" s="1" customFormat="1" ht="15" customHeight="1">
      <c r="B93" s="255"/>
      <c r="C93" s="232" t="s">
        <v>462</v>
      </c>
      <c r="D93" s="232"/>
      <c r="E93" s="232"/>
      <c r="F93" s="253" t="s">
        <v>432</v>
      </c>
      <c r="G93" s="254"/>
      <c r="H93" s="232" t="s">
        <v>463</v>
      </c>
      <c r="I93" s="232" t="s">
        <v>464</v>
      </c>
      <c r="J93" s="232"/>
      <c r="K93" s="244"/>
    </row>
    <row r="94" spans="2:11" s="1" customFormat="1" ht="15" customHeight="1">
      <c r="B94" s="255"/>
      <c r="C94" s="232" t="s">
        <v>465</v>
      </c>
      <c r="D94" s="232"/>
      <c r="E94" s="232"/>
      <c r="F94" s="253" t="s">
        <v>432</v>
      </c>
      <c r="G94" s="254"/>
      <c r="H94" s="232" t="s">
        <v>466</v>
      </c>
      <c r="I94" s="232" t="s">
        <v>467</v>
      </c>
      <c r="J94" s="232"/>
      <c r="K94" s="244"/>
    </row>
    <row r="95" spans="2:11" s="1" customFormat="1" ht="15" customHeight="1">
      <c r="B95" s="255"/>
      <c r="C95" s="232" t="s">
        <v>468</v>
      </c>
      <c r="D95" s="232"/>
      <c r="E95" s="232"/>
      <c r="F95" s="253" t="s">
        <v>432</v>
      </c>
      <c r="G95" s="254"/>
      <c r="H95" s="232" t="s">
        <v>468</v>
      </c>
      <c r="I95" s="232" t="s">
        <v>467</v>
      </c>
      <c r="J95" s="232"/>
      <c r="K95" s="244"/>
    </row>
    <row r="96" spans="2:11" s="1" customFormat="1" ht="15" customHeight="1">
      <c r="B96" s="255"/>
      <c r="C96" s="232" t="s">
        <v>36</v>
      </c>
      <c r="D96" s="232"/>
      <c r="E96" s="232"/>
      <c r="F96" s="253" t="s">
        <v>432</v>
      </c>
      <c r="G96" s="254"/>
      <c r="H96" s="232" t="s">
        <v>469</v>
      </c>
      <c r="I96" s="232" t="s">
        <v>467</v>
      </c>
      <c r="J96" s="232"/>
      <c r="K96" s="244"/>
    </row>
    <row r="97" spans="2:11" s="1" customFormat="1" ht="15" customHeight="1">
      <c r="B97" s="255"/>
      <c r="C97" s="232" t="s">
        <v>46</v>
      </c>
      <c r="D97" s="232"/>
      <c r="E97" s="232"/>
      <c r="F97" s="253" t="s">
        <v>432</v>
      </c>
      <c r="G97" s="254"/>
      <c r="H97" s="232" t="s">
        <v>470</v>
      </c>
      <c r="I97" s="232" t="s">
        <v>467</v>
      </c>
      <c r="J97" s="232"/>
      <c r="K97" s="244"/>
    </row>
    <row r="98" spans="2:11" s="1" customFormat="1" ht="15" customHeight="1">
      <c r="B98" s="258"/>
      <c r="C98" s="259"/>
      <c r="D98" s="259"/>
      <c r="E98" s="259"/>
      <c r="F98" s="259"/>
      <c r="G98" s="259"/>
      <c r="H98" s="259"/>
      <c r="I98" s="259"/>
      <c r="J98" s="259"/>
      <c r="K98" s="260"/>
    </row>
    <row r="99" spans="2:11" s="1" customFormat="1" ht="18.7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1"/>
    </row>
    <row r="100" spans="2:11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pans="2:1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pans="2:11" s="1" customFormat="1" ht="45" customHeight="1">
      <c r="B102" s="243"/>
      <c r="C102" s="361" t="s">
        <v>471</v>
      </c>
      <c r="D102" s="361"/>
      <c r="E102" s="361"/>
      <c r="F102" s="361"/>
      <c r="G102" s="361"/>
      <c r="H102" s="361"/>
      <c r="I102" s="361"/>
      <c r="J102" s="361"/>
      <c r="K102" s="244"/>
    </row>
    <row r="103" spans="2:11" s="1" customFormat="1" ht="17.25" customHeight="1">
      <c r="B103" s="243"/>
      <c r="C103" s="245" t="s">
        <v>426</v>
      </c>
      <c r="D103" s="245"/>
      <c r="E103" s="245"/>
      <c r="F103" s="245" t="s">
        <v>427</v>
      </c>
      <c r="G103" s="246"/>
      <c r="H103" s="245" t="s">
        <v>52</v>
      </c>
      <c r="I103" s="245" t="s">
        <v>55</v>
      </c>
      <c r="J103" s="245" t="s">
        <v>428</v>
      </c>
      <c r="K103" s="244"/>
    </row>
    <row r="104" spans="2:11" s="1" customFormat="1" ht="17.25" customHeight="1">
      <c r="B104" s="243"/>
      <c r="C104" s="247" t="s">
        <v>429</v>
      </c>
      <c r="D104" s="247"/>
      <c r="E104" s="247"/>
      <c r="F104" s="248" t="s">
        <v>430</v>
      </c>
      <c r="G104" s="249"/>
      <c r="H104" s="247"/>
      <c r="I104" s="247"/>
      <c r="J104" s="247" t="s">
        <v>431</v>
      </c>
      <c r="K104" s="244"/>
    </row>
    <row r="105" spans="2:11" s="1" customFormat="1" ht="5.25" customHeight="1">
      <c r="B105" s="243"/>
      <c r="C105" s="245"/>
      <c r="D105" s="245"/>
      <c r="E105" s="245"/>
      <c r="F105" s="245"/>
      <c r="G105" s="263"/>
      <c r="H105" s="245"/>
      <c r="I105" s="245"/>
      <c r="J105" s="245"/>
      <c r="K105" s="244"/>
    </row>
    <row r="106" spans="2:11" s="1" customFormat="1" ht="15" customHeight="1">
      <c r="B106" s="243"/>
      <c r="C106" s="232" t="s">
        <v>51</v>
      </c>
      <c r="D106" s="252"/>
      <c r="E106" s="252"/>
      <c r="F106" s="253" t="s">
        <v>432</v>
      </c>
      <c r="G106" s="232"/>
      <c r="H106" s="232" t="s">
        <v>472</v>
      </c>
      <c r="I106" s="232" t="s">
        <v>434</v>
      </c>
      <c r="J106" s="232">
        <v>20</v>
      </c>
      <c r="K106" s="244"/>
    </row>
    <row r="107" spans="2:11" s="1" customFormat="1" ht="15" customHeight="1">
      <c r="B107" s="243"/>
      <c r="C107" s="232" t="s">
        <v>435</v>
      </c>
      <c r="D107" s="232"/>
      <c r="E107" s="232"/>
      <c r="F107" s="253" t="s">
        <v>432</v>
      </c>
      <c r="G107" s="232"/>
      <c r="H107" s="232" t="s">
        <v>472</v>
      </c>
      <c r="I107" s="232" t="s">
        <v>434</v>
      </c>
      <c r="J107" s="232">
        <v>120</v>
      </c>
      <c r="K107" s="244"/>
    </row>
    <row r="108" spans="2:11" s="1" customFormat="1" ht="15" customHeight="1">
      <c r="B108" s="255"/>
      <c r="C108" s="232" t="s">
        <v>437</v>
      </c>
      <c r="D108" s="232"/>
      <c r="E108" s="232"/>
      <c r="F108" s="253" t="s">
        <v>438</v>
      </c>
      <c r="G108" s="232"/>
      <c r="H108" s="232" t="s">
        <v>472</v>
      </c>
      <c r="I108" s="232" t="s">
        <v>434</v>
      </c>
      <c r="J108" s="232">
        <v>50</v>
      </c>
      <c r="K108" s="244"/>
    </row>
    <row r="109" spans="2:11" s="1" customFormat="1" ht="15" customHeight="1">
      <c r="B109" s="255"/>
      <c r="C109" s="232" t="s">
        <v>440</v>
      </c>
      <c r="D109" s="232"/>
      <c r="E109" s="232"/>
      <c r="F109" s="253" t="s">
        <v>432</v>
      </c>
      <c r="G109" s="232"/>
      <c r="H109" s="232" t="s">
        <v>472</v>
      </c>
      <c r="I109" s="232" t="s">
        <v>442</v>
      </c>
      <c r="J109" s="232"/>
      <c r="K109" s="244"/>
    </row>
    <row r="110" spans="2:11" s="1" customFormat="1" ht="15" customHeight="1">
      <c r="B110" s="255"/>
      <c r="C110" s="232" t="s">
        <v>451</v>
      </c>
      <c r="D110" s="232"/>
      <c r="E110" s="232"/>
      <c r="F110" s="253" t="s">
        <v>438</v>
      </c>
      <c r="G110" s="232"/>
      <c r="H110" s="232" t="s">
        <v>472</v>
      </c>
      <c r="I110" s="232" t="s">
        <v>434</v>
      </c>
      <c r="J110" s="232">
        <v>50</v>
      </c>
      <c r="K110" s="244"/>
    </row>
    <row r="111" spans="2:11" s="1" customFormat="1" ht="15" customHeight="1">
      <c r="B111" s="255"/>
      <c r="C111" s="232" t="s">
        <v>459</v>
      </c>
      <c r="D111" s="232"/>
      <c r="E111" s="232"/>
      <c r="F111" s="253" t="s">
        <v>438</v>
      </c>
      <c r="G111" s="232"/>
      <c r="H111" s="232" t="s">
        <v>472</v>
      </c>
      <c r="I111" s="232" t="s">
        <v>434</v>
      </c>
      <c r="J111" s="232">
        <v>50</v>
      </c>
      <c r="K111" s="244"/>
    </row>
    <row r="112" spans="2:11" s="1" customFormat="1" ht="15" customHeight="1">
      <c r="B112" s="255"/>
      <c r="C112" s="232" t="s">
        <v>457</v>
      </c>
      <c r="D112" s="232"/>
      <c r="E112" s="232"/>
      <c r="F112" s="253" t="s">
        <v>438</v>
      </c>
      <c r="G112" s="232"/>
      <c r="H112" s="232" t="s">
        <v>472</v>
      </c>
      <c r="I112" s="232" t="s">
        <v>434</v>
      </c>
      <c r="J112" s="232">
        <v>50</v>
      </c>
      <c r="K112" s="244"/>
    </row>
    <row r="113" spans="2:11" s="1" customFormat="1" ht="15" customHeight="1">
      <c r="B113" s="255"/>
      <c r="C113" s="232" t="s">
        <v>51</v>
      </c>
      <c r="D113" s="232"/>
      <c r="E113" s="232"/>
      <c r="F113" s="253" t="s">
        <v>432</v>
      </c>
      <c r="G113" s="232"/>
      <c r="H113" s="232" t="s">
        <v>473</v>
      </c>
      <c r="I113" s="232" t="s">
        <v>434</v>
      </c>
      <c r="J113" s="232">
        <v>20</v>
      </c>
      <c r="K113" s="244"/>
    </row>
    <row r="114" spans="2:11" s="1" customFormat="1" ht="15" customHeight="1">
      <c r="B114" s="255"/>
      <c r="C114" s="232" t="s">
        <v>474</v>
      </c>
      <c r="D114" s="232"/>
      <c r="E114" s="232"/>
      <c r="F114" s="253" t="s">
        <v>432</v>
      </c>
      <c r="G114" s="232"/>
      <c r="H114" s="232" t="s">
        <v>475</v>
      </c>
      <c r="I114" s="232" t="s">
        <v>434</v>
      </c>
      <c r="J114" s="232">
        <v>120</v>
      </c>
      <c r="K114" s="244"/>
    </row>
    <row r="115" spans="2:11" s="1" customFormat="1" ht="15" customHeight="1">
      <c r="B115" s="255"/>
      <c r="C115" s="232" t="s">
        <v>36</v>
      </c>
      <c r="D115" s="232"/>
      <c r="E115" s="232"/>
      <c r="F115" s="253" t="s">
        <v>432</v>
      </c>
      <c r="G115" s="232"/>
      <c r="H115" s="232" t="s">
        <v>476</v>
      </c>
      <c r="I115" s="232" t="s">
        <v>467</v>
      </c>
      <c r="J115" s="232"/>
      <c r="K115" s="244"/>
    </row>
    <row r="116" spans="2:11" s="1" customFormat="1" ht="15" customHeight="1">
      <c r="B116" s="255"/>
      <c r="C116" s="232" t="s">
        <v>46</v>
      </c>
      <c r="D116" s="232"/>
      <c r="E116" s="232"/>
      <c r="F116" s="253" t="s">
        <v>432</v>
      </c>
      <c r="G116" s="232"/>
      <c r="H116" s="232" t="s">
        <v>477</v>
      </c>
      <c r="I116" s="232" t="s">
        <v>467</v>
      </c>
      <c r="J116" s="232"/>
      <c r="K116" s="244"/>
    </row>
    <row r="117" spans="2:11" s="1" customFormat="1" ht="15" customHeight="1">
      <c r="B117" s="255"/>
      <c r="C117" s="232" t="s">
        <v>55</v>
      </c>
      <c r="D117" s="232"/>
      <c r="E117" s="232"/>
      <c r="F117" s="253" t="s">
        <v>432</v>
      </c>
      <c r="G117" s="232"/>
      <c r="H117" s="232" t="s">
        <v>478</v>
      </c>
      <c r="I117" s="232" t="s">
        <v>479</v>
      </c>
      <c r="J117" s="232"/>
      <c r="K117" s="244"/>
    </row>
    <row r="118" spans="2:11" s="1" customFormat="1" ht="15" customHeight="1">
      <c r="B118" s="258"/>
      <c r="C118" s="264"/>
      <c r="D118" s="264"/>
      <c r="E118" s="264"/>
      <c r="F118" s="264"/>
      <c r="G118" s="264"/>
      <c r="H118" s="264"/>
      <c r="I118" s="264"/>
      <c r="J118" s="264"/>
      <c r="K118" s="260"/>
    </row>
    <row r="119" spans="2:11" s="1" customFormat="1" ht="18.75" customHeight="1">
      <c r="B119" s="265"/>
      <c r="C119" s="266"/>
      <c r="D119" s="266"/>
      <c r="E119" s="266"/>
      <c r="F119" s="267"/>
      <c r="G119" s="266"/>
      <c r="H119" s="266"/>
      <c r="I119" s="266"/>
      <c r="J119" s="266"/>
      <c r="K119" s="265"/>
    </row>
    <row r="120" spans="2:11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59" t="s">
        <v>480</v>
      </c>
      <c r="D122" s="359"/>
      <c r="E122" s="359"/>
      <c r="F122" s="359"/>
      <c r="G122" s="359"/>
      <c r="H122" s="359"/>
      <c r="I122" s="359"/>
      <c r="J122" s="359"/>
      <c r="K122" s="272"/>
    </row>
    <row r="123" spans="2:11" s="1" customFormat="1" ht="17.25" customHeight="1">
      <c r="B123" s="273"/>
      <c r="C123" s="245" t="s">
        <v>426</v>
      </c>
      <c r="D123" s="245"/>
      <c r="E123" s="245"/>
      <c r="F123" s="245" t="s">
        <v>427</v>
      </c>
      <c r="G123" s="246"/>
      <c r="H123" s="245" t="s">
        <v>52</v>
      </c>
      <c r="I123" s="245" t="s">
        <v>55</v>
      </c>
      <c r="J123" s="245" t="s">
        <v>428</v>
      </c>
      <c r="K123" s="274"/>
    </row>
    <row r="124" spans="2:11" s="1" customFormat="1" ht="17.25" customHeight="1">
      <c r="B124" s="273"/>
      <c r="C124" s="247" t="s">
        <v>429</v>
      </c>
      <c r="D124" s="247"/>
      <c r="E124" s="247"/>
      <c r="F124" s="248" t="s">
        <v>430</v>
      </c>
      <c r="G124" s="249"/>
      <c r="H124" s="247"/>
      <c r="I124" s="247"/>
      <c r="J124" s="247" t="s">
        <v>431</v>
      </c>
      <c r="K124" s="274"/>
    </row>
    <row r="125" spans="2:11" s="1" customFormat="1" ht="5.25" customHeight="1">
      <c r="B125" s="275"/>
      <c r="C125" s="250"/>
      <c r="D125" s="250"/>
      <c r="E125" s="250"/>
      <c r="F125" s="250"/>
      <c r="G125" s="276"/>
      <c r="H125" s="250"/>
      <c r="I125" s="250"/>
      <c r="J125" s="250"/>
      <c r="K125" s="277"/>
    </row>
    <row r="126" spans="2:11" s="1" customFormat="1" ht="15" customHeight="1">
      <c r="B126" s="275"/>
      <c r="C126" s="232" t="s">
        <v>435</v>
      </c>
      <c r="D126" s="252"/>
      <c r="E126" s="252"/>
      <c r="F126" s="253" t="s">
        <v>432</v>
      </c>
      <c r="G126" s="232"/>
      <c r="H126" s="232" t="s">
        <v>472</v>
      </c>
      <c r="I126" s="232" t="s">
        <v>434</v>
      </c>
      <c r="J126" s="232">
        <v>120</v>
      </c>
      <c r="K126" s="278"/>
    </row>
    <row r="127" spans="2:11" s="1" customFormat="1" ht="15" customHeight="1">
      <c r="B127" s="275"/>
      <c r="C127" s="232" t="s">
        <v>481</v>
      </c>
      <c r="D127" s="232"/>
      <c r="E127" s="232"/>
      <c r="F127" s="253" t="s">
        <v>432</v>
      </c>
      <c r="G127" s="232"/>
      <c r="H127" s="232" t="s">
        <v>482</v>
      </c>
      <c r="I127" s="232" t="s">
        <v>434</v>
      </c>
      <c r="J127" s="232" t="s">
        <v>483</v>
      </c>
      <c r="K127" s="278"/>
    </row>
    <row r="128" spans="2:11" s="1" customFormat="1" ht="15" customHeight="1">
      <c r="B128" s="275"/>
      <c r="C128" s="232" t="s">
        <v>380</v>
      </c>
      <c r="D128" s="232"/>
      <c r="E128" s="232"/>
      <c r="F128" s="253" t="s">
        <v>432</v>
      </c>
      <c r="G128" s="232"/>
      <c r="H128" s="232" t="s">
        <v>484</v>
      </c>
      <c r="I128" s="232" t="s">
        <v>434</v>
      </c>
      <c r="J128" s="232" t="s">
        <v>483</v>
      </c>
      <c r="K128" s="278"/>
    </row>
    <row r="129" spans="2:11" s="1" customFormat="1" ht="15" customHeight="1">
      <c r="B129" s="275"/>
      <c r="C129" s="232" t="s">
        <v>443</v>
      </c>
      <c r="D129" s="232"/>
      <c r="E129" s="232"/>
      <c r="F129" s="253" t="s">
        <v>438</v>
      </c>
      <c r="G129" s="232"/>
      <c r="H129" s="232" t="s">
        <v>444</v>
      </c>
      <c r="I129" s="232" t="s">
        <v>434</v>
      </c>
      <c r="J129" s="232">
        <v>15</v>
      </c>
      <c r="K129" s="278"/>
    </row>
    <row r="130" spans="2:11" s="1" customFormat="1" ht="15" customHeight="1">
      <c r="B130" s="275"/>
      <c r="C130" s="256" t="s">
        <v>445</v>
      </c>
      <c r="D130" s="256"/>
      <c r="E130" s="256"/>
      <c r="F130" s="257" t="s">
        <v>438</v>
      </c>
      <c r="G130" s="256"/>
      <c r="H130" s="256" t="s">
        <v>446</v>
      </c>
      <c r="I130" s="256" t="s">
        <v>434</v>
      </c>
      <c r="J130" s="256">
        <v>15</v>
      </c>
      <c r="K130" s="278"/>
    </row>
    <row r="131" spans="2:11" s="1" customFormat="1" ht="15" customHeight="1">
      <c r="B131" s="275"/>
      <c r="C131" s="256" t="s">
        <v>447</v>
      </c>
      <c r="D131" s="256"/>
      <c r="E131" s="256"/>
      <c r="F131" s="257" t="s">
        <v>438</v>
      </c>
      <c r="G131" s="256"/>
      <c r="H131" s="256" t="s">
        <v>448</v>
      </c>
      <c r="I131" s="256" t="s">
        <v>434</v>
      </c>
      <c r="J131" s="256">
        <v>20</v>
      </c>
      <c r="K131" s="278"/>
    </row>
    <row r="132" spans="2:11" s="1" customFormat="1" ht="15" customHeight="1">
      <c r="B132" s="275"/>
      <c r="C132" s="256" t="s">
        <v>449</v>
      </c>
      <c r="D132" s="256"/>
      <c r="E132" s="256"/>
      <c r="F132" s="257" t="s">
        <v>438</v>
      </c>
      <c r="G132" s="256"/>
      <c r="H132" s="256" t="s">
        <v>450</v>
      </c>
      <c r="I132" s="256" t="s">
        <v>434</v>
      </c>
      <c r="J132" s="256">
        <v>20</v>
      </c>
      <c r="K132" s="278"/>
    </row>
    <row r="133" spans="2:11" s="1" customFormat="1" ht="15" customHeight="1">
      <c r="B133" s="275"/>
      <c r="C133" s="232" t="s">
        <v>437</v>
      </c>
      <c r="D133" s="232"/>
      <c r="E133" s="232"/>
      <c r="F133" s="253" t="s">
        <v>438</v>
      </c>
      <c r="G133" s="232"/>
      <c r="H133" s="232" t="s">
        <v>472</v>
      </c>
      <c r="I133" s="232" t="s">
        <v>434</v>
      </c>
      <c r="J133" s="232">
        <v>50</v>
      </c>
      <c r="K133" s="278"/>
    </row>
    <row r="134" spans="2:11" s="1" customFormat="1" ht="15" customHeight="1">
      <c r="B134" s="275"/>
      <c r="C134" s="232" t="s">
        <v>451</v>
      </c>
      <c r="D134" s="232"/>
      <c r="E134" s="232"/>
      <c r="F134" s="253" t="s">
        <v>438</v>
      </c>
      <c r="G134" s="232"/>
      <c r="H134" s="232" t="s">
        <v>472</v>
      </c>
      <c r="I134" s="232" t="s">
        <v>434</v>
      </c>
      <c r="J134" s="232">
        <v>50</v>
      </c>
      <c r="K134" s="278"/>
    </row>
    <row r="135" spans="2:11" s="1" customFormat="1" ht="15" customHeight="1">
      <c r="B135" s="275"/>
      <c r="C135" s="232" t="s">
        <v>457</v>
      </c>
      <c r="D135" s="232"/>
      <c r="E135" s="232"/>
      <c r="F135" s="253" t="s">
        <v>438</v>
      </c>
      <c r="G135" s="232"/>
      <c r="H135" s="232" t="s">
        <v>472</v>
      </c>
      <c r="I135" s="232" t="s">
        <v>434</v>
      </c>
      <c r="J135" s="232">
        <v>50</v>
      </c>
      <c r="K135" s="278"/>
    </row>
    <row r="136" spans="2:11" s="1" customFormat="1" ht="15" customHeight="1">
      <c r="B136" s="275"/>
      <c r="C136" s="232" t="s">
        <v>459</v>
      </c>
      <c r="D136" s="232"/>
      <c r="E136" s="232"/>
      <c r="F136" s="253" t="s">
        <v>438</v>
      </c>
      <c r="G136" s="232"/>
      <c r="H136" s="232" t="s">
        <v>472</v>
      </c>
      <c r="I136" s="232" t="s">
        <v>434</v>
      </c>
      <c r="J136" s="232">
        <v>50</v>
      </c>
      <c r="K136" s="278"/>
    </row>
    <row r="137" spans="2:11" s="1" customFormat="1" ht="15" customHeight="1">
      <c r="B137" s="275"/>
      <c r="C137" s="232" t="s">
        <v>460</v>
      </c>
      <c r="D137" s="232"/>
      <c r="E137" s="232"/>
      <c r="F137" s="253" t="s">
        <v>438</v>
      </c>
      <c r="G137" s="232"/>
      <c r="H137" s="232" t="s">
        <v>485</v>
      </c>
      <c r="I137" s="232" t="s">
        <v>434</v>
      </c>
      <c r="J137" s="232">
        <v>255</v>
      </c>
      <c r="K137" s="278"/>
    </row>
    <row r="138" spans="2:11" s="1" customFormat="1" ht="15" customHeight="1">
      <c r="B138" s="275"/>
      <c r="C138" s="232" t="s">
        <v>462</v>
      </c>
      <c r="D138" s="232"/>
      <c r="E138" s="232"/>
      <c r="F138" s="253" t="s">
        <v>432</v>
      </c>
      <c r="G138" s="232"/>
      <c r="H138" s="232" t="s">
        <v>486</v>
      </c>
      <c r="I138" s="232" t="s">
        <v>464</v>
      </c>
      <c r="J138" s="232"/>
      <c r="K138" s="278"/>
    </row>
    <row r="139" spans="2:11" s="1" customFormat="1" ht="15" customHeight="1">
      <c r="B139" s="275"/>
      <c r="C139" s="232" t="s">
        <v>465</v>
      </c>
      <c r="D139" s="232"/>
      <c r="E139" s="232"/>
      <c r="F139" s="253" t="s">
        <v>432</v>
      </c>
      <c r="G139" s="232"/>
      <c r="H139" s="232" t="s">
        <v>487</v>
      </c>
      <c r="I139" s="232" t="s">
        <v>467</v>
      </c>
      <c r="J139" s="232"/>
      <c r="K139" s="278"/>
    </row>
    <row r="140" spans="2:11" s="1" customFormat="1" ht="15" customHeight="1">
      <c r="B140" s="275"/>
      <c r="C140" s="232" t="s">
        <v>468</v>
      </c>
      <c r="D140" s="232"/>
      <c r="E140" s="232"/>
      <c r="F140" s="253" t="s">
        <v>432</v>
      </c>
      <c r="G140" s="232"/>
      <c r="H140" s="232" t="s">
        <v>468</v>
      </c>
      <c r="I140" s="232" t="s">
        <v>467</v>
      </c>
      <c r="J140" s="232"/>
      <c r="K140" s="278"/>
    </row>
    <row r="141" spans="2:11" s="1" customFormat="1" ht="15" customHeight="1">
      <c r="B141" s="275"/>
      <c r="C141" s="232" t="s">
        <v>36</v>
      </c>
      <c r="D141" s="232"/>
      <c r="E141" s="232"/>
      <c r="F141" s="253" t="s">
        <v>432</v>
      </c>
      <c r="G141" s="232"/>
      <c r="H141" s="232" t="s">
        <v>488</v>
      </c>
      <c r="I141" s="232" t="s">
        <v>467</v>
      </c>
      <c r="J141" s="232"/>
      <c r="K141" s="278"/>
    </row>
    <row r="142" spans="2:11" s="1" customFormat="1" ht="15" customHeight="1">
      <c r="B142" s="275"/>
      <c r="C142" s="232" t="s">
        <v>489</v>
      </c>
      <c r="D142" s="232"/>
      <c r="E142" s="232"/>
      <c r="F142" s="253" t="s">
        <v>432</v>
      </c>
      <c r="G142" s="232"/>
      <c r="H142" s="232" t="s">
        <v>490</v>
      </c>
      <c r="I142" s="232" t="s">
        <v>467</v>
      </c>
      <c r="J142" s="232"/>
      <c r="K142" s="278"/>
    </row>
    <row r="143" spans="2:11" s="1" customFormat="1" ht="15" customHeight="1">
      <c r="B143" s="279"/>
      <c r="C143" s="280"/>
      <c r="D143" s="280"/>
      <c r="E143" s="280"/>
      <c r="F143" s="280"/>
      <c r="G143" s="280"/>
      <c r="H143" s="280"/>
      <c r="I143" s="280"/>
      <c r="J143" s="280"/>
      <c r="K143" s="281"/>
    </row>
    <row r="144" spans="2:11" s="1" customFormat="1" ht="18.75" customHeight="1">
      <c r="B144" s="266"/>
      <c r="C144" s="266"/>
      <c r="D144" s="266"/>
      <c r="E144" s="266"/>
      <c r="F144" s="267"/>
      <c r="G144" s="266"/>
      <c r="H144" s="266"/>
      <c r="I144" s="266"/>
      <c r="J144" s="266"/>
      <c r="K144" s="266"/>
    </row>
    <row r="145" spans="2:11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pans="2:11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pans="2:11" s="1" customFormat="1" ht="45" customHeight="1">
      <c r="B147" s="243"/>
      <c r="C147" s="361" t="s">
        <v>491</v>
      </c>
      <c r="D147" s="361"/>
      <c r="E147" s="361"/>
      <c r="F147" s="361"/>
      <c r="G147" s="361"/>
      <c r="H147" s="361"/>
      <c r="I147" s="361"/>
      <c r="J147" s="361"/>
      <c r="K147" s="244"/>
    </row>
    <row r="148" spans="2:11" s="1" customFormat="1" ht="17.25" customHeight="1">
      <c r="B148" s="243"/>
      <c r="C148" s="245" t="s">
        <v>426</v>
      </c>
      <c r="D148" s="245"/>
      <c r="E148" s="245"/>
      <c r="F148" s="245" t="s">
        <v>427</v>
      </c>
      <c r="G148" s="246"/>
      <c r="H148" s="245" t="s">
        <v>52</v>
      </c>
      <c r="I148" s="245" t="s">
        <v>55</v>
      </c>
      <c r="J148" s="245" t="s">
        <v>428</v>
      </c>
      <c r="K148" s="244"/>
    </row>
    <row r="149" spans="2:11" s="1" customFormat="1" ht="17.25" customHeight="1">
      <c r="B149" s="243"/>
      <c r="C149" s="247" t="s">
        <v>429</v>
      </c>
      <c r="D149" s="247"/>
      <c r="E149" s="247"/>
      <c r="F149" s="248" t="s">
        <v>430</v>
      </c>
      <c r="G149" s="249"/>
      <c r="H149" s="247"/>
      <c r="I149" s="247"/>
      <c r="J149" s="247" t="s">
        <v>431</v>
      </c>
      <c r="K149" s="244"/>
    </row>
    <row r="150" spans="2:11" s="1" customFormat="1" ht="5.25" customHeight="1">
      <c r="B150" s="255"/>
      <c r="C150" s="250"/>
      <c r="D150" s="250"/>
      <c r="E150" s="250"/>
      <c r="F150" s="250"/>
      <c r="G150" s="251"/>
      <c r="H150" s="250"/>
      <c r="I150" s="250"/>
      <c r="J150" s="250"/>
      <c r="K150" s="278"/>
    </row>
    <row r="151" spans="2:11" s="1" customFormat="1" ht="15" customHeight="1">
      <c r="B151" s="255"/>
      <c r="C151" s="282" t="s">
        <v>435</v>
      </c>
      <c r="D151" s="232"/>
      <c r="E151" s="232"/>
      <c r="F151" s="283" t="s">
        <v>432</v>
      </c>
      <c r="G151" s="232"/>
      <c r="H151" s="282" t="s">
        <v>472</v>
      </c>
      <c r="I151" s="282" t="s">
        <v>434</v>
      </c>
      <c r="J151" s="282">
        <v>120</v>
      </c>
      <c r="K151" s="278"/>
    </row>
    <row r="152" spans="2:11" s="1" customFormat="1" ht="15" customHeight="1">
      <c r="B152" s="255"/>
      <c r="C152" s="282" t="s">
        <v>481</v>
      </c>
      <c r="D152" s="232"/>
      <c r="E152" s="232"/>
      <c r="F152" s="283" t="s">
        <v>432</v>
      </c>
      <c r="G152" s="232"/>
      <c r="H152" s="282" t="s">
        <v>492</v>
      </c>
      <c r="I152" s="282" t="s">
        <v>434</v>
      </c>
      <c r="J152" s="282" t="s">
        <v>483</v>
      </c>
      <c r="K152" s="278"/>
    </row>
    <row r="153" spans="2:11" s="1" customFormat="1" ht="15" customHeight="1">
      <c r="B153" s="255"/>
      <c r="C153" s="282" t="s">
        <v>380</v>
      </c>
      <c r="D153" s="232"/>
      <c r="E153" s="232"/>
      <c r="F153" s="283" t="s">
        <v>432</v>
      </c>
      <c r="G153" s="232"/>
      <c r="H153" s="282" t="s">
        <v>493</v>
      </c>
      <c r="I153" s="282" t="s">
        <v>434</v>
      </c>
      <c r="J153" s="282" t="s">
        <v>483</v>
      </c>
      <c r="K153" s="278"/>
    </row>
    <row r="154" spans="2:11" s="1" customFormat="1" ht="15" customHeight="1">
      <c r="B154" s="255"/>
      <c r="C154" s="282" t="s">
        <v>437</v>
      </c>
      <c r="D154" s="232"/>
      <c r="E154" s="232"/>
      <c r="F154" s="283" t="s">
        <v>438</v>
      </c>
      <c r="G154" s="232"/>
      <c r="H154" s="282" t="s">
        <v>472</v>
      </c>
      <c r="I154" s="282" t="s">
        <v>434</v>
      </c>
      <c r="J154" s="282">
        <v>50</v>
      </c>
      <c r="K154" s="278"/>
    </row>
    <row r="155" spans="2:11" s="1" customFormat="1" ht="15" customHeight="1">
      <c r="B155" s="255"/>
      <c r="C155" s="282" t="s">
        <v>440</v>
      </c>
      <c r="D155" s="232"/>
      <c r="E155" s="232"/>
      <c r="F155" s="283" t="s">
        <v>432</v>
      </c>
      <c r="G155" s="232"/>
      <c r="H155" s="282" t="s">
        <v>472</v>
      </c>
      <c r="I155" s="282" t="s">
        <v>442</v>
      </c>
      <c r="J155" s="282"/>
      <c r="K155" s="278"/>
    </row>
    <row r="156" spans="2:11" s="1" customFormat="1" ht="15" customHeight="1">
      <c r="B156" s="255"/>
      <c r="C156" s="282" t="s">
        <v>451</v>
      </c>
      <c r="D156" s="232"/>
      <c r="E156" s="232"/>
      <c r="F156" s="283" t="s">
        <v>438</v>
      </c>
      <c r="G156" s="232"/>
      <c r="H156" s="282" t="s">
        <v>472</v>
      </c>
      <c r="I156" s="282" t="s">
        <v>434</v>
      </c>
      <c r="J156" s="282">
        <v>50</v>
      </c>
      <c r="K156" s="278"/>
    </row>
    <row r="157" spans="2:11" s="1" customFormat="1" ht="15" customHeight="1">
      <c r="B157" s="255"/>
      <c r="C157" s="282" t="s">
        <v>459</v>
      </c>
      <c r="D157" s="232"/>
      <c r="E157" s="232"/>
      <c r="F157" s="283" t="s">
        <v>438</v>
      </c>
      <c r="G157" s="232"/>
      <c r="H157" s="282" t="s">
        <v>472</v>
      </c>
      <c r="I157" s="282" t="s">
        <v>434</v>
      </c>
      <c r="J157" s="282">
        <v>50</v>
      </c>
      <c r="K157" s="278"/>
    </row>
    <row r="158" spans="2:11" s="1" customFormat="1" ht="15" customHeight="1">
      <c r="B158" s="255"/>
      <c r="C158" s="282" t="s">
        <v>457</v>
      </c>
      <c r="D158" s="232"/>
      <c r="E158" s="232"/>
      <c r="F158" s="283" t="s">
        <v>438</v>
      </c>
      <c r="G158" s="232"/>
      <c r="H158" s="282" t="s">
        <v>472</v>
      </c>
      <c r="I158" s="282" t="s">
        <v>434</v>
      </c>
      <c r="J158" s="282">
        <v>50</v>
      </c>
      <c r="K158" s="278"/>
    </row>
    <row r="159" spans="2:11" s="1" customFormat="1" ht="15" customHeight="1">
      <c r="B159" s="255"/>
      <c r="C159" s="282" t="s">
        <v>103</v>
      </c>
      <c r="D159" s="232"/>
      <c r="E159" s="232"/>
      <c r="F159" s="283" t="s">
        <v>432</v>
      </c>
      <c r="G159" s="232"/>
      <c r="H159" s="282" t="s">
        <v>494</v>
      </c>
      <c r="I159" s="282" t="s">
        <v>434</v>
      </c>
      <c r="J159" s="282" t="s">
        <v>495</v>
      </c>
      <c r="K159" s="278"/>
    </row>
    <row r="160" spans="2:11" s="1" customFormat="1" ht="15" customHeight="1">
      <c r="B160" s="255"/>
      <c r="C160" s="282" t="s">
        <v>496</v>
      </c>
      <c r="D160" s="232"/>
      <c r="E160" s="232"/>
      <c r="F160" s="283" t="s">
        <v>432</v>
      </c>
      <c r="G160" s="232"/>
      <c r="H160" s="282" t="s">
        <v>497</v>
      </c>
      <c r="I160" s="282" t="s">
        <v>467</v>
      </c>
      <c r="J160" s="282"/>
      <c r="K160" s="278"/>
    </row>
    <row r="161" spans="2:11" s="1" customFormat="1" ht="15" customHeight="1">
      <c r="B161" s="284"/>
      <c r="C161" s="264"/>
      <c r="D161" s="264"/>
      <c r="E161" s="264"/>
      <c r="F161" s="264"/>
      <c r="G161" s="264"/>
      <c r="H161" s="264"/>
      <c r="I161" s="264"/>
      <c r="J161" s="264"/>
      <c r="K161" s="285"/>
    </row>
    <row r="162" spans="2:11" s="1" customFormat="1" ht="18.75" customHeight="1">
      <c r="B162" s="266"/>
      <c r="C162" s="276"/>
      <c r="D162" s="276"/>
      <c r="E162" s="276"/>
      <c r="F162" s="286"/>
      <c r="G162" s="276"/>
      <c r="H162" s="276"/>
      <c r="I162" s="276"/>
      <c r="J162" s="276"/>
      <c r="K162" s="266"/>
    </row>
    <row r="163" spans="2:11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pans="2:11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pans="2:11" s="1" customFormat="1" ht="45" customHeight="1">
      <c r="B165" s="224"/>
      <c r="C165" s="359" t="s">
        <v>498</v>
      </c>
      <c r="D165" s="359"/>
      <c r="E165" s="359"/>
      <c r="F165" s="359"/>
      <c r="G165" s="359"/>
      <c r="H165" s="359"/>
      <c r="I165" s="359"/>
      <c r="J165" s="359"/>
      <c r="K165" s="225"/>
    </row>
    <row r="166" spans="2:11" s="1" customFormat="1" ht="17.25" customHeight="1">
      <c r="B166" s="224"/>
      <c r="C166" s="245" t="s">
        <v>426</v>
      </c>
      <c r="D166" s="245"/>
      <c r="E166" s="245"/>
      <c r="F166" s="245" t="s">
        <v>427</v>
      </c>
      <c r="G166" s="287"/>
      <c r="H166" s="288" t="s">
        <v>52</v>
      </c>
      <c r="I166" s="288" t="s">
        <v>55</v>
      </c>
      <c r="J166" s="245" t="s">
        <v>428</v>
      </c>
      <c r="K166" s="225"/>
    </row>
    <row r="167" spans="2:11" s="1" customFormat="1" ht="17.25" customHeight="1">
      <c r="B167" s="226"/>
      <c r="C167" s="247" t="s">
        <v>429</v>
      </c>
      <c r="D167" s="247"/>
      <c r="E167" s="247"/>
      <c r="F167" s="248" t="s">
        <v>430</v>
      </c>
      <c r="G167" s="289"/>
      <c r="H167" s="290"/>
      <c r="I167" s="290"/>
      <c r="J167" s="247" t="s">
        <v>431</v>
      </c>
      <c r="K167" s="227"/>
    </row>
    <row r="168" spans="2:11" s="1" customFormat="1" ht="5.25" customHeight="1">
      <c r="B168" s="255"/>
      <c r="C168" s="250"/>
      <c r="D168" s="250"/>
      <c r="E168" s="250"/>
      <c r="F168" s="250"/>
      <c r="G168" s="251"/>
      <c r="H168" s="250"/>
      <c r="I168" s="250"/>
      <c r="J168" s="250"/>
      <c r="K168" s="278"/>
    </row>
    <row r="169" spans="2:11" s="1" customFormat="1" ht="15" customHeight="1">
      <c r="B169" s="255"/>
      <c r="C169" s="232" t="s">
        <v>435</v>
      </c>
      <c r="D169" s="232"/>
      <c r="E169" s="232"/>
      <c r="F169" s="253" t="s">
        <v>432</v>
      </c>
      <c r="G169" s="232"/>
      <c r="H169" s="232" t="s">
        <v>472</v>
      </c>
      <c r="I169" s="232" t="s">
        <v>434</v>
      </c>
      <c r="J169" s="232">
        <v>120</v>
      </c>
      <c r="K169" s="278"/>
    </row>
    <row r="170" spans="2:11" s="1" customFormat="1" ht="15" customHeight="1">
      <c r="B170" s="255"/>
      <c r="C170" s="232" t="s">
        <v>481</v>
      </c>
      <c r="D170" s="232"/>
      <c r="E170" s="232"/>
      <c r="F170" s="253" t="s">
        <v>432</v>
      </c>
      <c r="G170" s="232"/>
      <c r="H170" s="232" t="s">
        <v>482</v>
      </c>
      <c r="I170" s="232" t="s">
        <v>434</v>
      </c>
      <c r="J170" s="232" t="s">
        <v>483</v>
      </c>
      <c r="K170" s="278"/>
    </row>
    <row r="171" spans="2:11" s="1" customFormat="1" ht="15" customHeight="1">
      <c r="B171" s="255"/>
      <c r="C171" s="232" t="s">
        <v>380</v>
      </c>
      <c r="D171" s="232"/>
      <c r="E171" s="232"/>
      <c r="F171" s="253" t="s">
        <v>432</v>
      </c>
      <c r="G171" s="232"/>
      <c r="H171" s="232" t="s">
        <v>499</v>
      </c>
      <c r="I171" s="232" t="s">
        <v>434</v>
      </c>
      <c r="J171" s="232" t="s">
        <v>483</v>
      </c>
      <c r="K171" s="278"/>
    </row>
    <row r="172" spans="2:11" s="1" customFormat="1" ht="15" customHeight="1">
      <c r="B172" s="255"/>
      <c r="C172" s="232" t="s">
        <v>437</v>
      </c>
      <c r="D172" s="232"/>
      <c r="E172" s="232"/>
      <c r="F172" s="253" t="s">
        <v>438</v>
      </c>
      <c r="G172" s="232"/>
      <c r="H172" s="232" t="s">
        <v>499</v>
      </c>
      <c r="I172" s="232" t="s">
        <v>434</v>
      </c>
      <c r="J172" s="232">
        <v>50</v>
      </c>
      <c r="K172" s="278"/>
    </row>
    <row r="173" spans="2:11" s="1" customFormat="1" ht="15" customHeight="1">
      <c r="B173" s="255"/>
      <c r="C173" s="232" t="s">
        <v>440</v>
      </c>
      <c r="D173" s="232"/>
      <c r="E173" s="232"/>
      <c r="F173" s="253" t="s">
        <v>432</v>
      </c>
      <c r="G173" s="232"/>
      <c r="H173" s="232" t="s">
        <v>499</v>
      </c>
      <c r="I173" s="232" t="s">
        <v>442</v>
      </c>
      <c r="J173" s="232"/>
      <c r="K173" s="278"/>
    </row>
    <row r="174" spans="2:11" s="1" customFormat="1" ht="15" customHeight="1">
      <c r="B174" s="255"/>
      <c r="C174" s="232" t="s">
        <v>451</v>
      </c>
      <c r="D174" s="232"/>
      <c r="E174" s="232"/>
      <c r="F174" s="253" t="s">
        <v>438</v>
      </c>
      <c r="G174" s="232"/>
      <c r="H174" s="232" t="s">
        <v>499</v>
      </c>
      <c r="I174" s="232" t="s">
        <v>434</v>
      </c>
      <c r="J174" s="232">
        <v>50</v>
      </c>
      <c r="K174" s="278"/>
    </row>
    <row r="175" spans="2:11" s="1" customFormat="1" ht="15" customHeight="1">
      <c r="B175" s="255"/>
      <c r="C175" s="232" t="s">
        <v>459</v>
      </c>
      <c r="D175" s="232"/>
      <c r="E175" s="232"/>
      <c r="F175" s="253" t="s">
        <v>438</v>
      </c>
      <c r="G175" s="232"/>
      <c r="H175" s="232" t="s">
        <v>499</v>
      </c>
      <c r="I175" s="232" t="s">
        <v>434</v>
      </c>
      <c r="J175" s="232">
        <v>50</v>
      </c>
      <c r="K175" s="278"/>
    </row>
    <row r="176" spans="2:11" s="1" customFormat="1" ht="15" customHeight="1">
      <c r="B176" s="255"/>
      <c r="C176" s="232" t="s">
        <v>457</v>
      </c>
      <c r="D176" s="232"/>
      <c r="E176" s="232"/>
      <c r="F176" s="253" t="s">
        <v>438</v>
      </c>
      <c r="G176" s="232"/>
      <c r="H176" s="232" t="s">
        <v>499</v>
      </c>
      <c r="I176" s="232" t="s">
        <v>434</v>
      </c>
      <c r="J176" s="232">
        <v>50</v>
      </c>
      <c r="K176" s="278"/>
    </row>
    <row r="177" spans="2:11" s="1" customFormat="1" ht="15" customHeight="1">
      <c r="B177" s="255"/>
      <c r="C177" s="232" t="s">
        <v>111</v>
      </c>
      <c r="D177" s="232"/>
      <c r="E177" s="232"/>
      <c r="F177" s="253" t="s">
        <v>432</v>
      </c>
      <c r="G177" s="232"/>
      <c r="H177" s="232" t="s">
        <v>500</v>
      </c>
      <c r="I177" s="232" t="s">
        <v>501</v>
      </c>
      <c r="J177" s="232"/>
      <c r="K177" s="278"/>
    </row>
    <row r="178" spans="2:11" s="1" customFormat="1" ht="15" customHeight="1">
      <c r="B178" s="255"/>
      <c r="C178" s="232" t="s">
        <v>55</v>
      </c>
      <c r="D178" s="232"/>
      <c r="E178" s="232"/>
      <c r="F178" s="253" t="s">
        <v>432</v>
      </c>
      <c r="G178" s="232"/>
      <c r="H178" s="232" t="s">
        <v>502</v>
      </c>
      <c r="I178" s="232" t="s">
        <v>503</v>
      </c>
      <c r="J178" s="232">
        <v>1</v>
      </c>
      <c r="K178" s="278"/>
    </row>
    <row r="179" spans="2:11" s="1" customFormat="1" ht="15" customHeight="1">
      <c r="B179" s="255"/>
      <c r="C179" s="232" t="s">
        <v>51</v>
      </c>
      <c r="D179" s="232"/>
      <c r="E179" s="232"/>
      <c r="F179" s="253" t="s">
        <v>432</v>
      </c>
      <c r="G179" s="232"/>
      <c r="H179" s="232" t="s">
        <v>504</v>
      </c>
      <c r="I179" s="232" t="s">
        <v>434</v>
      </c>
      <c r="J179" s="232">
        <v>20</v>
      </c>
      <c r="K179" s="278"/>
    </row>
    <row r="180" spans="2:11" s="1" customFormat="1" ht="15" customHeight="1">
      <c r="B180" s="255"/>
      <c r="C180" s="232" t="s">
        <v>52</v>
      </c>
      <c r="D180" s="232"/>
      <c r="E180" s="232"/>
      <c r="F180" s="253" t="s">
        <v>432</v>
      </c>
      <c r="G180" s="232"/>
      <c r="H180" s="232" t="s">
        <v>505</v>
      </c>
      <c r="I180" s="232" t="s">
        <v>434</v>
      </c>
      <c r="J180" s="232">
        <v>255</v>
      </c>
      <c r="K180" s="278"/>
    </row>
    <row r="181" spans="2:11" s="1" customFormat="1" ht="15" customHeight="1">
      <c r="B181" s="255"/>
      <c r="C181" s="232" t="s">
        <v>112</v>
      </c>
      <c r="D181" s="232"/>
      <c r="E181" s="232"/>
      <c r="F181" s="253" t="s">
        <v>432</v>
      </c>
      <c r="G181" s="232"/>
      <c r="H181" s="232" t="s">
        <v>396</v>
      </c>
      <c r="I181" s="232" t="s">
        <v>434</v>
      </c>
      <c r="J181" s="232">
        <v>10</v>
      </c>
      <c r="K181" s="278"/>
    </row>
    <row r="182" spans="2:11" s="1" customFormat="1" ht="15" customHeight="1">
      <c r="B182" s="255"/>
      <c r="C182" s="232" t="s">
        <v>113</v>
      </c>
      <c r="D182" s="232"/>
      <c r="E182" s="232"/>
      <c r="F182" s="253" t="s">
        <v>432</v>
      </c>
      <c r="G182" s="232"/>
      <c r="H182" s="232" t="s">
        <v>506</v>
      </c>
      <c r="I182" s="232" t="s">
        <v>467</v>
      </c>
      <c r="J182" s="232"/>
      <c r="K182" s="278"/>
    </row>
    <row r="183" spans="2:11" s="1" customFormat="1" ht="15" customHeight="1">
      <c r="B183" s="255"/>
      <c r="C183" s="232" t="s">
        <v>507</v>
      </c>
      <c r="D183" s="232"/>
      <c r="E183" s="232"/>
      <c r="F183" s="253" t="s">
        <v>432</v>
      </c>
      <c r="G183" s="232"/>
      <c r="H183" s="232" t="s">
        <v>508</v>
      </c>
      <c r="I183" s="232" t="s">
        <v>467</v>
      </c>
      <c r="J183" s="232"/>
      <c r="K183" s="278"/>
    </row>
    <row r="184" spans="2:11" s="1" customFormat="1" ht="15" customHeight="1">
      <c r="B184" s="255"/>
      <c r="C184" s="232" t="s">
        <v>496</v>
      </c>
      <c r="D184" s="232"/>
      <c r="E184" s="232"/>
      <c r="F184" s="253" t="s">
        <v>432</v>
      </c>
      <c r="G184" s="232"/>
      <c r="H184" s="232" t="s">
        <v>509</v>
      </c>
      <c r="I184" s="232" t="s">
        <v>467</v>
      </c>
      <c r="J184" s="232"/>
      <c r="K184" s="278"/>
    </row>
    <row r="185" spans="2:11" s="1" customFormat="1" ht="15" customHeight="1">
      <c r="B185" s="255"/>
      <c r="C185" s="232" t="s">
        <v>115</v>
      </c>
      <c r="D185" s="232"/>
      <c r="E185" s="232"/>
      <c r="F185" s="253" t="s">
        <v>438</v>
      </c>
      <c r="G185" s="232"/>
      <c r="H185" s="232" t="s">
        <v>510</v>
      </c>
      <c r="I185" s="232" t="s">
        <v>434</v>
      </c>
      <c r="J185" s="232">
        <v>50</v>
      </c>
      <c r="K185" s="278"/>
    </row>
    <row r="186" spans="2:11" s="1" customFormat="1" ht="15" customHeight="1">
      <c r="B186" s="255"/>
      <c r="C186" s="232" t="s">
        <v>511</v>
      </c>
      <c r="D186" s="232"/>
      <c r="E186" s="232"/>
      <c r="F186" s="253" t="s">
        <v>438</v>
      </c>
      <c r="G186" s="232"/>
      <c r="H186" s="232" t="s">
        <v>512</v>
      </c>
      <c r="I186" s="232" t="s">
        <v>513</v>
      </c>
      <c r="J186" s="232"/>
      <c r="K186" s="278"/>
    </row>
    <row r="187" spans="2:11" s="1" customFormat="1" ht="15" customHeight="1">
      <c r="B187" s="255"/>
      <c r="C187" s="232" t="s">
        <v>514</v>
      </c>
      <c r="D187" s="232"/>
      <c r="E187" s="232"/>
      <c r="F187" s="253" t="s">
        <v>438</v>
      </c>
      <c r="G187" s="232"/>
      <c r="H187" s="232" t="s">
        <v>515</v>
      </c>
      <c r="I187" s="232" t="s">
        <v>513</v>
      </c>
      <c r="J187" s="232"/>
      <c r="K187" s="278"/>
    </row>
    <row r="188" spans="2:11" s="1" customFormat="1" ht="15" customHeight="1">
      <c r="B188" s="255"/>
      <c r="C188" s="232" t="s">
        <v>516</v>
      </c>
      <c r="D188" s="232"/>
      <c r="E188" s="232"/>
      <c r="F188" s="253" t="s">
        <v>438</v>
      </c>
      <c r="G188" s="232"/>
      <c r="H188" s="232" t="s">
        <v>517</v>
      </c>
      <c r="I188" s="232" t="s">
        <v>513</v>
      </c>
      <c r="J188" s="232"/>
      <c r="K188" s="278"/>
    </row>
    <row r="189" spans="2:11" s="1" customFormat="1" ht="15" customHeight="1">
      <c r="B189" s="255"/>
      <c r="C189" s="291" t="s">
        <v>518</v>
      </c>
      <c r="D189" s="232"/>
      <c r="E189" s="232"/>
      <c r="F189" s="253" t="s">
        <v>438</v>
      </c>
      <c r="G189" s="232"/>
      <c r="H189" s="232" t="s">
        <v>519</v>
      </c>
      <c r="I189" s="232" t="s">
        <v>520</v>
      </c>
      <c r="J189" s="292" t="s">
        <v>521</v>
      </c>
      <c r="K189" s="278"/>
    </row>
    <row r="190" spans="2:11" s="16" customFormat="1" ht="15" customHeight="1">
      <c r="B190" s="293"/>
      <c r="C190" s="294" t="s">
        <v>522</v>
      </c>
      <c r="D190" s="295"/>
      <c r="E190" s="295"/>
      <c r="F190" s="296" t="s">
        <v>438</v>
      </c>
      <c r="G190" s="295"/>
      <c r="H190" s="295" t="s">
        <v>523</v>
      </c>
      <c r="I190" s="295" t="s">
        <v>520</v>
      </c>
      <c r="J190" s="297" t="s">
        <v>521</v>
      </c>
      <c r="K190" s="298"/>
    </row>
    <row r="191" spans="2:11" s="1" customFormat="1" ht="15" customHeight="1">
      <c r="B191" s="255"/>
      <c r="C191" s="291" t="s">
        <v>40</v>
      </c>
      <c r="D191" s="232"/>
      <c r="E191" s="232"/>
      <c r="F191" s="253" t="s">
        <v>432</v>
      </c>
      <c r="G191" s="232"/>
      <c r="H191" s="229" t="s">
        <v>524</v>
      </c>
      <c r="I191" s="232" t="s">
        <v>525</v>
      </c>
      <c r="J191" s="232"/>
      <c r="K191" s="278"/>
    </row>
    <row r="192" spans="2:11" s="1" customFormat="1" ht="15" customHeight="1">
      <c r="B192" s="255"/>
      <c r="C192" s="291" t="s">
        <v>526</v>
      </c>
      <c r="D192" s="232"/>
      <c r="E192" s="232"/>
      <c r="F192" s="253" t="s">
        <v>432</v>
      </c>
      <c r="G192" s="232"/>
      <c r="H192" s="232" t="s">
        <v>527</v>
      </c>
      <c r="I192" s="232" t="s">
        <v>467</v>
      </c>
      <c r="J192" s="232"/>
      <c r="K192" s="278"/>
    </row>
    <row r="193" spans="2:11" s="1" customFormat="1" ht="15" customHeight="1">
      <c r="B193" s="255"/>
      <c r="C193" s="291" t="s">
        <v>528</v>
      </c>
      <c r="D193" s="232"/>
      <c r="E193" s="232"/>
      <c r="F193" s="253" t="s">
        <v>432</v>
      </c>
      <c r="G193" s="232"/>
      <c r="H193" s="232" t="s">
        <v>529</v>
      </c>
      <c r="I193" s="232" t="s">
        <v>467</v>
      </c>
      <c r="J193" s="232"/>
      <c r="K193" s="278"/>
    </row>
    <row r="194" spans="2:11" s="1" customFormat="1" ht="15" customHeight="1">
      <c r="B194" s="255"/>
      <c r="C194" s="291" t="s">
        <v>530</v>
      </c>
      <c r="D194" s="232"/>
      <c r="E194" s="232"/>
      <c r="F194" s="253" t="s">
        <v>438</v>
      </c>
      <c r="G194" s="232"/>
      <c r="H194" s="232" t="s">
        <v>531</v>
      </c>
      <c r="I194" s="232" t="s">
        <v>467</v>
      </c>
      <c r="J194" s="232"/>
      <c r="K194" s="278"/>
    </row>
    <row r="195" spans="2:11" s="1" customFormat="1" ht="15" customHeight="1">
      <c r="B195" s="284"/>
      <c r="C195" s="299"/>
      <c r="D195" s="264"/>
      <c r="E195" s="264"/>
      <c r="F195" s="264"/>
      <c r="G195" s="264"/>
      <c r="H195" s="264"/>
      <c r="I195" s="264"/>
      <c r="J195" s="264"/>
      <c r="K195" s="285"/>
    </row>
    <row r="196" spans="2:11" s="1" customFormat="1" ht="18.75" customHeight="1">
      <c r="B196" s="266"/>
      <c r="C196" s="276"/>
      <c r="D196" s="276"/>
      <c r="E196" s="276"/>
      <c r="F196" s="286"/>
      <c r="G196" s="276"/>
      <c r="H196" s="276"/>
      <c r="I196" s="276"/>
      <c r="J196" s="276"/>
      <c r="K196" s="266"/>
    </row>
    <row r="197" spans="2:11" s="1" customFormat="1" ht="18.75" customHeight="1">
      <c r="B197" s="266"/>
      <c r="C197" s="276"/>
      <c r="D197" s="276"/>
      <c r="E197" s="276"/>
      <c r="F197" s="286"/>
      <c r="G197" s="276"/>
      <c r="H197" s="276"/>
      <c r="I197" s="276"/>
      <c r="J197" s="276"/>
      <c r="K197" s="266"/>
    </row>
    <row r="198" spans="2:11" s="1" customFormat="1" ht="18.75" customHeight="1"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</row>
    <row r="199" spans="2:11" s="1" customFormat="1" ht="13.5">
      <c r="B199" s="221"/>
      <c r="C199" s="222"/>
      <c r="D199" s="222"/>
      <c r="E199" s="222"/>
      <c r="F199" s="222"/>
      <c r="G199" s="222"/>
      <c r="H199" s="222"/>
      <c r="I199" s="222"/>
      <c r="J199" s="222"/>
      <c r="K199" s="223"/>
    </row>
    <row r="200" spans="2:11" s="1" customFormat="1" ht="21">
      <c r="B200" s="224"/>
      <c r="C200" s="359" t="s">
        <v>532</v>
      </c>
      <c r="D200" s="359"/>
      <c r="E200" s="359"/>
      <c r="F200" s="359"/>
      <c r="G200" s="359"/>
      <c r="H200" s="359"/>
      <c r="I200" s="359"/>
      <c r="J200" s="359"/>
      <c r="K200" s="225"/>
    </row>
    <row r="201" spans="2:11" s="1" customFormat="1" ht="25.5" customHeight="1">
      <c r="B201" s="224"/>
      <c r="C201" s="300" t="s">
        <v>533</v>
      </c>
      <c r="D201" s="300"/>
      <c r="E201" s="300"/>
      <c r="F201" s="300" t="s">
        <v>534</v>
      </c>
      <c r="G201" s="301"/>
      <c r="H201" s="362" t="s">
        <v>535</v>
      </c>
      <c r="I201" s="362"/>
      <c r="J201" s="362"/>
      <c r="K201" s="225"/>
    </row>
    <row r="202" spans="2:11" s="1" customFormat="1" ht="5.25" customHeight="1">
      <c r="B202" s="255"/>
      <c r="C202" s="250"/>
      <c r="D202" s="250"/>
      <c r="E202" s="250"/>
      <c r="F202" s="250"/>
      <c r="G202" s="276"/>
      <c r="H202" s="250"/>
      <c r="I202" s="250"/>
      <c r="J202" s="250"/>
      <c r="K202" s="278"/>
    </row>
    <row r="203" spans="2:11" s="1" customFormat="1" ht="15" customHeight="1">
      <c r="B203" s="255"/>
      <c r="C203" s="232" t="s">
        <v>525</v>
      </c>
      <c r="D203" s="232"/>
      <c r="E203" s="232"/>
      <c r="F203" s="253" t="s">
        <v>41</v>
      </c>
      <c r="G203" s="232"/>
      <c r="H203" s="363" t="s">
        <v>536</v>
      </c>
      <c r="I203" s="363"/>
      <c r="J203" s="363"/>
      <c r="K203" s="278"/>
    </row>
    <row r="204" spans="2:11" s="1" customFormat="1" ht="15" customHeight="1">
      <c r="B204" s="255"/>
      <c r="C204" s="232"/>
      <c r="D204" s="232"/>
      <c r="E204" s="232"/>
      <c r="F204" s="253" t="s">
        <v>42</v>
      </c>
      <c r="G204" s="232"/>
      <c r="H204" s="363" t="s">
        <v>537</v>
      </c>
      <c r="I204" s="363"/>
      <c r="J204" s="363"/>
      <c r="K204" s="278"/>
    </row>
    <row r="205" spans="2:11" s="1" customFormat="1" ht="15" customHeight="1">
      <c r="B205" s="255"/>
      <c r="C205" s="232"/>
      <c r="D205" s="232"/>
      <c r="E205" s="232"/>
      <c r="F205" s="253" t="s">
        <v>45</v>
      </c>
      <c r="G205" s="232"/>
      <c r="H205" s="363" t="s">
        <v>538</v>
      </c>
      <c r="I205" s="363"/>
      <c r="J205" s="363"/>
      <c r="K205" s="278"/>
    </row>
    <row r="206" spans="2:11" s="1" customFormat="1" ht="15" customHeight="1">
      <c r="B206" s="255"/>
      <c r="C206" s="232"/>
      <c r="D206" s="232"/>
      <c r="E206" s="232"/>
      <c r="F206" s="253" t="s">
        <v>43</v>
      </c>
      <c r="G206" s="232"/>
      <c r="H206" s="363" t="s">
        <v>539</v>
      </c>
      <c r="I206" s="363"/>
      <c r="J206" s="363"/>
      <c r="K206" s="278"/>
    </row>
    <row r="207" spans="2:11" s="1" customFormat="1" ht="15" customHeight="1">
      <c r="B207" s="255"/>
      <c r="C207" s="232"/>
      <c r="D207" s="232"/>
      <c r="E207" s="232"/>
      <c r="F207" s="253" t="s">
        <v>44</v>
      </c>
      <c r="G207" s="232"/>
      <c r="H207" s="363" t="s">
        <v>540</v>
      </c>
      <c r="I207" s="363"/>
      <c r="J207" s="363"/>
      <c r="K207" s="278"/>
    </row>
    <row r="208" spans="2:11" s="1" customFormat="1" ht="15" customHeight="1">
      <c r="B208" s="255"/>
      <c r="C208" s="232"/>
      <c r="D208" s="232"/>
      <c r="E208" s="232"/>
      <c r="F208" s="253"/>
      <c r="G208" s="232"/>
      <c r="H208" s="232"/>
      <c r="I208" s="232"/>
      <c r="J208" s="232"/>
      <c r="K208" s="278"/>
    </row>
    <row r="209" spans="2:11" s="1" customFormat="1" ht="15" customHeight="1">
      <c r="B209" s="255"/>
      <c r="C209" s="232" t="s">
        <v>479</v>
      </c>
      <c r="D209" s="232"/>
      <c r="E209" s="232"/>
      <c r="F209" s="253" t="s">
        <v>77</v>
      </c>
      <c r="G209" s="232"/>
      <c r="H209" s="363" t="s">
        <v>541</v>
      </c>
      <c r="I209" s="363"/>
      <c r="J209" s="363"/>
      <c r="K209" s="278"/>
    </row>
    <row r="210" spans="2:11" s="1" customFormat="1" ht="15" customHeight="1">
      <c r="B210" s="255"/>
      <c r="C210" s="232"/>
      <c r="D210" s="232"/>
      <c r="E210" s="232"/>
      <c r="F210" s="253" t="s">
        <v>374</v>
      </c>
      <c r="G210" s="232"/>
      <c r="H210" s="363" t="s">
        <v>375</v>
      </c>
      <c r="I210" s="363"/>
      <c r="J210" s="363"/>
      <c r="K210" s="278"/>
    </row>
    <row r="211" spans="2:11" s="1" customFormat="1" ht="15" customHeight="1">
      <c r="B211" s="255"/>
      <c r="C211" s="232"/>
      <c r="D211" s="232"/>
      <c r="E211" s="232"/>
      <c r="F211" s="253" t="s">
        <v>372</v>
      </c>
      <c r="G211" s="232"/>
      <c r="H211" s="363" t="s">
        <v>542</v>
      </c>
      <c r="I211" s="363"/>
      <c r="J211" s="363"/>
      <c r="K211" s="278"/>
    </row>
    <row r="212" spans="2:11" s="1" customFormat="1" ht="15" customHeight="1">
      <c r="B212" s="302"/>
      <c r="C212" s="232"/>
      <c r="D212" s="232"/>
      <c r="E212" s="232"/>
      <c r="F212" s="253" t="s">
        <v>376</v>
      </c>
      <c r="G212" s="291"/>
      <c r="H212" s="364" t="s">
        <v>377</v>
      </c>
      <c r="I212" s="364"/>
      <c r="J212" s="364"/>
      <c r="K212" s="303"/>
    </row>
    <row r="213" spans="2:11" s="1" customFormat="1" ht="15" customHeight="1">
      <c r="B213" s="302"/>
      <c r="C213" s="232"/>
      <c r="D213" s="232"/>
      <c r="E213" s="232"/>
      <c r="F213" s="253" t="s">
        <v>378</v>
      </c>
      <c r="G213" s="291"/>
      <c r="H213" s="364" t="s">
        <v>543</v>
      </c>
      <c r="I213" s="364"/>
      <c r="J213" s="364"/>
      <c r="K213" s="303"/>
    </row>
    <row r="214" spans="2:11" s="1" customFormat="1" ht="15" customHeight="1">
      <c r="B214" s="302"/>
      <c r="C214" s="232"/>
      <c r="D214" s="232"/>
      <c r="E214" s="232"/>
      <c r="F214" s="253"/>
      <c r="G214" s="291"/>
      <c r="H214" s="282"/>
      <c r="I214" s="282"/>
      <c r="J214" s="282"/>
      <c r="K214" s="303"/>
    </row>
    <row r="215" spans="2:11" s="1" customFormat="1" ht="15" customHeight="1">
      <c r="B215" s="302"/>
      <c r="C215" s="232" t="s">
        <v>503</v>
      </c>
      <c r="D215" s="232"/>
      <c r="E215" s="232"/>
      <c r="F215" s="253">
        <v>1</v>
      </c>
      <c r="G215" s="291"/>
      <c r="H215" s="364" t="s">
        <v>544</v>
      </c>
      <c r="I215" s="364"/>
      <c r="J215" s="364"/>
      <c r="K215" s="303"/>
    </row>
    <row r="216" spans="2:11" s="1" customFormat="1" ht="15" customHeight="1">
      <c r="B216" s="302"/>
      <c r="C216" s="232"/>
      <c r="D216" s="232"/>
      <c r="E216" s="232"/>
      <c r="F216" s="253">
        <v>2</v>
      </c>
      <c r="G216" s="291"/>
      <c r="H216" s="364" t="s">
        <v>545</v>
      </c>
      <c r="I216" s="364"/>
      <c r="J216" s="364"/>
      <c r="K216" s="303"/>
    </row>
    <row r="217" spans="2:11" s="1" customFormat="1" ht="15" customHeight="1">
      <c r="B217" s="302"/>
      <c r="C217" s="232"/>
      <c r="D217" s="232"/>
      <c r="E217" s="232"/>
      <c r="F217" s="253">
        <v>3</v>
      </c>
      <c r="G217" s="291"/>
      <c r="H217" s="364" t="s">
        <v>546</v>
      </c>
      <c r="I217" s="364"/>
      <c r="J217" s="364"/>
      <c r="K217" s="303"/>
    </row>
    <row r="218" spans="2:11" s="1" customFormat="1" ht="15" customHeight="1">
      <c r="B218" s="302"/>
      <c r="C218" s="232"/>
      <c r="D218" s="232"/>
      <c r="E218" s="232"/>
      <c r="F218" s="253">
        <v>4</v>
      </c>
      <c r="G218" s="291"/>
      <c r="H218" s="364" t="s">
        <v>547</v>
      </c>
      <c r="I218" s="364"/>
      <c r="J218" s="364"/>
      <c r="K218" s="303"/>
    </row>
    <row r="219" spans="2:11" s="1" customFormat="1" ht="12.75" customHeight="1">
      <c r="B219" s="304"/>
      <c r="C219" s="305"/>
      <c r="D219" s="305"/>
      <c r="E219" s="305"/>
      <c r="F219" s="305"/>
      <c r="G219" s="305"/>
      <c r="H219" s="305"/>
      <c r="I219" s="305"/>
      <c r="J219" s="305"/>
      <c r="K219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01 - 401_234</vt:lpstr>
      <vt:lpstr>SO 02 - 401_236</vt:lpstr>
      <vt:lpstr>SO 03 - 401_237</vt:lpstr>
      <vt:lpstr>SO 04 - 401_241</vt:lpstr>
      <vt:lpstr>SO 05 - 401_245</vt:lpstr>
      <vt:lpstr>SO 06 - 401_246</vt:lpstr>
      <vt:lpstr>SO 07 - 401_320</vt:lpstr>
      <vt:lpstr>Pokyny pro vyplnění</vt:lpstr>
      <vt:lpstr>'Rekapitulace stavby'!Názvy_tisku</vt:lpstr>
      <vt:lpstr>'SO 01 - 401_234'!Názvy_tisku</vt:lpstr>
      <vt:lpstr>'SO 02 - 401_236'!Názvy_tisku</vt:lpstr>
      <vt:lpstr>'SO 03 - 401_237'!Názvy_tisku</vt:lpstr>
      <vt:lpstr>'SO 04 - 401_241'!Názvy_tisku</vt:lpstr>
      <vt:lpstr>'SO 05 - 401_245'!Názvy_tisku</vt:lpstr>
      <vt:lpstr>'SO 06 - 401_246'!Názvy_tisku</vt:lpstr>
      <vt:lpstr>'SO 07 - 401_320'!Názvy_tisku</vt:lpstr>
      <vt:lpstr>'Pokyny pro vyplnění'!Oblast_tisku</vt:lpstr>
      <vt:lpstr>'Rekapitulace stavby'!Oblast_tisku</vt:lpstr>
      <vt:lpstr>'SO 01 - 401_234'!Oblast_tisku</vt:lpstr>
      <vt:lpstr>'SO 02 - 401_236'!Oblast_tisku</vt:lpstr>
      <vt:lpstr>'SO 03 - 401_237'!Oblast_tisku</vt:lpstr>
      <vt:lpstr>'SO 04 - 401_241'!Oblast_tisku</vt:lpstr>
      <vt:lpstr>'SO 05 - 401_245'!Oblast_tisku</vt:lpstr>
      <vt:lpstr>'SO 06 - 401_246'!Oblast_tisku</vt:lpstr>
      <vt:lpstr>'SO 07 - 401_320'!Oblast_tisku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Worofková Veronika Ing.</cp:lastModifiedBy>
  <dcterms:created xsi:type="dcterms:W3CDTF">2025-07-23T06:45:41Z</dcterms:created>
  <dcterms:modified xsi:type="dcterms:W3CDTF">2025-08-25T06:18:42Z</dcterms:modified>
</cp:coreProperties>
</file>