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25 Údržba HOZ Pardubicko - část 2 A1\Výzva č. 2\"/>
    </mc:Choice>
  </mc:AlternateContent>
  <xr:revisionPtr revIDLastSave="0" documentId="13_ncr:1_{6890F695-75B8-4111-AD31-B945D70DEF2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SO1 - ODV.BOŘICE, HOZ Bořice" sheetId="2" r:id="rId2"/>
    <sheet name="SO2 - ODV.BOŘICE, HOZ Bořice" sheetId="3" r:id="rId3"/>
    <sheet name="SO3 - ODV.HROCHUV TYNEC, ..." sheetId="4" r:id="rId4"/>
    <sheet name="SO4 - ODV.HROCHUV TYNEC, ..." sheetId="5" r:id="rId5"/>
    <sheet name="SO5 - OSTRETIN, HOZ Ostře..." sheetId="6" r:id="rId6"/>
    <sheet name="SO6 - ODV. SLATIŇANY, Odp..." sheetId="7" r:id="rId7"/>
    <sheet name="SO7 - ODV. SLATIŇANY, Odp..." sheetId="8" r:id="rId8"/>
    <sheet name="Pokyny pro vyplnění" sheetId="9" r:id="rId9"/>
  </sheets>
  <definedNames>
    <definedName name="_xlnm._FilterDatabase" localSheetId="1" hidden="1">'SO1 - ODV.BOŘICE, HOZ Bořice'!$C$82:$K$105</definedName>
    <definedName name="_xlnm._FilterDatabase" localSheetId="2" hidden="1">'SO2 - ODV.BOŘICE, HOZ Bořice'!$C$82:$K$105</definedName>
    <definedName name="_xlnm._FilterDatabase" localSheetId="3" hidden="1">'SO3 - ODV.HROCHUV TYNEC, ...'!$C$82:$K$105</definedName>
    <definedName name="_xlnm._FilterDatabase" localSheetId="4" hidden="1">'SO4 - ODV.HROCHUV TYNEC, ...'!$C$82:$K$105</definedName>
    <definedName name="_xlnm._FilterDatabase" localSheetId="5" hidden="1">'SO5 - OSTRETIN, HOZ Ostře...'!$C$82:$K$105</definedName>
    <definedName name="_xlnm._FilterDatabase" localSheetId="6" hidden="1">'SO6 - ODV. SLATIŇANY, Odp...'!$C$82:$K$147</definedName>
    <definedName name="_xlnm._FilterDatabase" localSheetId="7" hidden="1">'SO7 - ODV. SLATIŇANY, Odp...'!$C$82:$K$111</definedName>
    <definedName name="_xlnm.Print_Titles" localSheetId="0">'Rekapitulace stavby'!$52:$52</definedName>
    <definedName name="_xlnm.Print_Titles" localSheetId="1">'SO1 - ODV.BOŘICE, HOZ Bořice'!$82:$82</definedName>
    <definedName name="_xlnm.Print_Titles" localSheetId="2">'SO2 - ODV.BOŘICE, HOZ Bořice'!$82:$82</definedName>
    <definedName name="_xlnm.Print_Titles" localSheetId="3">'SO3 - ODV.HROCHUV TYNEC, ...'!$82:$82</definedName>
    <definedName name="_xlnm.Print_Titles" localSheetId="4">'SO4 - ODV.HROCHUV TYNEC, ...'!$82:$82</definedName>
    <definedName name="_xlnm.Print_Titles" localSheetId="5">'SO5 - OSTRETIN, HOZ Ostře...'!$82:$82</definedName>
    <definedName name="_xlnm.Print_Titles" localSheetId="6">'SO6 - ODV. SLATIŇANY, Odp...'!$82:$82</definedName>
    <definedName name="_xlnm.Print_Titles" localSheetId="7">'SO7 - ODV. SLATIŇANY, Odp...'!$82:$82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stavby'!$C$42:$AQ$62</definedName>
    <definedName name="_xlnm.Print_Area" localSheetId="1">'SO1 - ODV.BOŘICE, HOZ Bořice'!$C$4:$J$39,'SO1 - ODV.BOŘICE, HOZ Bořice'!$C$45:$J$64,'SO1 - ODV.BOŘICE, HOZ Bořice'!$C$70:$K$105</definedName>
    <definedName name="_xlnm.Print_Area" localSheetId="2">'SO2 - ODV.BOŘICE, HOZ Bořice'!$C$4:$J$39,'SO2 - ODV.BOŘICE, HOZ Bořice'!$C$45:$J$64,'SO2 - ODV.BOŘICE, HOZ Bořice'!$C$70:$K$105</definedName>
    <definedName name="_xlnm.Print_Area" localSheetId="3">'SO3 - ODV.HROCHUV TYNEC, ...'!$C$4:$J$39,'SO3 - ODV.HROCHUV TYNEC, ...'!$C$45:$J$64,'SO3 - ODV.HROCHUV TYNEC, ...'!$C$70:$K$105</definedName>
    <definedName name="_xlnm.Print_Area" localSheetId="4">'SO4 - ODV.HROCHUV TYNEC, ...'!$C$4:$J$39,'SO4 - ODV.HROCHUV TYNEC, ...'!$C$45:$J$64,'SO4 - ODV.HROCHUV TYNEC, ...'!$C$70:$K$105</definedName>
    <definedName name="_xlnm.Print_Area" localSheetId="5">'SO5 - OSTRETIN, HOZ Ostře...'!$C$4:$J$39,'SO5 - OSTRETIN, HOZ Ostře...'!$C$45:$J$64,'SO5 - OSTRETIN, HOZ Ostře...'!$C$70:$K$105</definedName>
    <definedName name="_xlnm.Print_Area" localSheetId="6">'SO6 - ODV. SLATIŇANY, Odp...'!$C$4:$J$39,'SO6 - ODV. SLATIŇANY, Odp...'!$C$45:$J$64,'SO6 - ODV. SLATIŇANY, Odp...'!$C$70:$K$147</definedName>
    <definedName name="_xlnm.Print_Area" localSheetId="7">'SO7 - ODV. SLATIŇANY, Odp...'!$C$4:$J$39,'SO7 - ODV. SLATIŇANY, Odp...'!$C$45:$J$64,'SO7 - ODV. SLATIŇANY, Odp...'!$C$70:$K$111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61" i="1"/>
  <c r="J35" i="8"/>
  <c r="AX61" i="1"/>
  <c r="BI110" i="8"/>
  <c r="BH110" i="8"/>
  <c r="BG110" i="8"/>
  <c r="BF110" i="8"/>
  <c r="T110" i="8"/>
  <c r="R110" i="8"/>
  <c r="P110" i="8"/>
  <c r="BI108" i="8"/>
  <c r="BH108" i="8"/>
  <c r="BG108" i="8"/>
  <c r="BF108" i="8"/>
  <c r="T108" i="8"/>
  <c r="R108" i="8"/>
  <c r="P108" i="8"/>
  <c r="BI105" i="8"/>
  <c r="BH105" i="8"/>
  <c r="BG105" i="8"/>
  <c r="BF105" i="8"/>
  <c r="T105" i="8"/>
  <c r="R105" i="8"/>
  <c r="P105" i="8"/>
  <c r="BI102" i="8"/>
  <c r="BH102" i="8"/>
  <c r="BG102" i="8"/>
  <c r="BF102" i="8"/>
  <c r="T102" i="8"/>
  <c r="R102" i="8"/>
  <c r="P102" i="8"/>
  <c r="BI97" i="8"/>
  <c r="BH97" i="8"/>
  <c r="BG97" i="8"/>
  <c r="BF97" i="8"/>
  <c r="T97" i="8"/>
  <c r="R97" i="8"/>
  <c r="P97" i="8"/>
  <c r="BI94" i="8"/>
  <c r="BH94" i="8"/>
  <c r="BG94" i="8"/>
  <c r="BF94" i="8"/>
  <c r="T94" i="8"/>
  <c r="R94" i="8"/>
  <c r="P94" i="8"/>
  <c r="BI90" i="8"/>
  <c r="BH90" i="8"/>
  <c r="BG90" i="8"/>
  <c r="BF90" i="8"/>
  <c r="T90" i="8"/>
  <c r="R90" i="8"/>
  <c r="P90" i="8"/>
  <c r="BI86" i="8"/>
  <c r="BH86" i="8"/>
  <c r="BG86" i="8"/>
  <c r="BF86" i="8"/>
  <c r="T86" i="8"/>
  <c r="R86" i="8"/>
  <c r="P86" i="8"/>
  <c r="F79" i="8"/>
  <c r="F77" i="8"/>
  <c r="E75" i="8"/>
  <c r="F54" i="8"/>
  <c r="F52" i="8"/>
  <c r="E50" i="8"/>
  <c r="J24" i="8"/>
  <c r="E24" i="8"/>
  <c r="J55" i="8" s="1"/>
  <c r="J23" i="8"/>
  <c r="J21" i="8"/>
  <c r="E21" i="8"/>
  <c r="J79" i="8" s="1"/>
  <c r="J20" i="8"/>
  <c r="J18" i="8"/>
  <c r="E18" i="8"/>
  <c r="F55" i="8" s="1"/>
  <c r="J17" i="8"/>
  <c r="J12" i="8"/>
  <c r="J52" i="8" s="1"/>
  <c r="E7" i="8"/>
  <c r="E48" i="8" s="1"/>
  <c r="J37" i="7"/>
  <c r="J36" i="7"/>
  <c r="AY60" i="1" s="1"/>
  <c r="J35" i="7"/>
  <c r="AX60" i="1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41" i="7"/>
  <c r="BH141" i="7"/>
  <c r="BG141" i="7"/>
  <c r="BF141" i="7"/>
  <c r="T141" i="7"/>
  <c r="R141" i="7"/>
  <c r="P141" i="7"/>
  <c r="BI138" i="7"/>
  <c r="BH138" i="7"/>
  <c r="BG138" i="7"/>
  <c r="BF138" i="7"/>
  <c r="T138" i="7"/>
  <c r="R138" i="7"/>
  <c r="P138" i="7"/>
  <c r="BI135" i="7"/>
  <c r="BH135" i="7"/>
  <c r="BG135" i="7"/>
  <c r="BF135" i="7"/>
  <c r="T135" i="7"/>
  <c r="R135" i="7"/>
  <c r="P135" i="7"/>
  <c r="BI132" i="7"/>
  <c r="BH132" i="7"/>
  <c r="BG132" i="7"/>
  <c r="BF132" i="7"/>
  <c r="T132" i="7"/>
  <c r="R132" i="7"/>
  <c r="P132" i="7"/>
  <c r="BI129" i="7"/>
  <c r="BH129" i="7"/>
  <c r="BG129" i="7"/>
  <c r="BF129" i="7"/>
  <c r="T129" i="7"/>
  <c r="R129" i="7"/>
  <c r="P129" i="7"/>
  <c r="BI126" i="7"/>
  <c r="BH126" i="7"/>
  <c r="BG126" i="7"/>
  <c r="BF126" i="7"/>
  <c r="T126" i="7"/>
  <c r="R126" i="7"/>
  <c r="P126" i="7"/>
  <c r="BI121" i="7"/>
  <c r="BH121" i="7"/>
  <c r="BG121" i="7"/>
  <c r="BF121" i="7"/>
  <c r="T121" i="7"/>
  <c r="R121" i="7"/>
  <c r="P121" i="7"/>
  <c r="BI118" i="7"/>
  <c r="BH118" i="7"/>
  <c r="BG118" i="7"/>
  <c r="BF118" i="7"/>
  <c r="T118" i="7"/>
  <c r="R118" i="7"/>
  <c r="P118" i="7"/>
  <c r="BI115" i="7"/>
  <c r="BH115" i="7"/>
  <c r="BG115" i="7"/>
  <c r="BF115" i="7"/>
  <c r="T115" i="7"/>
  <c r="R115" i="7"/>
  <c r="P115" i="7"/>
  <c r="BI112" i="7"/>
  <c r="BH112" i="7"/>
  <c r="BG112" i="7"/>
  <c r="BF112" i="7"/>
  <c r="T112" i="7"/>
  <c r="R112" i="7"/>
  <c r="P112" i="7"/>
  <c r="BI109" i="7"/>
  <c r="BH109" i="7"/>
  <c r="BG109" i="7"/>
  <c r="BF109" i="7"/>
  <c r="T109" i="7"/>
  <c r="R109" i="7"/>
  <c r="P109" i="7"/>
  <c r="BI106" i="7"/>
  <c r="BH106" i="7"/>
  <c r="BG106" i="7"/>
  <c r="BF106" i="7"/>
  <c r="T106" i="7"/>
  <c r="R106" i="7"/>
  <c r="P106" i="7"/>
  <c r="BI103" i="7"/>
  <c r="BH103" i="7"/>
  <c r="BG103" i="7"/>
  <c r="BF103" i="7"/>
  <c r="T103" i="7"/>
  <c r="R103" i="7"/>
  <c r="P103" i="7"/>
  <c r="BI100" i="7"/>
  <c r="BH100" i="7"/>
  <c r="BG100" i="7"/>
  <c r="BF100" i="7"/>
  <c r="T100" i="7"/>
  <c r="R100" i="7"/>
  <c r="P100" i="7"/>
  <c r="BI97" i="7"/>
  <c r="BH97" i="7"/>
  <c r="BG97" i="7"/>
  <c r="BF97" i="7"/>
  <c r="T97" i="7"/>
  <c r="R97" i="7"/>
  <c r="P97" i="7"/>
  <c r="BI94" i="7"/>
  <c r="BH94" i="7"/>
  <c r="BG94" i="7"/>
  <c r="BF94" i="7"/>
  <c r="T94" i="7"/>
  <c r="R94" i="7"/>
  <c r="P94" i="7"/>
  <c r="BI90" i="7"/>
  <c r="BH90" i="7"/>
  <c r="BG90" i="7"/>
  <c r="BF90" i="7"/>
  <c r="T90" i="7"/>
  <c r="R90" i="7"/>
  <c r="P90" i="7"/>
  <c r="BI86" i="7"/>
  <c r="BH86" i="7"/>
  <c r="BG86" i="7"/>
  <c r="BF86" i="7"/>
  <c r="T86" i="7"/>
  <c r="R86" i="7"/>
  <c r="P86" i="7"/>
  <c r="F79" i="7"/>
  <c r="F77" i="7"/>
  <c r="E75" i="7"/>
  <c r="F54" i="7"/>
  <c r="F52" i="7"/>
  <c r="E50" i="7"/>
  <c r="J24" i="7"/>
  <c r="E24" i="7"/>
  <c r="J80" i="7" s="1"/>
  <c r="J23" i="7"/>
  <c r="J21" i="7"/>
  <c r="E21" i="7"/>
  <c r="J54" i="7" s="1"/>
  <c r="J20" i="7"/>
  <c r="J18" i="7"/>
  <c r="E18" i="7"/>
  <c r="F80" i="7" s="1"/>
  <c r="J17" i="7"/>
  <c r="J12" i="7"/>
  <c r="J77" i="7" s="1"/>
  <c r="E7" i="7"/>
  <c r="E48" i="7" s="1"/>
  <c r="J37" i="6"/>
  <c r="J36" i="6"/>
  <c r="AY59" i="1"/>
  <c r="J35" i="6"/>
  <c r="AX59" i="1"/>
  <c r="BI104" i="6"/>
  <c r="BH104" i="6"/>
  <c r="BG104" i="6"/>
  <c r="BF104" i="6"/>
  <c r="T104" i="6"/>
  <c r="R104" i="6"/>
  <c r="P104" i="6"/>
  <c r="BI102" i="6"/>
  <c r="BH102" i="6"/>
  <c r="BG102" i="6"/>
  <c r="BF102" i="6"/>
  <c r="T102" i="6"/>
  <c r="R102" i="6"/>
  <c r="P102" i="6"/>
  <c r="BI97" i="6"/>
  <c r="BH97" i="6"/>
  <c r="BG97" i="6"/>
  <c r="BF97" i="6"/>
  <c r="T97" i="6"/>
  <c r="R97" i="6"/>
  <c r="P97" i="6"/>
  <c r="BI94" i="6"/>
  <c r="BH94" i="6"/>
  <c r="BG94" i="6"/>
  <c r="BF94" i="6"/>
  <c r="T94" i="6"/>
  <c r="R94" i="6"/>
  <c r="P94" i="6"/>
  <c r="BI90" i="6"/>
  <c r="BH90" i="6"/>
  <c r="BG90" i="6"/>
  <c r="BF90" i="6"/>
  <c r="T90" i="6"/>
  <c r="R90" i="6"/>
  <c r="P90" i="6"/>
  <c r="BI86" i="6"/>
  <c r="BH86" i="6"/>
  <c r="BG86" i="6"/>
  <c r="BF86" i="6"/>
  <c r="T86" i="6"/>
  <c r="R86" i="6"/>
  <c r="P86" i="6"/>
  <c r="F79" i="6"/>
  <c r="F77" i="6"/>
  <c r="E75" i="6"/>
  <c r="F54" i="6"/>
  <c r="F52" i="6"/>
  <c r="E50" i="6"/>
  <c r="J24" i="6"/>
  <c r="E24" i="6"/>
  <c r="J55" i="6"/>
  <c r="J23" i="6"/>
  <c r="J21" i="6"/>
  <c r="E21" i="6"/>
  <c r="J54" i="6" s="1"/>
  <c r="J20" i="6"/>
  <c r="J18" i="6"/>
  <c r="E18" i="6"/>
  <c r="F55" i="6"/>
  <c r="J17" i="6"/>
  <c r="J12" i="6"/>
  <c r="J77" i="6" s="1"/>
  <c r="E7" i="6"/>
  <c r="E73" i="6"/>
  <c r="J37" i="5"/>
  <c r="J36" i="5"/>
  <c r="AY58" i="1"/>
  <c r="J35" i="5"/>
  <c r="AX58" i="1"/>
  <c r="BI104" i="5"/>
  <c r="BH104" i="5"/>
  <c r="BG104" i="5"/>
  <c r="BF104" i="5"/>
  <c r="T104" i="5"/>
  <c r="R104" i="5"/>
  <c r="P104" i="5"/>
  <c r="BI102" i="5"/>
  <c r="BH102" i="5"/>
  <c r="BG102" i="5"/>
  <c r="BF102" i="5"/>
  <c r="T102" i="5"/>
  <c r="R102" i="5"/>
  <c r="P102" i="5"/>
  <c r="BI97" i="5"/>
  <c r="BH97" i="5"/>
  <c r="BG97" i="5"/>
  <c r="BF97" i="5"/>
  <c r="T97" i="5"/>
  <c r="R97" i="5"/>
  <c r="P97" i="5"/>
  <c r="BI94" i="5"/>
  <c r="BH94" i="5"/>
  <c r="BG94" i="5"/>
  <c r="BF94" i="5"/>
  <c r="T94" i="5"/>
  <c r="R94" i="5"/>
  <c r="P94" i="5"/>
  <c r="BI90" i="5"/>
  <c r="BH90" i="5"/>
  <c r="BG90" i="5"/>
  <c r="BF90" i="5"/>
  <c r="T90" i="5"/>
  <c r="R90" i="5"/>
  <c r="P90" i="5"/>
  <c r="BI86" i="5"/>
  <c r="BH86" i="5"/>
  <c r="BG86" i="5"/>
  <c r="BF86" i="5"/>
  <c r="T86" i="5"/>
  <c r="R86" i="5"/>
  <c r="P86" i="5"/>
  <c r="F79" i="5"/>
  <c r="F77" i="5"/>
  <c r="E75" i="5"/>
  <c r="F54" i="5"/>
  <c r="F52" i="5"/>
  <c r="E50" i="5"/>
  <c r="J24" i="5"/>
  <c r="E24" i="5"/>
  <c r="J55" i="5"/>
  <c r="J23" i="5"/>
  <c r="J21" i="5"/>
  <c r="E21" i="5"/>
  <c r="J79" i="5" s="1"/>
  <c r="J20" i="5"/>
  <c r="J18" i="5"/>
  <c r="E18" i="5"/>
  <c r="F55" i="5"/>
  <c r="J17" i="5"/>
  <c r="J12" i="5"/>
  <c r="J77" i="5" s="1"/>
  <c r="E7" i="5"/>
  <c r="E48" i="5"/>
  <c r="J37" i="4"/>
  <c r="J36" i="4"/>
  <c r="AY57" i="1"/>
  <c r="J35" i="4"/>
  <c r="AX57" i="1" s="1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97" i="4"/>
  <c r="BH97" i="4"/>
  <c r="BG97" i="4"/>
  <c r="BF97" i="4"/>
  <c r="T97" i="4"/>
  <c r="R97" i="4"/>
  <c r="P97" i="4"/>
  <c r="BI94" i="4"/>
  <c r="BH94" i="4"/>
  <c r="BG94" i="4"/>
  <c r="BF94" i="4"/>
  <c r="T94" i="4"/>
  <c r="R94" i="4"/>
  <c r="P94" i="4"/>
  <c r="BI90" i="4"/>
  <c r="BH90" i="4"/>
  <c r="BG90" i="4"/>
  <c r="BF90" i="4"/>
  <c r="T90" i="4"/>
  <c r="R90" i="4"/>
  <c r="P90" i="4"/>
  <c r="BI86" i="4"/>
  <c r="BH86" i="4"/>
  <c r="BG86" i="4"/>
  <c r="BF86" i="4"/>
  <c r="T86" i="4"/>
  <c r="R86" i="4"/>
  <c r="P86" i="4"/>
  <c r="F79" i="4"/>
  <c r="F77" i="4"/>
  <c r="E75" i="4"/>
  <c r="F54" i="4"/>
  <c r="F52" i="4"/>
  <c r="E50" i="4"/>
  <c r="J24" i="4"/>
  <c r="E24" i="4"/>
  <c r="J55" i="4"/>
  <c r="J23" i="4"/>
  <c r="J21" i="4"/>
  <c r="E21" i="4"/>
  <c r="J79" i="4"/>
  <c r="J20" i="4"/>
  <c r="J18" i="4"/>
  <c r="E18" i="4"/>
  <c r="F55" i="4"/>
  <c r="J17" i="4"/>
  <c r="J12" i="4"/>
  <c r="J52" i="4" s="1"/>
  <c r="E7" i="4"/>
  <c r="E73" i="4" s="1"/>
  <c r="J37" i="3"/>
  <c r="J36" i="3"/>
  <c r="AY56" i="1"/>
  <c r="J35" i="3"/>
  <c r="AX56" i="1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97" i="3"/>
  <c r="BH97" i="3"/>
  <c r="BG97" i="3"/>
  <c r="BF97" i="3"/>
  <c r="T97" i="3"/>
  <c r="R97" i="3"/>
  <c r="P97" i="3"/>
  <c r="BI94" i="3"/>
  <c r="BH94" i="3"/>
  <c r="BG94" i="3"/>
  <c r="BF94" i="3"/>
  <c r="T94" i="3"/>
  <c r="R94" i="3"/>
  <c r="P94" i="3"/>
  <c r="BI90" i="3"/>
  <c r="BH90" i="3"/>
  <c r="BG90" i="3"/>
  <c r="BF90" i="3"/>
  <c r="T90" i="3"/>
  <c r="R90" i="3"/>
  <c r="P90" i="3"/>
  <c r="BI86" i="3"/>
  <c r="BH86" i="3"/>
  <c r="BG86" i="3"/>
  <c r="BF86" i="3"/>
  <c r="T86" i="3"/>
  <c r="R86" i="3"/>
  <c r="P86" i="3"/>
  <c r="F79" i="3"/>
  <c r="F77" i="3"/>
  <c r="E75" i="3"/>
  <c r="F54" i="3"/>
  <c r="F52" i="3"/>
  <c r="E50" i="3"/>
  <c r="J24" i="3"/>
  <c r="E24" i="3"/>
  <c r="J80" i="3" s="1"/>
  <c r="J23" i="3"/>
  <c r="J21" i="3"/>
  <c r="E21" i="3"/>
  <c r="J79" i="3" s="1"/>
  <c r="J20" i="3"/>
  <c r="J18" i="3"/>
  <c r="E18" i="3"/>
  <c r="F80" i="3" s="1"/>
  <c r="J17" i="3"/>
  <c r="J12" i="3"/>
  <c r="J77" i="3"/>
  <c r="E7" i="3"/>
  <c r="E73" i="3"/>
  <c r="J37" i="2"/>
  <c r="J36" i="2"/>
  <c r="AY55" i="1" s="1"/>
  <c r="J35" i="2"/>
  <c r="AX55" i="1"/>
  <c r="BI104" i="2"/>
  <c r="BH104" i="2"/>
  <c r="BG104" i="2"/>
  <c r="BF104" i="2"/>
  <c r="F34" i="2" s="1"/>
  <c r="T104" i="2"/>
  <c r="R104" i="2"/>
  <c r="P104" i="2"/>
  <c r="BI102" i="2"/>
  <c r="BH102" i="2"/>
  <c r="BG102" i="2"/>
  <c r="BF102" i="2"/>
  <c r="T102" i="2"/>
  <c r="R102" i="2"/>
  <c r="P102" i="2"/>
  <c r="BI97" i="2"/>
  <c r="BH97" i="2"/>
  <c r="BG97" i="2"/>
  <c r="BF97" i="2"/>
  <c r="T97" i="2"/>
  <c r="R97" i="2"/>
  <c r="P97" i="2"/>
  <c r="BI94" i="2"/>
  <c r="BH94" i="2"/>
  <c r="BG94" i="2"/>
  <c r="BF94" i="2"/>
  <c r="T94" i="2"/>
  <c r="R94" i="2"/>
  <c r="P94" i="2"/>
  <c r="BI90" i="2"/>
  <c r="BH90" i="2"/>
  <c r="BG90" i="2"/>
  <c r="BF90" i="2"/>
  <c r="T90" i="2"/>
  <c r="R90" i="2"/>
  <c r="P90" i="2"/>
  <c r="BI86" i="2"/>
  <c r="BH86" i="2"/>
  <c r="F36" i="2" s="1"/>
  <c r="BG86" i="2"/>
  <c r="BF86" i="2"/>
  <c r="T86" i="2"/>
  <c r="R86" i="2"/>
  <c r="P86" i="2"/>
  <c r="F79" i="2"/>
  <c r="F77" i="2"/>
  <c r="E75" i="2"/>
  <c r="F54" i="2"/>
  <c r="F52" i="2"/>
  <c r="E50" i="2"/>
  <c r="J24" i="2"/>
  <c r="E24" i="2"/>
  <c r="J80" i="2" s="1"/>
  <c r="J23" i="2"/>
  <c r="J21" i="2"/>
  <c r="E21" i="2"/>
  <c r="J54" i="2" s="1"/>
  <c r="J20" i="2"/>
  <c r="J18" i="2"/>
  <c r="E18" i="2"/>
  <c r="F80" i="2" s="1"/>
  <c r="J17" i="2"/>
  <c r="J12" i="2"/>
  <c r="J77" i="2" s="1"/>
  <c r="E7" i="2"/>
  <c r="E73" i="2"/>
  <c r="L50" i="1"/>
  <c r="AM50" i="1"/>
  <c r="AM49" i="1"/>
  <c r="L49" i="1"/>
  <c r="AM47" i="1"/>
  <c r="L47" i="1"/>
  <c r="L45" i="1"/>
  <c r="L44" i="1"/>
  <c r="BK110" i="8"/>
  <c r="BK94" i="8"/>
  <c r="BK144" i="7"/>
  <c r="BK104" i="4"/>
  <c r="J132" i="7"/>
  <c r="J105" i="8"/>
  <c r="J90" i="2"/>
  <c r="J86" i="5"/>
  <c r="BK146" i="7"/>
  <c r="F35" i="2"/>
  <c r="BB55" i="1" s="1"/>
  <c r="J90" i="3"/>
  <c r="BK132" i="7"/>
  <c r="BK86" i="4"/>
  <c r="BK102" i="8"/>
  <c r="J94" i="3"/>
  <c r="J106" i="7"/>
  <c r="BK86" i="2"/>
  <c r="BK115" i="7"/>
  <c r="BK97" i="4"/>
  <c r="BK97" i="2"/>
  <c r="J104" i="5"/>
  <c r="J90" i="4"/>
  <c r="J146" i="7"/>
  <c r="BK86" i="3"/>
  <c r="BK126" i="7"/>
  <c r="BK102" i="5"/>
  <c r="J102" i="3"/>
  <c r="BK104" i="6"/>
  <c r="BK100" i="7"/>
  <c r="J97" i="6"/>
  <c r="BK112" i="7"/>
  <c r="J90" i="5"/>
  <c r="J94" i="2"/>
  <c r="BK138" i="7"/>
  <c r="J102" i="4"/>
  <c r="J104" i="2"/>
  <c r="BK97" i="3"/>
  <c r="BK94" i="7"/>
  <c r="J103" i="7"/>
  <c r="BK97" i="5"/>
  <c r="BK105" i="8"/>
  <c r="J86" i="4"/>
  <c r="J118" i="7"/>
  <c r="J141" i="7"/>
  <c r="BK94" i="4"/>
  <c r="BK102" i="6"/>
  <c r="BK104" i="3"/>
  <c r="BK135" i="7"/>
  <c r="J97" i="4"/>
  <c r="J109" i="7"/>
  <c r="BK94" i="3"/>
  <c r="J94" i="5"/>
  <c r="BK94" i="2"/>
  <c r="BK109" i="7"/>
  <c r="J86" i="6"/>
  <c r="J138" i="7"/>
  <c r="J97" i="2"/>
  <c r="BK90" i="8"/>
  <c r="J100" i="7"/>
  <c r="J104" i="4"/>
  <c r="J90" i="7"/>
  <c r="J102" i="5"/>
  <c r="BK90" i="3"/>
  <c r="J121" i="7"/>
  <c r="BK90" i="7"/>
  <c r="J108" i="8"/>
  <c r="J104" i="6"/>
  <c r="BK102" i="3"/>
  <c r="BK121" i="7"/>
  <c r="J90" i="6"/>
  <c r="J94" i="7"/>
  <c r="BK86" i="8"/>
  <c r="J102" i="2"/>
  <c r="BK90" i="5"/>
  <c r="J97" i="7"/>
  <c r="BK94" i="5"/>
  <c r="AS54" i="1"/>
  <c r="J112" i="7"/>
  <c r="BK86" i="6"/>
  <c r="J110" i="8"/>
  <c r="BK94" i="6"/>
  <c r="BK97" i="8"/>
  <c r="J94" i="6"/>
  <c r="BK90" i="2"/>
  <c r="J144" i="7"/>
  <c r="J102" i="8"/>
  <c r="BK104" i="5"/>
  <c r="BK108" i="8"/>
  <c r="J129" i="7"/>
  <c r="J90" i="8"/>
  <c r="J104" i="3"/>
  <c r="BK118" i="7"/>
  <c r="BK90" i="6"/>
  <c r="BK86" i="7"/>
  <c r="J86" i="7"/>
  <c r="J94" i="4"/>
  <c r="J86" i="3"/>
  <c r="J135" i="7"/>
  <c r="BK129" i="7"/>
  <c r="BK97" i="6"/>
  <c r="J86" i="2"/>
  <c r="BK86" i="5"/>
  <c r="BK97" i="7"/>
  <c r="BK102" i="4"/>
  <c r="J97" i="8"/>
  <c r="BK141" i="7"/>
  <c r="BK90" i="4"/>
  <c r="BK103" i="7"/>
  <c r="J94" i="8"/>
  <c r="J102" i="6"/>
  <c r="J97" i="3"/>
  <c r="J115" i="7"/>
  <c r="J86" i="8"/>
  <c r="J126" i="7"/>
  <c r="BK102" i="2"/>
  <c r="BK106" i="7"/>
  <c r="J97" i="5"/>
  <c r="BK104" i="2"/>
  <c r="BK85" i="3" l="1"/>
  <c r="J85" i="3"/>
  <c r="J61" i="3"/>
  <c r="P101" i="4"/>
  <c r="P100" i="4" s="1"/>
  <c r="T101" i="4"/>
  <c r="T100" i="4" s="1"/>
  <c r="BK101" i="6"/>
  <c r="J101" i="6" s="1"/>
  <c r="J63" i="6" s="1"/>
  <c r="T85" i="2"/>
  <c r="T84" i="2"/>
  <c r="P101" i="3"/>
  <c r="P100" i="3"/>
  <c r="P85" i="4"/>
  <c r="P84" i="4"/>
  <c r="BK101" i="5"/>
  <c r="J101" i="5" s="1"/>
  <c r="J63" i="5" s="1"/>
  <c r="R125" i="7"/>
  <c r="R124" i="7"/>
  <c r="P85" i="2"/>
  <c r="P84" i="2" s="1"/>
  <c r="P85" i="3"/>
  <c r="P84" i="3" s="1"/>
  <c r="P83" i="3" s="1"/>
  <c r="AU56" i="1" s="1"/>
  <c r="R101" i="5"/>
  <c r="R100" i="5"/>
  <c r="BK85" i="7"/>
  <c r="BK84" i="7" s="1"/>
  <c r="J84" i="7" s="1"/>
  <c r="J60" i="7" s="1"/>
  <c r="T101" i="3"/>
  <c r="T100" i="3" s="1"/>
  <c r="P101" i="5"/>
  <c r="P100" i="5"/>
  <c r="R101" i="6"/>
  <c r="R100" i="6"/>
  <c r="R85" i="7"/>
  <c r="R84" i="7"/>
  <c r="R83" i="7" s="1"/>
  <c r="BK85" i="2"/>
  <c r="J85" i="2"/>
  <c r="J61" i="2"/>
  <c r="P101" i="2"/>
  <c r="P100" i="2"/>
  <c r="BK101" i="3"/>
  <c r="J101" i="3"/>
  <c r="J63" i="3" s="1"/>
  <c r="BK85" i="4"/>
  <c r="BK84" i="4"/>
  <c r="BK85" i="6"/>
  <c r="J85" i="6"/>
  <c r="J61" i="6"/>
  <c r="T125" i="7"/>
  <c r="T124" i="7"/>
  <c r="BK85" i="8"/>
  <c r="BK84" i="8" s="1"/>
  <c r="J84" i="8" s="1"/>
  <c r="J60" i="8" s="1"/>
  <c r="R85" i="2"/>
  <c r="R84" i="2"/>
  <c r="R83" i="2" s="1"/>
  <c r="R85" i="3"/>
  <c r="R84" i="3"/>
  <c r="R101" i="4"/>
  <c r="R100" i="4" s="1"/>
  <c r="R83" i="4" s="1"/>
  <c r="T85" i="5"/>
  <c r="T84" i="5" s="1"/>
  <c r="P85" i="6"/>
  <c r="P84" i="6"/>
  <c r="P85" i="7"/>
  <c r="P84" i="7"/>
  <c r="T85" i="8"/>
  <c r="T84" i="8" s="1"/>
  <c r="BK101" i="2"/>
  <c r="J101" i="2"/>
  <c r="J63" i="2" s="1"/>
  <c r="BK125" i="7"/>
  <c r="J125" i="7" s="1"/>
  <c r="J63" i="7" s="1"/>
  <c r="P85" i="8"/>
  <c r="P84" i="8"/>
  <c r="T101" i="2"/>
  <c r="T100" i="2" s="1"/>
  <c r="T85" i="3"/>
  <c r="T84" i="3" s="1"/>
  <c r="T83" i="3" s="1"/>
  <c r="T85" i="4"/>
  <c r="T84" i="4" s="1"/>
  <c r="T83" i="4" s="1"/>
  <c r="BK85" i="5"/>
  <c r="J85" i="5" s="1"/>
  <c r="J61" i="5" s="1"/>
  <c r="T101" i="6"/>
  <c r="T100" i="6"/>
  <c r="R85" i="8"/>
  <c r="R84" i="8" s="1"/>
  <c r="P85" i="5"/>
  <c r="P84" i="5" s="1"/>
  <c r="T85" i="6"/>
  <c r="T84" i="6"/>
  <c r="T83" i="6" s="1"/>
  <c r="P125" i="7"/>
  <c r="P124" i="7" s="1"/>
  <c r="BK101" i="4"/>
  <c r="BK100" i="4"/>
  <c r="J100" i="4" s="1"/>
  <c r="J62" i="4" s="1"/>
  <c r="R85" i="5"/>
  <c r="R84" i="5" s="1"/>
  <c r="P101" i="6"/>
  <c r="P100" i="6" s="1"/>
  <c r="T85" i="7"/>
  <c r="T84" i="7"/>
  <c r="T83" i="7" s="1"/>
  <c r="P101" i="8"/>
  <c r="P100" i="8"/>
  <c r="R101" i="2"/>
  <c r="R100" i="2"/>
  <c r="R101" i="3"/>
  <c r="R100" i="3"/>
  <c r="R85" i="4"/>
  <c r="R84" i="4"/>
  <c r="T101" i="5"/>
  <c r="T100" i="5"/>
  <c r="R85" i="6"/>
  <c r="R84" i="6" s="1"/>
  <c r="R83" i="6" s="1"/>
  <c r="BK101" i="8"/>
  <c r="J101" i="8" s="1"/>
  <c r="J63" i="8" s="1"/>
  <c r="R101" i="8"/>
  <c r="R100" i="8"/>
  <c r="T101" i="8"/>
  <c r="T100" i="8" s="1"/>
  <c r="BE97" i="8"/>
  <c r="J80" i="8"/>
  <c r="BE94" i="8"/>
  <c r="J77" i="8"/>
  <c r="F80" i="8"/>
  <c r="BE102" i="8"/>
  <c r="BE110" i="8"/>
  <c r="E73" i="8"/>
  <c r="BE90" i="8"/>
  <c r="BE86" i="8"/>
  <c r="BE105" i="8"/>
  <c r="BE108" i="8"/>
  <c r="J54" i="8"/>
  <c r="J52" i="7"/>
  <c r="J55" i="7"/>
  <c r="BE94" i="7"/>
  <c r="BE103" i="7"/>
  <c r="BE115" i="7"/>
  <c r="BE121" i="7"/>
  <c r="E73" i="7"/>
  <c r="BE112" i="7"/>
  <c r="BE132" i="7"/>
  <c r="J79" i="7"/>
  <c r="BK84" i="6"/>
  <c r="BE90" i="7"/>
  <c r="BE97" i="7"/>
  <c r="BE106" i="7"/>
  <c r="BE109" i="7"/>
  <c r="BE129" i="7"/>
  <c r="BE138" i="7"/>
  <c r="BE141" i="7"/>
  <c r="F55" i="7"/>
  <c r="BE86" i="7"/>
  <c r="BE100" i="7"/>
  <c r="BE146" i="7"/>
  <c r="BE135" i="7"/>
  <c r="BE144" i="7"/>
  <c r="BE118" i="7"/>
  <c r="BE126" i="7"/>
  <c r="E48" i="6"/>
  <c r="F80" i="6"/>
  <c r="BE86" i="6"/>
  <c r="BE102" i="6"/>
  <c r="J80" i="6"/>
  <c r="BE104" i="6"/>
  <c r="BK84" i="5"/>
  <c r="J84" i="5" s="1"/>
  <c r="J60" i="5" s="1"/>
  <c r="J52" i="6"/>
  <c r="J79" i="6"/>
  <c r="BE97" i="6"/>
  <c r="BE94" i="6"/>
  <c r="BE90" i="6"/>
  <c r="J54" i="5"/>
  <c r="BE97" i="5"/>
  <c r="BE104" i="5"/>
  <c r="J84" i="4"/>
  <c r="J60" i="4"/>
  <c r="J52" i="5"/>
  <c r="F80" i="5"/>
  <c r="J85" i="4"/>
  <c r="J61" i="4"/>
  <c r="BE86" i="5"/>
  <c r="J101" i="4"/>
  <c r="J63" i="4" s="1"/>
  <c r="J80" i="5"/>
  <c r="E73" i="5"/>
  <c r="BE94" i="5"/>
  <c r="BE102" i="5"/>
  <c r="BE90" i="5"/>
  <c r="E48" i="4"/>
  <c r="BK84" i="3"/>
  <c r="J84" i="3" s="1"/>
  <c r="J60" i="3" s="1"/>
  <c r="J80" i="4"/>
  <c r="J77" i="4"/>
  <c r="F80" i="4"/>
  <c r="BE94" i="4"/>
  <c r="J54" i="4"/>
  <c r="BE102" i="4"/>
  <c r="BE86" i="4"/>
  <c r="BE90" i="4"/>
  <c r="BE97" i="4"/>
  <c r="BE104" i="4"/>
  <c r="E48" i="3"/>
  <c r="J54" i="3"/>
  <c r="J55" i="3"/>
  <c r="BE86" i="3"/>
  <c r="BK84" i="2"/>
  <c r="J52" i="3"/>
  <c r="F55" i="3"/>
  <c r="BE90" i="3"/>
  <c r="BE97" i="3"/>
  <c r="BE102" i="3"/>
  <c r="BE104" i="3"/>
  <c r="BE94" i="3"/>
  <c r="J52" i="2"/>
  <c r="J55" i="2"/>
  <c r="J79" i="2"/>
  <c r="BE86" i="2"/>
  <c r="E48" i="2"/>
  <c r="F55" i="2"/>
  <c r="BC55" i="1"/>
  <c r="BE90" i="2"/>
  <c r="BE94" i="2"/>
  <c r="BE97" i="2"/>
  <c r="BE102" i="2"/>
  <c r="BE104" i="2"/>
  <c r="BA55" i="1"/>
  <c r="J34" i="6"/>
  <c r="AW59" i="1" s="1"/>
  <c r="F34" i="5"/>
  <c r="BA58" i="1" s="1"/>
  <c r="F37" i="7"/>
  <c r="BD60" i="1" s="1"/>
  <c r="F36" i="3"/>
  <c r="BC56" i="1" s="1"/>
  <c r="J34" i="2"/>
  <c r="AW55" i="1" s="1"/>
  <c r="F35" i="6"/>
  <c r="BB59" i="1" s="1"/>
  <c r="F36" i="4"/>
  <c r="BC57" i="1"/>
  <c r="J34" i="7"/>
  <c r="AW60" i="1"/>
  <c r="F37" i="6"/>
  <c r="BD59" i="1"/>
  <c r="F37" i="5"/>
  <c r="BD58" i="1"/>
  <c r="F37" i="2"/>
  <c r="BD55" i="1"/>
  <c r="F34" i="3"/>
  <c r="BA56" i="1"/>
  <c r="F34" i="8"/>
  <c r="BA61" i="1"/>
  <c r="F35" i="8"/>
  <c r="BB61" i="1"/>
  <c r="F35" i="4"/>
  <c r="BB57" i="1"/>
  <c r="F35" i="3"/>
  <c r="BB56" i="1"/>
  <c r="J34" i="8"/>
  <c r="AW61" i="1"/>
  <c r="F37" i="8"/>
  <c r="BD61" i="1"/>
  <c r="F34" i="4"/>
  <c r="BA57" i="1"/>
  <c r="F36" i="8"/>
  <c r="BC61" i="1" s="1"/>
  <c r="F36" i="6"/>
  <c r="BC59" i="1"/>
  <c r="F36" i="7"/>
  <c r="BC60" i="1"/>
  <c r="F36" i="5"/>
  <c r="BC58" i="1"/>
  <c r="J34" i="4"/>
  <c r="AW57" i="1" s="1"/>
  <c r="J34" i="3"/>
  <c r="AW56" i="1"/>
  <c r="J34" i="5"/>
  <c r="AW58" i="1"/>
  <c r="F37" i="3"/>
  <c r="BD56" i="1"/>
  <c r="F35" i="5"/>
  <c r="BB58" i="1" s="1"/>
  <c r="F34" i="7"/>
  <c r="BA60" i="1"/>
  <c r="F37" i="4"/>
  <c r="BD57" i="1"/>
  <c r="F34" i="6"/>
  <c r="BA59" i="1"/>
  <c r="F35" i="7"/>
  <c r="BB60" i="1" s="1"/>
  <c r="BK124" i="7" l="1"/>
  <c r="J124" i="7" s="1"/>
  <c r="J62" i="7" s="1"/>
  <c r="J85" i="7"/>
  <c r="J61" i="7" s="1"/>
  <c r="BK100" i="6"/>
  <c r="R83" i="5"/>
  <c r="P83" i="4"/>
  <c r="AU57" i="1"/>
  <c r="P83" i="5"/>
  <c r="AU58" i="1"/>
  <c r="BK100" i="5"/>
  <c r="J100" i="5" s="1"/>
  <c r="J62" i="5" s="1"/>
  <c r="P83" i="8"/>
  <c r="AU61" i="1" s="1"/>
  <c r="T83" i="8"/>
  <c r="R83" i="8"/>
  <c r="P83" i="6"/>
  <c r="AU59" i="1" s="1"/>
  <c r="R83" i="3"/>
  <c r="BK83" i="4"/>
  <c r="J83" i="4" s="1"/>
  <c r="J59" i="4" s="1"/>
  <c r="P83" i="7"/>
  <c r="AU60" i="1"/>
  <c r="T83" i="2"/>
  <c r="T83" i="5"/>
  <c r="P83" i="2"/>
  <c r="AU55" i="1"/>
  <c r="BK100" i="2"/>
  <c r="J100" i="2"/>
  <c r="J62" i="2" s="1"/>
  <c r="J85" i="8"/>
  <c r="J61" i="8"/>
  <c r="BK100" i="8"/>
  <c r="J100" i="8" s="1"/>
  <c r="J62" i="8" s="1"/>
  <c r="BK100" i="3"/>
  <c r="J100" i="3"/>
  <c r="J62" i="3" s="1"/>
  <c r="BK83" i="7"/>
  <c r="J83" i="7"/>
  <c r="J59" i="7" s="1"/>
  <c r="J84" i="6"/>
  <c r="J60" i="6"/>
  <c r="BK83" i="5"/>
  <c r="J83" i="5"/>
  <c r="J59" i="5"/>
  <c r="BK83" i="3"/>
  <c r="J83" i="3" s="1"/>
  <c r="J59" i="3" s="1"/>
  <c r="J84" i="2"/>
  <c r="J60" i="2" s="1"/>
  <c r="J33" i="5"/>
  <c r="AV58" i="1"/>
  <c r="AT58" i="1"/>
  <c r="F33" i="7"/>
  <c r="AZ60" i="1" s="1"/>
  <c r="BD54" i="1"/>
  <c r="W33" i="1" s="1"/>
  <c r="F33" i="3"/>
  <c r="AZ56" i="1" s="1"/>
  <c r="BC54" i="1"/>
  <c r="W32" i="1"/>
  <c r="J33" i="7"/>
  <c r="AV60" i="1" s="1"/>
  <c r="AT60" i="1" s="1"/>
  <c r="BA54" i="1"/>
  <c r="W30" i="1" s="1"/>
  <c r="J33" i="3"/>
  <c r="AV56" i="1"/>
  <c r="AT56" i="1"/>
  <c r="F33" i="2"/>
  <c r="AZ55" i="1" s="1"/>
  <c r="J33" i="2"/>
  <c r="AV55" i="1" s="1"/>
  <c r="AT55" i="1" s="1"/>
  <c r="F33" i="5"/>
  <c r="AZ58" i="1"/>
  <c r="J33" i="6"/>
  <c r="AV59" i="1" s="1"/>
  <c r="AT59" i="1" s="1"/>
  <c r="BB54" i="1"/>
  <c r="AX54" i="1"/>
  <c r="F33" i="4"/>
  <c r="AZ57" i="1"/>
  <c r="F33" i="6"/>
  <c r="AZ59" i="1" s="1"/>
  <c r="J33" i="8"/>
  <c r="AV61" i="1"/>
  <c r="AT61" i="1" s="1"/>
  <c r="J33" i="4"/>
  <c r="AV57" i="1" s="1"/>
  <c r="AT57" i="1" s="1"/>
  <c r="F33" i="8"/>
  <c r="AZ61" i="1" s="1"/>
  <c r="BK83" i="6" l="1"/>
  <c r="J83" i="6" s="1"/>
  <c r="J100" i="6"/>
  <c r="J62" i="6" s="1"/>
  <c r="BK83" i="8"/>
  <c r="J83" i="8"/>
  <c r="BK83" i="2"/>
  <c r="J83" i="2" s="1"/>
  <c r="J59" i="2" s="1"/>
  <c r="AU54" i="1"/>
  <c r="J30" i="3"/>
  <c r="AG56" i="1"/>
  <c r="AZ54" i="1"/>
  <c r="AV54" i="1"/>
  <c r="AK29" i="1" s="1"/>
  <c r="W31" i="1"/>
  <c r="AY54" i="1"/>
  <c r="J30" i="5"/>
  <c r="AG58" i="1" s="1"/>
  <c r="AN58" i="1" s="1"/>
  <c r="J30" i="4"/>
  <c r="AG57" i="1"/>
  <c r="J30" i="7"/>
  <c r="AG60" i="1"/>
  <c r="AN60" i="1"/>
  <c r="AW54" i="1"/>
  <c r="AK30" i="1" s="1"/>
  <c r="J30" i="8"/>
  <c r="AG61" i="1"/>
  <c r="J30" i="6" l="1"/>
  <c r="J59" i="6"/>
  <c r="J39" i="8"/>
  <c r="J39" i="4"/>
  <c r="J59" i="8"/>
  <c r="J39" i="7"/>
  <c r="J39" i="5"/>
  <c r="J39" i="3"/>
  <c r="AN56" i="1"/>
  <c r="AN61" i="1"/>
  <c r="AN57" i="1"/>
  <c r="J30" i="2"/>
  <c r="AG55" i="1" s="1"/>
  <c r="AN55" i="1" s="1"/>
  <c r="AT54" i="1"/>
  <c r="W29" i="1"/>
  <c r="AG59" i="1" l="1"/>
  <c r="AN59" i="1" s="1"/>
  <c r="J39" i="6"/>
  <c r="J39" i="2"/>
  <c r="AG54" i="1"/>
  <c r="AK26" i="1" s="1"/>
  <c r="AK35" i="1" s="1"/>
  <c r="AN54" i="1" l="1"/>
</calcChain>
</file>

<file path=xl/sharedStrings.xml><?xml version="1.0" encoding="utf-8"?>
<sst xmlns="http://schemas.openxmlformats.org/spreadsheetml/2006/main" count="2919" uniqueCount="499">
  <si>
    <t>Export Komplet</t>
  </si>
  <si>
    <t>VZ</t>
  </si>
  <si>
    <t>2.0</t>
  </si>
  <si>
    <t>ZAMOK</t>
  </si>
  <si>
    <t>False</t>
  </si>
  <si>
    <t>{bb9cde99-1c3b-4677-bc53-9d1d43804845}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</si>
  <si>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</si>
  <si>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</si>
  <si>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</si>
  <si>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</si>
  <si>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</si>
  <si>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</si>
  <si>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</si>
  <si>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</si>
  <si>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112-2025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</si>
  <si>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</si>
  <si>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</si>
  <si>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Pardubicko - část 2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</si>
  <si>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</si>
  <si>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</si>
  <si>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</si>
  <si>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</si>
  <si>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</si>
  <si>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</si>
  <si>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</si>
  <si>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</si>
  <si>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SPÚ-OVHS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</si>
  <si>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</si>
  <si>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</si>
  <si>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</si>
  <si>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</si>
  <si>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</si>
  <si>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</si>
  <si>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</si>
  <si>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</si>
  <si>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</si>
  <si>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</si>
  <si>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</si>
  <si>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</si>
  <si>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</si>
  <si>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</si>
  <si>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</si>
  <si>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</si>
  <si>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</si>
  <si>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</si>
  <si>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</si>
  <si>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</si>
  <si>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</si>
  <si>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</si>
  <si>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</si>
  <si>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</si>
  <si>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</si>
  <si>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</si>
  <si>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</si>
  <si>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</si>
  <si>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</si>
  <si>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</si>
  <si>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</si>
  <si>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</si>
  <si>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</si>
  <si>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</si>
  <si>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</si>
  <si>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</si>
  <si>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</si>
  <si>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</si>
  <si>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</si>
  <si>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</si>
  <si>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</si>
  <si>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</si>
  <si>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</si>
  <si>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</si>
  <si>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</si>
  <si>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</si>
  <si>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</si>
  <si>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</t>
  </si>
  <si>
    <t>ODV.BOŘICE, HOZ Bořice</t>
  </si>
  <si>
    <t>STA</t>
  </si>
  <si>
    <t>1</t>
  </si>
  <si>
    <t>{3718cdd4-caa8-4852-9490-4fa8be869439}</t>
  </si>
  <si>
    <t>2</t>
  </si>
  <si>
    <t>SO2</t>
  </si>
  <si>
    <t>{c26fd20d-1ffd-4520-8bf6-7153a8b3bf46}</t>
  </si>
  <si>
    <t>SO3</t>
  </si>
  <si>
    <t>ODV.HROCHUV TYNEC, otevřený HOZ Čankovice-Káraný k obci Bližňovice</t>
  </si>
  <si>
    <t>{4e457dae-c8ef-46e0-a558-135b7acb05d8}</t>
  </si>
  <si>
    <t>SO4</t>
  </si>
  <si>
    <t>ODV.HROCHUV TYNEC, otevřený HOZ Čankovice přes obec</t>
  </si>
  <si>
    <t>{87a5c9a1-eed9-4cbd-a5c0-1a2fc6a2bab3}</t>
  </si>
  <si>
    <t>SO5</t>
  </si>
  <si>
    <t>OSTRETIN, HOZ Ostřetín – odpad D</t>
  </si>
  <si>
    <t>{911665d4-fc8d-49df-9ec6-f547e2afbc05}</t>
  </si>
  <si>
    <t>SO6</t>
  </si>
  <si>
    <t>ODV. SLATIŇANY, Odpad A2</t>
  </si>
  <si>
    <t>{24dd3f13-8668-4901-9e0f-50fe51f38ce8}</t>
  </si>
  <si>
    <t>SO7</t>
  </si>
  <si>
    <t>ODV. SLATIŇANY, Odpad B</t>
  </si>
  <si>
    <t>{0199c9da-4eb4-46af-ada8-8fd90c70fc8d}</t>
  </si>
  <si>
    <t>KRYCÍ LIST SOUPISU PRACÍ</t>
  </si>
  <si>
    <t>Objekt:</t>
  </si>
  <si>
    <t>SO1 - ODV.BOŘICE, HOZ Bořice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</si>
  <si>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</si>
  <si>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</si>
  <si>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</si>
  <si>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</si>
  <si>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</si>
  <si>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</si>
  <si>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</si>
  <si>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</si>
  <si>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</si>
  <si>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</si>
  <si>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</si>
  <si>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</si>
  <si>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</si>
  <si>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</si>
  <si>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</si>
  <si>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</si>
  <si>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</si>
  <si>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</si>
  <si>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</si>
  <si>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</si>
  <si>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</si>
  <si>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</si>
  <si>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</si>
  <si>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</si>
  <si>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</si>
  <si>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</si>
  <si>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111103213</t>
  </si>
  <si>
    <t>Kosení ve vegetačním období divokého porostu hustého</t>
  </si>
  <si>
    <t>ha</t>
  </si>
  <si>
    <t>CS ÚRS 2025 02</t>
  </si>
  <si>
    <t>4</t>
  </si>
  <si>
    <t>-961093621</t>
  </si>
  <si>
    <t>PP</t>
  </si>
  <si>
    <t>Kosení travin a vodních rostlin ve vegetačním období divokého porostu hustého</t>
  </si>
  <si>
    <t>Online PSC</t>
  </si>
  <si>
    <t>https://podminky.urs.cz/item/CS_URS_2025_02/111103213</t>
  </si>
  <si>
    <t>VV</t>
  </si>
  <si>
    <t>1035*7*0,6/10000</t>
  </si>
  <si>
    <t>111103223</t>
  </si>
  <si>
    <t>Kosení ve vegetačním období vodního rostlinstva na břehu hustého</t>
  </si>
  <si>
    <t>1469778033</t>
  </si>
  <si>
    <t>Kosení travin a vodních rostlin ve vegetačním období vodního rostlinstva na břehu hustého</t>
  </si>
  <si>
    <t>https://podminky.urs.cz/item/CS_URS_2025_02/111103223</t>
  </si>
  <si>
    <t>1035*7*0,4/10000</t>
  </si>
  <si>
    <t>3</t>
  </si>
  <si>
    <t>185803106</t>
  </si>
  <si>
    <t>Shrabání pokoseného divokého porostu s odvozem do 20 km</t>
  </si>
  <si>
    <t>443308225</t>
  </si>
  <si>
    <t>Shrabání pokoseného porostu a organických naplavenin s odvozem do 20 km divokého porostu</t>
  </si>
  <si>
    <t>https://podminky.urs.cz/item/CS_URS_2025_02/185803106</t>
  </si>
  <si>
    <t>185803107</t>
  </si>
  <si>
    <t>Shrabání pokoseného vodního rostlinstva z břehu i z vody s odvozem do 20 km</t>
  </si>
  <si>
    <t>-1932891158</t>
  </si>
  <si>
    <t>Shrabání pokoseného porostu a organických naplavenin s odvozem do 20 km vodního rostlinstva z břehu i z vody</t>
  </si>
  <si>
    <t>https://podminky.urs.cz/item/CS_URS_2025_02/185803107</t>
  </si>
  <si>
    <t>N00</t>
  </si>
  <si>
    <t>Nepojmenované práce</t>
  </si>
  <si>
    <t>N01</t>
  </si>
  <si>
    <t>Nepojmenovaný díl</t>
  </si>
  <si>
    <t>5</t>
  </si>
  <si>
    <t>R-032</t>
  </si>
  <si>
    <t>Ekologická likvidace divokého porostu - v souladu se zákonem o odpadech č. 541/2020 Sb. v platném znění</t>
  </si>
  <si>
    <t>512</t>
  </si>
  <si>
    <t>1375408777</t>
  </si>
  <si>
    <t xml:space="preserve">Ekologická likvidace divokého porostu - v souladu se zákonem o odpadech č. 541/2020 Sb.v platném znění 
</t>
  </si>
  <si>
    <t>6</t>
  </si>
  <si>
    <t>R-033</t>
  </si>
  <si>
    <t xml:space="preserve">Ekologická likvidace vodního porostu - v souladu se zákonem o odpadech č. 541/2020 Sb. v platném znění </t>
  </si>
  <si>
    <t>-960625375</t>
  </si>
  <si>
    <t xml:space="preserve">Ekologická likvidace vodního porostu - v souladu se zákonem o odpadech č. 541/2020 Sb.v platném znění 
</t>
  </si>
  <si>
    <t>SO2 - ODV.BOŘICE, HOZ Bořice</t>
  </si>
  <si>
    <t>2128350681</t>
  </si>
  <si>
    <t>300*5*0,6/10000</t>
  </si>
  <si>
    <t>-1073051603</t>
  </si>
  <si>
    <t>300*5*0,4/10000</t>
  </si>
  <si>
    <t>816168731</t>
  </si>
  <si>
    <t>-777373920</t>
  </si>
  <si>
    <t>-97435459</t>
  </si>
  <si>
    <t>1166665580</t>
  </si>
  <si>
    <t>SO3 - ODV.HROCHUV TYNEC, otevřený HOZ Čankovice-Káraný k obci Bližňovice</t>
  </si>
  <si>
    <t>1228757702</t>
  </si>
  <si>
    <t>2225*8*0,75/10000</t>
  </si>
  <si>
    <t>1971196963</t>
  </si>
  <si>
    <t>2225*8*0,25/10000</t>
  </si>
  <si>
    <t>-1514353196</t>
  </si>
  <si>
    <t>975103677</t>
  </si>
  <si>
    <t>-1757219004</t>
  </si>
  <si>
    <t>1443301832</t>
  </si>
  <si>
    <t>SO4 - ODV.HROCHUV TYNEC, otevřený HOZ Čankovice přes obec</t>
  </si>
  <si>
    <t>-1774269561</t>
  </si>
  <si>
    <t>455*7,5*0,6/10000</t>
  </si>
  <si>
    <t>189489681</t>
  </si>
  <si>
    <t>455*7,5*0,4/10000</t>
  </si>
  <si>
    <t>-611387385</t>
  </si>
  <si>
    <t>-360325505</t>
  </si>
  <si>
    <t>1117129161</t>
  </si>
  <si>
    <t>1913733491</t>
  </si>
  <si>
    <t>SO5 - OSTRETIN, HOZ Ostřetín – odpad D</t>
  </si>
  <si>
    <t>-1423529423</t>
  </si>
  <si>
    <t>600*6*0,5/10000</t>
  </si>
  <si>
    <t>-949766641</t>
  </si>
  <si>
    <t>-1436000314</t>
  </si>
  <si>
    <t>2010365194</t>
  </si>
  <si>
    <t>1655783598</t>
  </si>
  <si>
    <t>1560501905</t>
  </si>
  <si>
    <t>SO6 - ODV. SLATIŇANY, Odpad A2</t>
  </si>
  <si>
    <t>1607645040</t>
  </si>
  <si>
    <t>874*9*0,9/10000</t>
  </si>
  <si>
    <t>-902674167</t>
  </si>
  <si>
    <t>874*9*0,1/10000</t>
  </si>
  <si>
    <t>7</t>
  </si>
  <si>
    <t>112101101</t>
  </si>
  <si>
    <t>Odstranění stromů listnatých průměru kmene přes 100 do 300 mm</t>
  </si>
  <si>
    <t>kus</t>
  </si>
  <si>
    <t>-711735950</t>
  </si>
  <si>
    <t>Odstranění stromů s odřezáním kmene a s odvětvením listnatých, průměru kmene přes 100 do 300 mm</t>
  </si>
  <si>
    <t>https://podminky.urs.cz/item/CS_URS_2025_02/112101101</t>
  </si>
  <si>
    <t>8</t>
  </si>
  <si>
    <t>112101102</t>
  </si>
  <si>
    <t>Odstranění stromů listnatých průměru kmene přes 300 do 500 mm</t>
  </si>
  <si>
    <t>-247684467</t>
  </si>
  <si>
    <t>Odstranění stromů s odřezáním kmene a s odvětvením listnatých, průměru kmene přes 300 do 500 mm</t>
  </si>
  <si>
    <t>https://podminky.urs.cz/item/CS_URS_2025_02/112101102</t>
  </si>
  <si>
    <t>15</t>
  </si>
  <si>
    <t>112251101</t>
  </si>
  <si>
    <t>Odstranění pařezů průměru přes 100 do 300 mm</t>
  </si>
  <si>
    <t>1017890254</t>
  </si>
  <si>
    <t>Odstranění pařezů strojně s jejich vykopáním nebo vytrháním průměru přes 100 do 300 mm</t>
  </si>
  <si>
    <t>https://podminky.urs.cz/item/CS_URS_2025_02/112251101</t>
  </si>
  <si>
    <t>16</t>
  </si>
  <si>
    <t>112251102</t>
  </si>
  <si>
    <t>Odstranění pařezů průměru přes 300 do 500 mm</t>
  </si>
  <si>
    <t>1449756562</t>
  </si>
  <si>
    <t>Odstranění pařezů strojně s jejich vykopáním nebo vytrháním průměru přes 300 do 500 mm</t>
  </si>
  <si>
    <t>https://podminky.urs.cz/item/CS_URS_2025_02/112251102</t>
  </si>
  <si>
    <t>17</t>
  </si>
  <si>
    <t>112251103</t>
  </si>
  <si>
    <t>Odstranění pařezů průměru přes 500 do 700 mm</t>
  </si>
  <si>
    <t>-2067788385</t>
  </si>
  <si>
    <t>Odstranění pařezů strojně s jejich vykopáním nebo vytrháním průměru přes 500 do 700 mm</t>
  </si>
  <si>
    <t>https://podminky.urs.cz/item/CS_URS_2025_02/112251103</t>
  </si>
  <si>
    <t>18</t>
  </si>
  <si>
    <t>174251201</t>
  </si>
  <si>
    <t>Zásyp jam po pařezech D pařezů do 300 mm strojně</t>
  </si>
  <si>
    <t>-1916207420</t>
  </si>
  <si>
    <t>Zásyp jam po pařezech strojně výkopkem z horniny získané při dobývání pařezů s hrubým urovnáním povrchu zasypávky průměru pařezu přes 100 do 300 mm</t>
  </si>
  <si>
    <t>https://podminky.urs.cz/item/CS_URS_2025_02/174251201</t>
  </si>
  <si>
    <t>19</t>
  </si>
  <si>
    <t>174251202</t>
  </si>
  <si>
    <t>Zásyp jam po pařezech D pařezů přes 300 do 500 mm strojně</t>
  </si>
  <si>
    <t>482227428</t>
  </si>
  <si>
    <t>Zásyp jam po pařezech strojně výkopkem z horniny získané při dobývání pařezů s hrubým urovnáním povrchu zasypávky průměru pařezu přes 300 do 500 mm</t>
  </si>
  <si>
    <t>https://podminky.urs.cz/item/CS_URS_2025_02/174251202</t>
  </si>
  <si>
    <t>20</t>
  </si>
  <si>
    <t>174251203</t>
  </si>
  <si>
    <t>Zásyp jam po pařezech D pařezů přes 500 do 700 mm strojně</t>
  </si>
  <si>
    <t>1882414675</t>
  </si>
  <si>
    <t>Zásyp jam po pařezech strojně výkopkem z horniny získané při dobývání pařezů s hrubým urovnáním povrchu zasypávky průměru pařezu přes 500 do 700 mm</t>
  </si>
  <si>
    <t>https://podminky.urs.cz/item/CS_URS_2025_02/174251203</t>
  </si>
  <si>
    <t>-1703027707</t>
  </si>
  <si>
    <t>-1867185848</t>
  </si>
  <si>
    <t>10</t>
  </si>
  <si>
    <t>R-002</t>
  </si>
  <si>
    <t xml:space="preserve">Ekologická likvidace veškeré neupotřeb. dřev. hmoty - větví stromu, včetně kmenu - D kmene do 300 mm - v souladu se zákonem o odpadech č. 541/2020 Sb.v platném znění   </t>
  </si>
  <si>
    <t>ks</t>
  </si>
  <si>
    <t>-2081401462</t>
  </si>
  <si>
    <t xml:space="preserve">Ekologická likvidace veškeré neupotřeb. dřev. hmoty - větví stromu, včetně kmenu - D kmene do 300 mm - v souladu se zákonem o odpadech č. 541/2020 Sb.v platném znění </t>
  </si>
  <si>
    <t>P</t>
  </si>
  <si>
    <t>Poznámka k položce:_x000D_
likvidace větví stromu Ø do 300 mm, vč. kmenu, použije se v případě když nelze pálit (např. štěpkováním, drcením, pálením na místě k tomu určeném a pod)</t>
  </si>
  <si>
    <t>11</t>
  </si>
  <si>
    <t>R-003</t>
  </si>
  <si>
    <t xml:space="preserve">Ekologická likvidace veškeré neupotřeb. dřev. hmoty - větví stromu, včetně kmenu - D kmene 300-500 mm - v souladu se zákonem o odpadech č. 541/2020 Sb.v platném znění   </t>
  </si>
  <si>
    <t>-213957830</t>
  </si>
  <si>
    <t xml:space="preserve">Ekologická likvidace veškeré neupotřeb. dřev. hmoty - větví stromu, včetně kmenu - D kmene 300-500 mm - v souladu se zákonem o odpadech č. 541/2020 Sb.v platném znění </t>
  </si>
  <si>
    <t>Poznámka k položce:_x000D_
likvidace větví stromu Ø 300-500 mm, vč. kmenu, použije se v případě když nelze pálit (např. štěpkováním, drcením, pálením na místě k tomu určeném a pod)</t>
  </si>
  <si>
    <t>R-018</t>
  </si>
  <si>
    <t xml:space="preserve">Ekologická likvidace pařezu stromu D kmene do 300 mm - v souladu se zákonem o odpadech č.541/2020 Sb.v platném znění   </t>
  </si>
  <si>
    <t>-133375289</t>
  </si>
  <si>
    <t xml:space="preserve">Ekologická likvidace pařezu stromu D kmene do 300 mm - v souladu se zákonem o odpadech č.541/2020 Sb.v platném znění </t>
  </si>
  <si>
    <t>Poznámka k položce:_x000D_
likvidace pařezu stromu Ø do 300 mm, použije se v případě když nelze pálit (např. štěpkováním, drcením, pálením na místě k tomu určeném a pod)</t>
  </si>
  <si>
    <t>13</t>
  </si>
  <si>
    <t>R-019</t>
  </si>
  <si>
    <t xml:space="preserve">Ekologická likvidace pařezu stromu D kmene 300-500 mm - v souladu se zákonem o odpadech č.541/2020 Sb.v platném znění   </t>
  </si>
  <si>
    <t>-1401157331</t>
  </si>
  <si>
    <t xml:space="preserve">Ekologická likvidace pařezu stromu D kmene 300-500 mm - v souladu se zákonem o odpadech č.541/2020 Sb.v platném znění </t>
  </si>
  <si>
    <t>Poznámka k položce:_x000D_
likvidace pařezu stromu Ø 300-500 mm, použije se v případě když nelze pálit (např. štěpkováním, drcením, pálením na místě k tomu určeném a pod)</t>
  </si>
  <si>
    <t>14</t>
  </si>
  <si>
    <t>R-020</t>
  </si>
  <si>
    <t xml:space="preserve">Ekologická likvidace pařezu stromu D kmene 500-700 mm - v souladu se zákonem o odpadech č.541/2020 Sb.v platném znění   </t>
  </si>
  <si>
    <t>164070813</t>
  </si>
  <si>
    <t xml:space="preserve">Ekologická likvidace pařezu stromu D kmene 500-700 mm - v souladu se zákonem o odpadech č.541/2020 Sb.v platném znění </t>
  </si>
  <si>
    <t>Poznámka k položce:_x000D_
likvidace pařezu stromu Ø 500-700 mm, použije se v případě když nelze pálit (např. štěpkováním, drcením, pálením na místě k tomu určeném a pod)</t>
  </si>
  <si>
    <t>9</t>
  </si>
  <si>
    <t>R-028</t>
  </si>
  <si>
    <t>Odstranění napadaných stromů, větví stromů a keřů nad D 200 mm v profilu HOZ, včetně ekologické likvidace v souladu se zákonem o odpadech č. 541/2020 Sb. v platném znění</t>
  </si>
  <si>
    <t>m2</t>
  </si>
  <si>
    <t>-2006336225</t>
  </si>
  <si>
    <t>Poznámka k položce:_x000D_
položka zahrnuje vytažení stromu Ø nad 200 mm a keřů na vrchní hranu HOZ, kmen, větve stromu a keře budou zlikvidovány (např. štěpkováním, drcením, pálením na místě k tomu určeném a pod)</t>
  </si>
  <si>
    <t>-526591311</t>
  </si>
  <si>
    <t>947222917</t>
  </si>
  <si>
    <t>SO7 - ODV. SLATIŇANY, Odpad B</t>
  </si>
  <si>
    <t>445633887</t>
  </si>
  <si>
    <t>340*6*0,9/10000</t>
  </si>
  <si>
    <t>1436920678</t>
  </si>
  <si>
    <t>340*6*0,1/10000</t>
  </si>
  <si>
    <t>-1380693404</t>
  </si>
  <si>
    <t>-1767655234</t>
  </si>
  <si>
    <t>-669252072</t>
  </si>
  <si>
    <t>-1283175642</t>
  </si>
  <si>
    <t>1511042689</t>
  </si>
  <si>
    <t>-856472488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</si>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</sst>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85803106" TargetMode="External"/><Relationship Id="rId2" Type="http://schemas.openxmlformats.org/officeDocument/2006/relationships/hyperlink" Target="https://podminky.urs.cz/item/CS_URS_2025_02/111103223" TargetMode="External"/><Relationship Id="rId1" Type="http://schemas.openxmlformats.org/officeDocument/2006/relationships/hyperlink" Target="https://podminky.urs.cz/item/CS_URS_2025_02/111103213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podminky.urs.cz/item/CS_URS_2025_02/18580310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85803106" TargetMode="External"/><Relationship Id="rId2" Type="http://schemas.openxmlformats.org/officeDocument/2006/relationships/hyperlink" Target="https://podminky.urs.cz/item/CS_URS_2025_02/111103223" TargetMode="External"/><Relationship Id="rId1" Type="http://schemas.openxmlformats.org/officeDocument/2006/relationships/hyperlink" Target="https://podminky.urs.cz/item/CS_URS_2025_02/111103213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s://podminky.urs.cz/item/CS_URS_2025_02/185803107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85803106" TargetMode="External"/><Relationship Id="rId2" Type="http://schemas.openxmlformats.org/officeDocument/2006/relationships/hyperlink" Target="https://podminky.urs.cz/item/CS_URS_2025_02/111103223" TargetMode="External"/><Relationship Id="rId1" Type="http://schemas.openxmlformats.org/officeDocument/2006/relationships/hyperlink" Target="https://podminky.urs.cz/item/CS_URS_2025_02/111103213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s://podminky.urs.cz/item/CS_URS_2025_02/185803107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85803106" TargetMode="External"/><Relationship Id="rId2" Type="http://schemas.openxmlformats.org/officeDocument/2006/relationships/hyperlink" Target="https://podminky.urs.cz/item/CS_URS_2025_02/111103223" TargetMode="External"/><Relationship Id="rId1" Type="http://schemas.openxmlformats.org/officeDocument/2006/relationships/hyperlink" Target="https://podminky.urs.cz/item/CS_URS_2025_02/111103213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s://podminky.urs.cz/item/CS_URS_2025_02/185803107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85803106" TargetMode="External"/><Relationship Id="rId2" Type="http://schemas.openxmlformats.org/officeDocument/2006/relationships/hyperlink" Target="https://podminky.urs.cz/item/CS_URS_2025_02/111103223" TargetMode="External"/><Relationship Id="rId1" Type="http://schemas.openxmlformats.org/officeDocument/2006/relationships/hyperlink" Target="https://podminky.urs.cz/item/CS_URS_2025_02/111103213" TargetMode="External"/><Relationship Id="rId5" Type="http://schemas.openxmlformats.org/officeDocument/2006/relationships/drawing" Target="../drawings/drawing6.xml"/><Relationship Id="rId4" Type="http://schemas.openxmlformats.org/officeDocument/2006/relationships/hyperlink" Target="https://podminky.urs.cz/item/CS_URS_2025_02/185803107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174251201" TargetMode="External"/><Relationship Id="rId13" Type="http://schemas.openxmlformats.org/officeDocument/2006/relationships/drawing" Target="../drawings/drawing7.xml"/><Relationship Id="rId3" Type="http://schemas.openxmlformats.org/officeDocument/2006/relationships/hyperlink" Target="https://podminky.urs.cz/item/CS_URS_2025_02/112101101" TargetMode="External"/><Relationship Id="rId7" Type="http://schemas.openxmlformats.org/officeDocument/2006/relationships/hyperlink" Target="https://podminky.urs.cz/item/CS_URS_2025_02/112251103" TargetMode="External"/><Relationship Id="rId12" Type="http://schemas.openxmlformats.org/officeDocument/2006/relationships/hyperlink" Target="https://podminky.urs.cz/item/CS_URS_2025_02/185803107" TargetMode="External"/><Relationship Id="rId2" Type="http://schemas.openxmlformats.org/officeDocument/2006/relationships/hyperlink" Target="https://podminky.urs.cz/item/CS_URS_2025_02/111103223" TargetMode="External"/><Relationship Id="rId1" Type="http://schemas.openxmlformats.org/officeDocument/2006/relationships/hyperlink" Target="https://podminky.urs.cz/item/CS_URS_2025_02/111103213" TargetMode="External"/><Relationship Id="rId6" Type="http://schemas.openxmlformats.org/officeDocument/2006/relationships/hyperlink" Target="https://podminky.urs.cz/item/CS_URS_2025_02/112251102" TargetMode="External"/><Relationship Id="rId11" Type="http://schemas.openxmlformats.org/officeDocument/2006/relationships/hyperlink" Target="https://podminky.urs.cz/item/CS_URS_2025_02/185803106" TargetMode="External"/><Relationship Id="rId5" Type="http://schemas.openxmlformats.org/officeDocument/2006/relationships/hyperlink" Target="https://podminky.urs.cz/item/CS_URS_2025_02/112251101" TargetMode="External"/><Relationship Id="rId10" Type="http://schemas.openxmlformats.org/officeDocument/2006/relationships/hyperlink" Target="https://podminky.urs.cz/item/CS_URS_2025_02/174251203" TargetMode="External"/><Relationship Id="rId4" Type="http://schemas.openxmlformats.org/officeDocument/2006/relationships/hyperlink" Target="https://podminky.urs.cz/item/CS_URS_2025_02/112101102" TargetMode="External"/><Relationship Id="rId9" Type="http://schemas.openxmlformats.org/officeDocument/2006/relationships/hyperlink" Target="https://podminky.urs.cz/item/CS_URS_2025_02/174251202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2/185803106" TargetMode="External"/><Relationship Id="rId2" Type="http://schemas.openxmlformats.org/officeDocument/2006/relationships/hyperlink" Target="https://podminky.urs.cz/item/CS_URS_2025_02/111103223" TargetMode="External"/><Relationship Id="rId1" Type="http://schemas.openxmlformats.org/officeDocument/2006/relationships/hyperlink" Target="https://podminky.urs.cz/item/CS_URS_2025_02/111103213" TargetMode="External"/><Relationship Id="rId5" Type="http://schemas.openxmlformats.org/officeDocument/2006/relationships/drawing" Target="../drawings/drawing8.xml"/><Relationship Id="rId4" Type="http://schemas.openxmlformats.org/officeDocument/2006/relationships/hyperlink" Target="https://podminky.urs.cz/item/CS_URS_2025_02/18580310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tabSelected="1" workbookViewId="0">
      <selection activeCell="AN14" sqref="AN14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35"/>
      <c r="AS2" s="335"/>
      <c r="AT2" s="335"/>
      <c r="AU2" s="335"/>
      <c r="AV2" s="335"/>
      <c r="AW2" s="335"/>
      <c r="AX2" s="335"/>
      <c r="AY2" s="335"/>
      <c r="AZ2" s="335"/>
      <c r="BA2" s="335"/>
      <c r="BB2" s="335"/>
      <c r="BC2" s="335"/>
      <c r="BD2" s="335"/>
      <c r="BE2" s="335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319" t="s">
        <v>14</v>
      </c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22"/>
      <c r="AQ5" s="22"/>
      <c r="AR5" s="20"/>
      <c r="BE5" s="316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321" t="s">
        <v>17</v>
      </c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22"/>
      <c r="AQ6" s="22"/>
      <c r="AR6" s="20"/>
      <c r="BE6" s="317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317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29</v>
      </c>
      <c r="AO8" s="22"/>
      <c r="AP8" s="22"/>
      <c r="AQ8" s="22"/>
      <c r="AR8" s="20"/>
      <c r="BE8" s="317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7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19</v>
      </c>
      <c r="AO10" s="22"/>
      <c r="AP10" s="22"/>
      <c r="AQ10" s="22"/>
      <c r="AR10" s="20"/>
      <c r="BE10" s="317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27</v>
      </c>
      <c r="AL11" s="22"/>
      <c r="AM11" s="22"/>
      <c r="AN11" s="27" t="s">
        <v>19</v>
      </c>
      <c r="AO11" s="22"/>
      <c r="AP11" s="22"/>
      <c r="AQ11" s="22"/>
      <c r="AR11" s="20"/>
      <c r="BE11" s="317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7"/>
      <c r="BS12" s="17" t="s">
        <v>6</v>
      </c>
    </row>
    <row r="13" spans="1:74" s="1" customFormat="1" ht="12" customHeight="1">
      <c r="B13" s="21"/>
      <c r="C13" s="22"/>
      <c r="D13" s="29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29</v>
      </c>
      <c r="AO13" s="22"/>
      <c r="AP13" s="22"/>
      <c r="AQ13" s="22"/>
      <c r="AR13" s="20"/>
      <c r="BE13" s="317"/>
      <c r="BS13" s="17" t="s">
        <v>6</v>
      </c>
    </row>
    <row r="14" spans="1:74" ht="12.75">
      <c r="B14" s="21"/>
      <c r="C14" s="22"/>
      <c r="D14" s="22"/>
      <c r="E14" s="322" t="s">
        <v>29</v>
      </c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29" t="s">
        <v>27</v>
      </c>
      <c r="AL14" s="22"/>
      <c r="AM14" s="22"/>
      <c r="AN14" s="31" t="s">
        <v>29</v>
      </c>
      <c r="AO14" s="22"/>
      <c r="AP14" s="22"/>
      <c r="AQ14" s="22"/>
      <c r="AR14" s="20"/>
      <c r="BE14" s="317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7"/>
      <c r="BS15" s="17" t="s">
        <v>4</v>
      </c>
    </row>
    <row r="16" spans="1:74" s="1" customFormat="1" ht="12" customHeight="1">
      <c r="B16" s="21"/>
      <c r="C16" s="22"/>
      <c r="D16" s="29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19</v>
      </c>
      <c r="AO16" s="22"/>
      <c r="AP16" s="22"/>
      <c r="AQ16" s="22"/>
      <c r="AR16" s="20"/>
      <c r="BE16" s="317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27</v>
      </c>
      <c r="AL17" s="22"/>
      <c r="AM17" s="22"/>
      <c r="AN17" s="27" t="s">
        <v>19</v>
      </c>
      <c r="AO17" s="22"/>
      <c r="AP17" s="22"/>
      <c r="AQ17" s="22"/>
      <c r="AR17" s="20"/>
      <c r="BE17" s="317"/>
      <c r="BS17" s="17" t="s">
        <v>31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7"/>
      <c r="BS18" s="17" t="s">
        <v>6</v>
      </c>
    </row>
    <row r="19" spans="1:71" s="1" customFormat="1" ht="12" customHeight="1">
      <c r="B19" s="21"/>
      <c r="C19" s="22"/>
      <c r="D19" s="29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19</v>
      </c>
      <c r="AO19" s="22"/>
      <c r="AP19" s="22"/>
      <c r="AQ19" s="22"/>
      <c r="AR19" s="20"/>
      <c r="BE19" s="317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27</v>
      </c>
      <c r="AL20" s="22"/>
      <c r="AM20" s="22"/>
      <c r="AN20" s="27" t="s">
        <v>19</v>
      </c>
      <c r="AO20" s="22"/>
      <c r="AP20" s="22"/>
      <c r="AQ20" s="22"/>
      <c r="AR20" s="20"/>
      <c r="BE20" s="317"/>
      <c r="BS20" s="17" t="s">
        <v>31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7"/>
    </row>
    <row r="22" spans="1:71" s="1" customFormat="1" ht="12" customHeight="1">
      <c r="B22" s="21"/>
      <c r="C22" s="22"/>
      <c r="D22" s="29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7"/>
    </row>
    <row r="23" spans="1:71" s="1" customFormat="1" ht="48" customHeight="1">
      <c r="B23" s="21"/>
      <c r="C23" s="22"/>
      <c r="D23" s="22"/>
      <c r="E23" s="324" t="s">
        <v>34</v>
      </c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22"/>
      <c r="AP23" s="22"/>
      <c r="AQ23" s="22"/>
      <c r="AR23" s="20"/>
      <c r="BE23" s="317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7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317"/>
    </row>
    <row r="26" spans="1:71" s="2" customFormat="1" ht="25.9" customHeight="1">
      <c r="A26" s="34"/>
      <c r="B26" s="35"/>
      <c r="C26" s="36"/>
      <c r="D26" s="37" t="s">
        <v>35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25">
        <f>ROUND(AG54,2)</f>
        <v>0</v>
      </c>
      <c r="AL26" s="326"/>
      <c r="AM26" s="326"/>
      <c r="AN26" s="326"/>
      <c r="AO26" s="326"/>
      <c r="AP26" s="36"/>
      <c r="AQ26" s="36"/>
      <c r="AR26" s="39"/>
      <c r="BE26" s="317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17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27" t="s">
        <v>36</v>
      </c>
      <c r="M28" s="327"/>
      <c r="N28" s="327"/>
      <c r="O28" s="327"/>
      <c r="P28" s="327"/>
      <c r="Q28" s="36"/>
      <c r="R28" s="36"/>
      <c r="S28" s="36"/>
      <c r="T28" s="36"/>
      <c r="U28" s="36"/>
      <c r="V28" s="36"/>
      <c r="W28" s="327" t="s">
        <v>37</v>
      </c>
      <c r="X28" s="327"/>
      <c r="Y28" s="327"/>
      <c r="Z28" s="327"/>
      <c r="AA28" s="327"/>
      <c r="AB28" s="327"/>
      <c r="AC28" s="327"/>
      <c r="AD28" s="327"/>
      <c r="AE28" s="327"/>
      <c r="AF28" s="36"/>
      <c r="AG28" s="36"/>
      <c r="AH28" s="36"/>
      <c r="AI28" s="36"/>
      <c r="AJ28" s="36"/>
      <c r="AK28" s="327" t="s">
        <v>38</v>
      </c>
      <c r="AL28" s="327"/>
      <c r="AM28" s="327"/>
      <c r="AN28" s="327"/>
      <c r="AO28" s="327"/>
      <c r="AP28" s="36"/>
      <c r="AQ28" s="36"/>
      <c r="AR28" s="39"/>
      <c r="BE28" s="317"/>
    </row>
    <row r="29" spans="1:71" s="3" customFormat="1" ht="14.45" customHeight="1">
      <c r="B29" s="40"/>
      <c r="C29" s="41"/>
      <c r="D29" s="29" t="s">
        <v>39</v>
      </c>
      <c r="E29" s="41"/>
      <c r="F29" s="29" t="s">
        <v>40</v>
      </c>
      <c r="G29" s="41"/>
      <c r="H29" s="41"/>
      <c r="I29" s="41"/>
      <c r="J29" s="41"/>
      <c r="K29" s="41"/>
      <c r="L29" s="330">
        <v>0.21</v>
      </c>
      <c r="M29" s="329"/>
      <c r="N29" s="329"/>
      <c r="O29" s="329"/>
      <c r="P29" s="329"/>
      <c r="Q29" s="41"/>
      <c r="R29" s="41"/>
      <c r="S29" s="41"/>
      <c r="T29" s="41"/>
      <c r="U29" s="41"/>
      <c r="V29" s="41"/>
      <c r="W29" s="328">
        <f>ROUND(AZ54, 2)</f>
        <v>0</v>
      </c>
      <c r="X29" s="329"/>
      <c r="Y29" s="329"/>
      <c r="Z29" s="329"/>
      <c r="AA29" s="329"/>
      <c r="AB29" s="329"/>
      <c r="AC29" s="329"/>
      <c r="AD29" s="329"/>
      <c r="AE29" s="329"/>
      <c r="AF29" s="41"/>
      <c r="AG29" s="41"/>
      <c r="AH29" s="41"/>
      <c r="AI29" s="41"/>
      <c r="AJ29" s="41"/>
      <c r="AK29" s="328">
        <f>ROUND(AV54, 2)</f>
        <v>0</v>
      </c>
      <c r="AL29" s="329"/>
      <c r="AM29" s="329"/>
      <c r="AN29" s="329"/>
      <c r="AO29" s="329"/>
      <c r="AP29" s="41"/>
      <c r="AQ29" s="41"/>
      <c r="AR29" s="42"/>
      <c r="BE29" s="318"/>
    </row>
    <row r="30" spans="1:71" s="3" customFormat="1" ht="14.45" customHeight="1">
      <c r="B30" s="40"/>
      <c r="C30" s="41"/>
      <c r="D30" s="41"/>
      <c r="E30" s="41"/>
      <c r="F30" s="29" t="s">
        <v>41</v>
      </c>
      <c r="G30" s="41"/>
      <c r="H30" s="41"/>
      <c r="I30" s="41"/>
      <c r="J30" s="41"/>
      <c r="K30" s="41"/>
      <c r="L30" s="330">
        <v>0.12</v>
      </c>
      <c r="M30" s="329"/>
      <c r="N30" s="329"/>
      <c r="O30" s="329"/>
      <c r="P30" s="329"/>
      <c r="Q30" s="41"/>
      <c r="R30" s="41"/>
      <c r="S30" s="41"/>
      <c r="T30" s="41"/>
      <c r="U30" s="41"/>
      <c r="V30" s="41"/>
      <c r="W30" s="328">
        <f>ROUND(BA54, 2)</f>
        <v>0</v>
      </c>
      <c r="X30" s="329"/>
      <c r="Y30" s="329"/>
      <c r="Z30" s="329"/>
      <c r="AA30" s="329"/>
      <c r="AB30" s="329"/>
      <c r="AC30" s="329"/>
      <c r="AD30" s="329"/>
      <c r="AE30" s="329"/>
      <c r="AF30" s="41"/>
      <c r="AG30" s="41"/>
      <c r="AH30" s="41"/>
      <c r="AI30" s="41"/>
      <c r="AJ30" s="41"/>
      <c r="AK30" s="328">
        <f>ROUND(AW54, 2)</f>
        <v>0</v>
      </c>
      <c r="AL30" s="329"/>
      <c r="AM30" s="329"/>
      <c r="AN30" s="329"/>
      <c r="AO30" s="329"/>
      <c r="AP30" s="41"/>
      <c r="AQ30" s="41"/>
      <c r="AR30" s="42"/>
      <c r="BE30" s="318"/>
    </row>
    <row r="31" spans="1:71" s="3" customFormat="1" ht="14.45" hidden="1" customHeight="1">
      <c r="B31" s="40"/>
      <c r="C31" s="41"/>
      <c r="D31" s="41"/>
      <c r="E31" s="41"/>
      <c r="F31" s="29" t="s">
        <v>42</v>
      </c>
      <c r="G31" s="41"/>
      <c r="H31" s="41"/>
      <c r="I31" s="41"/>
      <c r="J31" s="41"/>
      <c r="K31" s="41"/>
      <c r="L31" s="330">
        <v>0.21</v>
      </c>
      <c r="M31" s="329"/>
      <c r="N31" s="329"/>
      <c r="O31" s="329"/>
      <c r="P31" s="329"/>
      <c r="Q31" s="41"/>
      <c r="R31" s="41"/>
      <c r="S31" s="41"/>
      <c r="T31" s="41"/>
      <c r="U31" s="41"/>
      <c r="V31" s="41"/>
      <c r="W31" s="328">
        <f>ROUND(BB54, 2)</f>
        <v>0</v>
      </c>
      <c r="X31" s="329"/>
      <c r="Y31" s="329"/>
      <c r="Z31" s="329"/>
      <c r="AA31" s="329"/>
      <c r="AB31" s="329"/>
      <c r="AC31" s="329"/>
      <c r="AD31" s="329"/>
      <c r="AE31" s="329"/>
      <c r="AF31" s="41"/>
      <c r="AG31" s="41"/>
      <c r="AH31" s="41"/>
      <c r="AI31" s="41"/>
      <c r="AJ31" s="41"/>
      <c r="AK31" s="328">
        <v>0</v>
      </c>
      <c r="AL31" s="329"/>
      <c r="AM31" s="329"/>
      <c r="AN31" s="329"/>
      <c r="AO31" s="329"/>
      <c r="AP31" s="41"/>
      <c r="AQ31" s="41"/>
      <c r="AR31" s="42"/>
      <c r="BE31" s="318"/>
    </row>
    <row r="32" spans="1:71" s="3" customFormat="1" ht="14.45" hidden="1" customHeight="1">
      <c r="B32" s="40"/>
      <c r="C32" s="41"/>
      <c r="D32" s="41"/>
      <c r="E32" s="41"/>
      <c r="F32" s="29" t="s">
        <v>43</v>
      </c>
      <c r="G32" s="41"/>
      <c r="H32" s="41"/>
      <c r="I32" s="41"/>
      <c r="J32" s="41"/>
      <c r="K32" s="41"/>
      <c r="L32" s="330">
        <v>0.12</v>
      </c>
      <c r="M32" s="329"/>
      <c r="N32" s="329"/>
      <c r="O32" s="329"/>
      <c r="P32" s="329"/>
      <c r="Q32" s="41"/>
      <c r="R32" s="41"/>
      <c r="S32" s="41"/>
      <c r="T32" s="41"/>
      <c r="U32" s="41"/>
      <c r="V32" s="41"/>
      <c r="W32" s="328">
        <f>ROUND(BC54, 2)</f>
        <v>0</v>
      </c>
      <c r="X32" s="329"/>
      <c r="Y32" s="329"/>
      <c r="Z32" s="329"/>
      <c r="AA32" s="329"/>
      <c r="AB32" s="329"/>
      <c r="AC32" s="329"/>
      <c r="AD32" s="329"/>
      <c r="AE32" s="329"/>
      <c r="AF32" s="41"/>
      <c r="AG32" s="41"/>
      <c r="AH32" s="41"/>
      <c r="AI32" s="41"/>
      <c r="AJ32" s="41"/>
      <c r="AK32" s="328">
        <v>0</v>
      </c>
      <c r="AL32" s="329"/>
      <c r="AM32" s="329"/>
      <c r="AN32" s="329"/>
      <c r="AO32" s="329"/>
      <c r="AP32" s="41"/>
      <c r="AQ32" s="41"/>
      <c r="AR32" s="42"/>
      <c r="BE32" s="318"/>
    </row>
    <row r="33" spans="1:57" s="3" customFormat="1" ht="14.45" hidden="1" customHeight="1">
      <c r="B33" s="40"/>
      <c r="C33" s="41"/>
      <c r="D33" s="41"/>
      <c r="E33" s="41"/>
      <c r="F33" s="29" t="s">
        <v>44</v>
      </c>
      <c r="G33" s="41"/>
      <c r="H33" s="41"/>
      <c r="I33" s="41"/>
      <c r="J33" s="41"/>
      <c r="K33" s="41"/>
      <c r="L33" s="330">
        <v>0</v>
      </c>
      <c r="M33" s="329"/>
      <c r="N33" s="329"/>
      <c r="O33" s="329"/>
      <c r="P33" s="329"/>
      <c r="Q33" s="41"/>
      <c r="R33" s="41"/>
      <c r="S33" s="41"/>
      <c r="T33" s="41"/>
      <c r="U33" s="41"/>
      <c r="V33" s="41"/>
      <c r="W33" s="328">
        <f>ROUND(BD54, 2)</f>
        <v>0</v>
      </c>
      <c r="X33" s="329"/>
      <c r="Y33" s="329"/>
      <c r="Z33" s="329"/>
      <c r="AA33" s="329"/>
      <c r="AB33" s="329"/>
      <c r="AC33" s="329"/>
      <c r="AD33" s="329"/>
      <c r="AE33" s="329"/>
      <c r="AF33" s="41"/>
      <c r="AG33" s="41"/>
      <c r="AH33" s="41"/>
      <c r="AI33" s="41"/>
      <c r="AJ33" s="41"/>
      <c r="AK33" s="328">
        <v>0</v>
      </c>
      <c r="AL33" s="329"/>
      <c r="AM33" s="329"/>
      <c r="AN33" s="329"/>
      <c r="AO33" s="329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45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46</v>
      </c>
      <c r="U35" s="45"/>
      <c r="V35" s="45"/>
      <c r="W35" s="45"/>
      <c r="X35" s="334" t="s">
        <v>47</v>
      </c>
      <c r="Y35" s="332"/>
      <c r="Z35" s="332"/>
      <c r="AA35" s="332"/>
      <c r="AB35" s="332"/>
      <c r="AC35" s="45"/>
      <c r="AD35" s="45"/>
      <c r="AE35" s="45"/>
      <c r="AF35" s="45"/>
      <c r="AG35" s="45"/>
      <c r="AH35" s="45"/>
      <c r="AI35" s="45"/>
      <c r="AJ35" s="45"/>
      <c r="AK35" s="331">
        <f>SUM(AK26:AK33)</f>
        <v>0</v>
      </c>
      <c r="AL35" s="332"/>
      <c r="AM35" s="332"/>
      <c r="AN35" s="332"/>
      <c r="AO35" s="333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48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112-2025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296" t="str">
        <f>K6</f>
        <v>Údržba HOZ Pardubicko - část 2</v>
      </c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97"/>
      <c r="AG45" s="297"/>
      <c r="AH45" s="297"/>
      <c r="AI45" s="297"/>
      <c r="AJ45" s="297"/>
      <c r="AK45" s="297"/>
      <c r="AL45" s="297"/>
      <c r="AM45" s="297"/>
      <c r="AN45" s="297"/>
      <c r="AO45" s="297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 xml:space="preserve"> 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298" t="str">
        <f>IF(AN8= "","",AN8)</f>
        <v>Vyplň údaj</v>
      </c>
      <c r="AN47" s="298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15.6" customHeight="1">
      <c r="A49" s="34"/>
      <c r="B49" s="35"/>
      <c r="C49" s="29" t="s">
        <v>24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>SPÚ-OVHS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30</v>
      </c>
      <c r="AJ49" s="36"/>
      <c r="AK49" s="36"/>
      <c r="AL49" s="36"/>
      <c r="AM49" s="299" t="str">
        <f>IF(E17="","",E17)</f>
        <v xml:space="preserve"> </v>
      </c>
      <c r="AN49" s="300"/>
      <c r="AO49" s="300"/>
      <c r="AP49" s="300"/>
      <c r="AQ49" s="36"/>
      <c r="AR49" s="39"/>
      <c r="AS49" s="301" t="s">
        <v>49</v>
      </c>
      <c r="AT49" s="302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6" customHeight="1">
      <c r="A50" s="34"/>
      <c r="B50" s="35"/>
      <c r="C50" s="29" t="s">
        <v>28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32</v>
      </c>
      <c r="AJ50" s="36"/>
      <c r="AK50" s="36"/>
      <c r="AL50" s="36"/>
      <c r="AM50" s="299" t="str">
        <f>IF(E20="","",E20)</f>
        <v xml:space="preserve"> </v>
      </c>
      <c r="AN50" s="300"/>
      <c r="AO50" s="300"/>
      <c r="AP50" s="300"/>
      <c r="AQ50" s="36"/>
      <c r="AR50" s="39"/>
      <c r="AS50" s="303"/>
      <c r="AT50" s="304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05"/>
      <c r="AT51" s="306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307" t="s">
        <v>50</v>
      </c>
      <c r="D52" s="308"/>
      <c r="E52" s="308"/>
      <c r="F52" s="308"/>
      <c r="G52" s="308"/>
      <c r="H52" s="66"/>
      <c r="I52" s="310" t="s">
        <v>51</v>
      </c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  <c r="AC52" s="308"/>
      <c r="AD52" s="308"/>
      <c r="AE52" s="308"/>
      <c r="AF52" s="308"/>
      <c r="AG52" s="309" t="s">
        <v>52</v>
      </c>
      <c r="AH52" s="308"/>
      <c r="AI52" s="308"/>
      <c r="AJ52" s="308"/>
      <c r="AK52" s="308"/>
      <c r="AL52" s="308"/>
      <c r="AM52" s="308"/>
      <c r="AN52" s="310" t="s">
        <v>53</v>
      </c>
      <c r="AO52" s="308"/>
      <c r="AP52" s="308"/>
      <c r="AQ52" s="67" t="s">
        <v>54</v>
      </c>
      <c r="AR52" s="39"/>
      <c r="AS52" s="68" t="s">
        <v>55</v>
      </c>
      <c r="AT52" s="69" t="s">
        <v>56</v>
      </c>
      <c r="AU52" s="69" t="s">
        <v>57</v>
      </c>
      <c r="AV52" s="69" t="s">
        <v>58</v>
      </c>
      <c r="AW52" s="69" t="s">
        <v>59</v>
      </c>
      <c r="AX52" s="69" t="s">
        <v>60</v>
      </c>
      <c r="AY52" s="69" t="s">
        <v>61</v>
      </c>
      <c r="AZ52" s="69" t="s">
        <v>62</v>
      </c>
      <c r="BA52" s="69" t="s">
        <v>63</v>
      </c>
      <c r="BB52" s="69" t="s">
        <v>64</v>
      </c>
      <c r="BC52" s="69" t="s">
        <v>65</v>
      </c>
      <c r="BD52" s="70" t="s">
        <v>66</v>
      </c>
      <c r="BE52" s="34"/>
    </row>
    <row r="53" spans="1:91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>
      <c r="B54" s="74"/>
      <c r="C54" s="75" t="s">
        <v>67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14">
        <f>ROUND(SUM(AG55:AG61),2)</f>
        <v>0</v>
      </c>
      <c r="AH54" s="314"/>
      <c r="AI54" s="314"/>
      <c r="AJ54" s="314"/>
      <c r="AK54" s="314"/>
      <c r="AL54" s="314"/>
      <c r="AM54" s="314"/>
      <c r="AN54" s="315">
        <f t="shared" ref="AN54:AN61" si="0">SUM(AG54,AT54)</f>
        <v>0</v>
      </c>
      <c r="AO54" s="315"/>
      <c r="AP54" s="315"/>
      <c r="AQ54" s="78" t="s">
        <v>19</v>
      </c>
      <c r="AR54" s="79"/>
      <c r="AS54" s="80">
        <f>ROUND(SUM(AS55:AS61),2)</f>
        <v>0</v>
      </c>
      <c r="AT54" s="81">
        <f t="shared" ref="AT54:AT61" si="1">ROUND(SUM(AV54:AW54),2)</f>
        <v>0</v>
      </c>
      <c r="AU54" s="82">
        <f>ROUND(SUM(AU55:AU61),5)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ROUND(SUM(AZ55:AZ61),2)</f>
        <v>0</v>
      </c>
      <c r="BA54" s="81">
        <f>ROUND(SUM(BA55:BA61),2)</f>
        <v>0</v>
      </c>
      <c r="BB54" s="81">
        <f>ROUND(SUM(BB55:BB61),2)</f>
        <v>0</v>
      </c>
      <c r="BC54" s="81">
        <f>ROUND(SUM(BC55:BC61),2)</f>
        <v>0</v>
      </c>
      <c r="BD54" s="83">
        <f>ROUND(SUM(BD55:BD61),2)</f>
        <v>0</v>
      </c>
      <c r="BS54" s="84" t="s">
        <v>68</v>
      </c>
      <c r="BT54" s="84" t="s">
        <v>69</v>
      </c>
      <c r="BU54" s="85" t="s">
        <v>70</v>
      </c>
      <c r="BV54" s="84" t="s">
        <v>71</v>
      </c>
      <c r="BW54" s="84" t="s">
        <v>5</v>
      </c>
      <c r="BX54" s="84" t="s">
        <v>72</v>
      </c>
      <c r="CL54" s="84" t="s">
        <v>19</v>
      </c>
    </row>
    <row r="55" spans="1:91" s="7" customFormat="1" ht="14.45" customHeight="1">
      <c r="A55" s="86" t="s">
        <v>73</v>
      </c>
      <c r="B55" s="87"/>
      <c r="C55" s="88"/>
      <c r="D55" s="311" t="s">
        <v>74</v>
      </c>
      <c r="E55" s="311"/>
      <c r="F55" s="311"/>
      <c r="G55" s="311"/>
      <c r="H55" s="311"/>
      <c r="I55" s="89"/>
      <c r="J55" s="311" t="s">
        <v>75</v>
      </c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12">
        <f>'SO1 - ODV.BOŘICE, HOZ Bořice'!J30</f>
        <v>0</v>
      </c>
      <c r="AH55" s="313"/>
      <c r="AI55" s="313"/>
      <c r="AJ55" s="313"/>
      <c r="AK55" s="313"/>
      <c r="AL55" s="313"/>
      <c r="AM55" s="313"/>
      <c r="AN55" s="312">
        <f t="shared" si="0"/>
        <v>0</v>
      </c>
      <c r="AO55" s="313"/>
      <c r="AP55" s="313"/>
      <c r="AQ55" s="90" t="s">
        <v>76</v>
      </c>
      <c r="AR55" s="91"/>
      <c r="AS55" s="92">
        <v>0</v>
      </c>
      <c r="AT55" s="93">
        <f t="shared" si="1"/>
        <v>0</v>
      </c>
      <c r="AU55" s="94">
        <f>'SO1 - ODV.BOŘICE, HOZ Bořice'!P83</f>
        <v>0</v>
      </c>
      <c r="AV55" s="93">
        <f>'SO1 - ODV.BOŘICE, HOZ Bořice'!J33</f>
        <v>0</v>
      </c>
      <c r="AW55" s="93">
        <f>'SO1 - ODV.BOŘICE, HOZ Bořice'!J34</f>
        <v>0</v>
      </c>
      <c r="AX55" s="93">
        <f>'SO1 - ODV.BOŘICE, HOZ Bořice'!J35</f>
        <v>0</v>
      </c>
      <c r="AY55" s="93">
        <f>'SO1 - ODV.BOŘICE, HOZ Bořice'!J36</f>
        <v>0</v>
      </c>
      <c r="AZ55" s="93">
        <f>'SO1 - ODV.BOŘICE, HOZ Bořice'!F33</f>
        <v>0</v>
      </c>
      <c r="BA55" s="93">
        <f>'SO1 - ODV.BOŘICE, HOZ Bořice'!F34</f>
        <v>0</v>
      </c>
      <c r="BB55" s="93">
        <f>'SO1 - ODV.BOŘICE, HOZ Bořice'!F35</f>
        <v>0</v>
      </c>
      <c r="BC55" s="93">
        <f>'SO1 - ODV.BOŘICE, HOZ Bořice'!F36</f>
        <v>0</v>
      </c>
      <c r="BD55" s="95">
        <f>'SO1 - ODV.BOŘICE, HOZ Bořice'!F37</f>
        <v>0</v>
      </c>
      <c r="BT55" s="96" t="s">
        <v>77</v>
      </c>
      <c r="BV55" s="96" t="s">
        <v>71</v>
      </c>
      <c r="BW55" s="96" t="s">
        <v>78</v>
      </c>
      <c r="BX55" s="96" t="s">
        <v>5</v>
      </c>
      <c r="CL55" s="96" t="s">
        <v>19</v>
      </c>
      <c r="CM55" s="96" t="s">
        <v>79</v>
      </c>
    </row>
    <row r="56" spans="1:91" s="7" customFormat="1" ht="14.45" customHeight="1">
      <c r="A56" s="86" t="s">
        <v>73</v>
      </c>
      <c r="B56" s="87"/>
      <c r="C56" s="88"/>
      <c r="D56" s="311" t="s">
        <v>80</v>
      </c>
      <c r="E56" s="311"/>
      <c r="F56" s="311"/>
      <c r="G56" s="311"/>
      <c r="H56" s="311"/>
      <c r="I56" s="89"/>
      <c r="J56" s="311" t="s">
        <v>75</v>
      </c>
      <c r="K56" s="311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2">
        <f>'SO2 - ODV.BOŘICE, HOZ Bořice'!J30</f>
        <v>0</v>
      </c>
      <c r="AH56" s="313"/>
      <c r="AI56" s="313"/>
      <c r="AJ56" s="313"/>
      <c r="AK56" s="313"/>
      <c r="AL56" s="313"/>
      <c r="AM56" s="313"/>
      <c r="AN56" s="312">
        <f t="shared" si="0"/>
        <v>0</v>
      </c>
      <c r="AO56" s="313"/>
      <c r="AP56" s="313"/>
      <c r="AQ56" s="90" t="s">
        <v>76</v>
      </c>
      <c r="AR56" s="91"/>
      <c r="AS56" s="92">
        <v>0</v>
      </c>
      <c r="AT56" s="93">
        <f t="shared" si="1"/>
        <v>0</v>
      </c>
      <c r="AU56" s="94">
        <f>'SO2 - ODV.BOŘICE, HOZ Bořice'!P83</f>
        <v>0</v>
      </c>
      <c r="AV56" s="93">
        <f>'SO2 - ODV.BOŘICE, HOZ Bořice'!J33</f>
        <v>0</v>
      </c>
      <c r="AW56" s="93">
        <f>'SO2 - ODV.BOŘICE, HOZ Bořice'!J34</f>
        <v>0</v>
      </c>
      <c r="AX56" s="93">
        <f>'SO2 - ODV.BOŘICE, HOZ Bořice'!J35</f>
        <v>0</v>
      </c>
      <c r="AY56" s="93">
        <f>'SO2 - ODV.BOŘICE, HOZ Bořice'!J36</f>
        <v>0</v>
      </c>
      <c r="AZ56" s="93">
        <f>'SO2 - ODV.BOŘICE, HOZ Bořice'!F33</f>
        <v>0</v>
      </c>
      <c r="BA56" s="93">
        <f>'SO2 - ODV.BOŘICE, HOZ Bořice'!F34</f>
        <v>0</v>
      </c>
      <c r="BB56" s="93">
        <f>'SO2 - ODV.BOŘICE, HOZ Bořice'!F35</f>
        <v>0</v>
      </c>
      <c r="BC56" s="93">
        <f>'SO2 - ODV.BOŘICE, HOZ Bořice'!F36</f>
        <v>0</v>
      </c>
      <c r="BD56" s="95">
        <f>'SO2 - ODV.BOŘICE, HOZ Bořice'!F37</f>
        <v>0</v>
      </c>
      <c r="BT56" s="96" t="s">
        <v>77</v>
      </c>
      <c r="BV56" s="96" t="s">
        <v>71</v>
      </c>
      <c r="BW56" s="96" t="s">
        <v>81</v>
      </c>
      <c r="BX56" s="96" t="s">
        <v>5</v>
      </c>
      <c r="CL56" s="96" t="s">
        <v>19</v>
      </c>
      <c r="CM56" s="96" t="s">
        <v>79</v>
      </c>
    </row>
    <row r="57" spans="1:91" s="7" customFormat="1" ht="24.6" customHeight="1">
      <c r="A57" s="86" t="s">
        <v>73</v>
      </c>
      <c r="B57" s="87"/>
      <c r="C57" s="88"/>
      <c r="D57" s="311" t="s">
        <v>82</v>
      </c>
      <c r="E57" s="311"/>
      <c r="F57" s="311"/>
      <c r="G57" s="311"/>
      <c r="H57" s="311"/>
      <c r="I57" s="89"/>
      <c r="J57" s="311" t="s">
        <v>83</v>
      </c>
      <c r="K57" s="311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12">
        <f>'SO3 - ODV.HROCHUV TYNEC, ...'!J30</f>
        <v>0</v>
      </c>
      <c r="AH57" s="313"/>
      <c r="AI57" s="313"/>
      <c r="AJ57" s="313"/>
      <c r="AK57" s="313"/>
      <c r="AL57" s="313"/>
      <c r="AM57" s="313"/>
      <c r="AN57" s="312">
        <f t="shared" si="0"/>
        <v>0</v>
      </c>
      <c r="AO57" s="313"/>
      <c r="AP57" s="313"/>
      <c r="AQ57" s="90" t="s">
        <v>76</v>
      </c>
      <c r="AR57" s="91"/>
      <c r="AS57" s="92">
        <v>0</v>
      </c>
      <c r="AT57" s="93">
        <f t="shared" si="1"/>
        <v>0</v>
      </c>
      <c r="AU57" s="94">
        <f>'SO3 - ODV.HROCHUV TYNEC, ...'!P83</f>
        <v>0</v>
      </c>
      <c r="AV57" s="93">
        <f>'SO3 - ODV.HROCHUV TYNEC, ...'!J33</f>
        <v>0</v>
      </c>
      <c r="AW57" s="93">
        <f>'SO3 - ODV.HROCHUV TYNEC, ...'!J34</f>
        <v>0</v>
      </c>
      <c r="AX57" s="93">
        <f>'SO3 - ODV.HROCHUV TYNEC, ...'!J35</f>
        <v>0</v>
      </c>
      <c r="AY57" s="93">
        <f>'SO3 - ODV.HROCHUV TYNEC, ...'!J36</f>
        <v>0</v>
      </c>
      <c r="AZ57" s="93">
        <f>'SO3 - ODV.HROCHUV TYNEC, ...'!F33</f>
        <v>0</v>
      </c>
      <c r="BA57" s="93">
        <f>'SO3 - ODV.HROCHUV TYNEC, ...'!F34</f>
        <v>0</v>
      </c>
      <c r="BB57" s="93">
        <f>'SO3 - ODV.HROCHUV TYNEC, ...'!F35</f>
        <v>0</v>
      </c>
      <c r="BC57" s="93">
        <f>'SO3 - ODV.HROCHUV TYNEC, ...'!F36</f>
        <v>0</v>
      </c>
      <c r="BD57" s="95">
        <f>'SO3 - ODV.HROCHUV TYNEC, ...'!F37</f>
        <v>0</v>
      </c>
      <c r="BT57" s="96" t="s">
        <v>77</v>
      </c>
      <c r="BV57" s="96" t="s">
        <v>71</v>
      </c>
      <c r="BW57" s="96" t="s">
        <v>84</v>
      </c>
      <c r="BX57" s="96" t="s">
        <v>5</v>
      </c>
      <c r="CL57" s="96" t="s">
        <v>19</v>
      </c>
      <c r="CM57" s="96" t="s">
        <v>79</v>
      </c>
    </row>
    <row r="58" spans="1:91" s="7" customFormat="1" ht="24.6" customHeight="1">
      <c r="A58" s="86" t="s">
        <v>73</v>
      </c>
      <c r="B58" s="87"/>
      <c r="C58" s="88"/>
      <c r="D58" s="311" t="s">
        <v>85</v>
      </c>
      <c r="E58" s="311"/>
      <c r="F58" s="311"/>
      <c r="G58" s="311"/>
      <c r="H58" s="311"/>
      <c r="I58" s="89"/>
      <c r="J58" s="311" t="s">
        <v>86</v>
      </c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2">
        <f>'SO4 - ODV.HROCHUV TYNEC, ...'!J30</f>
        <v>0</v>
      </c>
      <c r="AH58" s="313"/>
      <c r="AI58" s="313"/>
      <c r="AJ58" s="313"/>
      <c r="AK58" s="313"/>
      <c r="AL58" s="313"/>
      <c r="AM58" s="313"/>
      <c r="AN58" s="312">
        <f t="shared" si="0"/>
        <v>0</v>
      </c>
      <c r="AO58" s="313"/>
      <c r="AP58" s="313"/>
      <c r="AQ58" s="90" t="s">
        <v>76</v>
      </c>
      <c r="AR58" s="91"/>
      <c r="AS58" s="92">
        <v>0</v>
      </c>
      <c r="AT58" s="93">
        <f t="shared" si="1"/>
        <v>0</v>
      </c>
      <c r="AU58" s="94">
        <f>'SO4 - ODV.HROCHUV TYNEC, ...'!P83</f>
        <v>0</v>
      </c>
      <c r="AV58" s="93">
        <f>'SO4 - ODV.HROCHUV TYNEC, ...'!J33</f>
        <v>0</v>
      </c>
      <c r="AW58" s="93">
        <f>'SO4 - ODV.HROCHUV TYNEC, ...'!J34</f>
        <v>0</v>
      </c>
      <c r="AX58" s="93">
        <f>'SO4 - ODV.HROCHUV TYNEC, ...'!J35</f>
        <v>0</v>
      </c>
      <c r="AY58" s="93">
        <f>'SO4 - ODV.HROCHUV TYNEC, ...'!J36</f>
        <v>0</v>
      </c>
      <c r="AZ58" s="93">
        <f>'SO4 - ODV.HROCHUV TYNEC, ...'!F33</f>
        <v>0</v>
      </c>
      <c r="BA58" s="93">
        <f>'SO4 - ODV.HROCHUV TYNEC, ...'!F34</f>
        <v>0</v>
      </c>
      <c r="BB58" s="93">
        <f>'SO4 - ODV.HROCHUV TYNEC, ...'!F35</f>
        <v>0</v>
      </c>
      <c r="BC58" s="93">
        <f>'SO4 - ODV.HROCHUV TYNEC, ...'!F36</f>
        <v>0</v>
      </c>
      <c r="BD58" s="95">
        <f>'SO4 - ODV.HROCHUV TYNEC, ...'!F37</f>
        <v>0</v>
      </c>
      <c r="BT58" s="96" t="s">
        <v>77</v>
      </c>
      <c r="BV58" s="96" t="s">
        <v>71</v>
      </c>
      <c r="BW58" s="96" t="s">
        <v>87</v>
      </c>
      <c r="BX58" s="96" t="s">
        <v>5</v>
      </c>
      <c r="CL58" s="96" t="s">
        <v>19</v>
      </c>
      <c r="CM58" s="96" t="s">
        <v>79</v>
      </c>
    </row>
    <row r="59" spans="1:91" s="7" customFormat="1" ht="14.45" customHeight="1">
      <c r="A59" s="86" t="s">
        <v>73</v>
      </c>
      <c r="B59" s="87"/>
      <c r="C59" s="88"/>
      <c r="D59" s="311" t="s">
        <v>88</v>
      </c>
      <c r="E59" s="311"/>
      <c r="F59" s="311"/>
      <c r="G59" s="311"/>
      <c r="H59" s="311"/>
      <c r="I59" s="89"/>
      <c r="J59" s="311" t="s">
        <v>89</v>
      </c>
      <c r="K59" s="311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  <c r="AG59" s="312">
        <f>'SO5 - OSTRETIN, HOZ Ostře...'!J30</f>
        <v>0</v>
      </c>
      <c r="AH59" s="313"/>
      <c r="AI59" s="313"/>
      <c r="AJ59" s="313"/>
      <c r="AK59" s="313"/>
      <c r="AL59" s="313"/>
      <c r="AM59" s="313"/>
      <c r="AN59" s="312">
        <f t="shared" si="0"/>
        <v>0</v>
      </c>
      <c r="AO59" s="313"/>
      <c r="AP59" s="313"/>
      <c r="AQ59" s="90" t="s">
        <v>76</v>
      </c>
      <c r="AR59" s="91"/>
      <c r="AS59" s="92">
        <v>0</v>
      </c>
      <c r="AT59" s="93">
        <f t="shared" si="1"/>
        <v>0</v>
      </c>
      <c r="AU59" s="94">
        <f>'SO5 - OSTRETIN, HOZ Ostře...'!P83</f>
        <v>0</v>
      </c>
      <c r="AV59" s="93">
        <f>'SO5 - OSTRETIN, HOZ Ostře...'!J33</f>
        <v>0</v>
      </c>
      <c r="AW59" s="93">
        <f>'SO5 - OSTRETIN, HOZ Ostře...'!J34</f>
        <v>0</v>
      </c>
      <c r="AX59" s="93">
        <f>'SO5 - OSTRETIN, HOZ Ostře...'!J35</f>
        <v>0</v>
      </c>
      <c r="AY59" s="93">
        <f>'SO5 - OSTRETIN, HOZ Ostře...'!J36</f>
        <v>0</v>
      </c>
      <c r="AZ59" s="93">
        <f>'SO5 - OSTRETIN, HOZ Ostře...'!F33</f>
        <v>0</v>
      </c>
      <c r="BA59" s="93">
        <f>'SO5 - OSTRETIN, HOZ Ostře...'!F34</f>
        <v>0</v>
      </c>
      <c r="BB59" s="93">
        <f>'SO5 - OSTRETIN, HOZ Ostře...'!F35</f>
        <v>0</v>
      </c>
      <c r="BC59" s="93">
        <f>'SO5 - OSTRETIN, HOZ Ostře...'!F36</f>
        <v>0</v>
      </c>
      <c r="BD59" s="95">
        <f>'SO5 - OSTRETIN, HOZ Ostře...'!F37</f>
        <v>0</v>
      </c>
      <c r="BT59" s="96" t="s">
        <v>77</v>
      </c>
      <c r="BV59" s="96" t="s">
        <v>71</v>
      </c>
      <c r="BW59" s="96" t="s">
        <v>90</v>
      </c>
      <c r="BX59" s="96" t="s">
        <v>5</v>
      </c>
      <c r="CL59" s="96" t="s">
        <v>19</v>
      </c>
      <c r="CM59" s="96" t="s">
        <v>79</v>
      </c>
    </row>
    <row r="60" spans="1:91" s="7" customFormat="1" ht="14.45" customHeight="1">
      <c r="A60" s="86" t="s">
        <v>73</v>
      </c>
      <c r="B60" s="87"/>
      <c r="C60" s="88"/>
      <c r="D60" s="311" t="s">
        <v>91</v>
      </c>
      <c r="E60" s="311"/>
      <c r="F60" s="311"/>
      <c r="G60" s="311"/>
      <c r="H60" s="311"/>
      <c r="I60" s="89"/>
      <c r="J60" s="311" t="s">
        <v>92</v>
      </c>
      <c r="K60" s="311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2">
        <f>'SO6 - ODV. SLATIŇANY, Odp...'!J30</f>
        <v>0</v>
      </c>
      <c r="AH60" s="313"/>
      <c r="AI60" s="313"/>
      <c r="AJ60" s="313"/>
      <c r="AK60" s="313"/>
      <c r="AL60" s="313"/>
      <c r="AM60" s="313"/>
      <c r="AN60" s="312">
        <f t="shared" si="0"/>
        <v>0</v>
      </c>
      <c r="AO60" s="313"/>
      <c r="AP60" s="313"/>
      <c r="AQ60" s="90" t="s">
        <v>76</v>
      </c>
      <c r="AR60" s="91"/>
      <c r="AS60" s="92">
        <v>0</v>
      </c>
      <c r="AT60" s="93">
        <f t="shared" si="1"/>
        <v>0</v>
      </c>
      <c r="AU60" s="94">
        <f>'SO6 - ODV. SLATIŇANY, Odp...'!P83</f>
        <v>0</v>
      </c>
      <c r="AV60" s="93">
        <f>'SO6 - ODV. SLATIŇANY, Odp...'!J33</f>
        <v>0</v>
      </c>
      <c r="AW60" s="93">
        <f>'SO6 - ODV. SLATIŇANY, Odp...'!J34</f>
        <v>0</v>
      </c>
      <c r="AX60" s="93">
        <f>'SO6 - ODV. SLATIŇANY, Odp...'!J35</f>
        <v>0</v>
      </c>
      <c r="AY60" s="93">
        <f>'SO6 - ODV. SLATIŇANY, Odp...'!J36</f>
        <v>0</v>
      </c>
      <c r="AZ60" s="93">
        <f>'SO6 - ODV. SLATIŇANY, Odp...'!F33</f>
        <v>0</v>
      </c>
      <c r="BA60" s="93">
        <f>'SO6 - ODV. SLATIŇANY, Odp...'!F34</f>
        <v>0</v>
      </c>
      <c r="BB60" s="93">
        <f>'SO6 - ODV. SLATIŇANY, Odp...'!F35</f>
        <v>0</v>
      </c>
      <c r="BC60" s="93">
        <f>'SO6 - ODV. SLATIŇANY, Odp...'!F36</f>
        <v>0</v>
      </c>
      <c r="BD60" s="95">
        <f>'SO6 - ODV. SLATIŇANY, Odp...'!F37</f>
        <v>0</v>
      </c>
      <c r="BT60" s="96" t="s">
        <v>77</v>
      </c>
      <c r="BV60" s="96" t="s">
        <v>71</v>
      </c>
      <c r="BW60" s="96" t="s">
        <v>93</v>
      </c>
      <c r="BX60" s="96" t="s">
        <v>5</v>
      </c>
      <c r="CL60" s="96" t="s">
        <v>19</v>
      </c>
      <c r="CM60" s="96" t="s">
        <v>79</v>
      </c>
    </row>
    <row r="61" spans="1:91" s="7" customFormat="1" ht="14.45" customHeight="1">
      <c r="A61" s="86" t="s">
        <v>73</v>
      </c>
      <c r="B61" s="87"/>
      <c r="C61" s="88"/>
      <c r="D61" s="311" t="s">
        <v>94</v>
      </c>
      <c r="E61" s="311"/>
      <c r="F61" s="311"/>
      <c r="G61" s="311"/>
      <c r="H61" s="311"/>
      <c r="I61" s="89"/>
      <c r="J61" s="311" t="s">
        <v>95</v>
      </c>
      <c r="K61" s="311"/>
      <c r="L61" s="311"/>
      <c r="M61" s="311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2">
        <f>'SO7 - ODV. SLATIŇANY, Odp...'!J30</f>
        <v>0</v>
      </c>
      <c r="AH61" s="313"/>
      <c r="AI61" s="313"/>
      <c r="AJ61" s="313"/>
      <c r="AK61" s="313"/>
      <c r="AL61" s="313"/>
      <c r="AM61" s="313"/>
      <c r="AN61" s="312">
        <f t="shared" si="0"/>
        <v>0</v>
      </c>
      <c r="AO61" s="313"/>
      <c r="AP61" s="313"/>
      <c r="AQ61" s="90" t="s">
        <v>76</v>
      </c>
      <c r="AR61" s="91"/>
      <c r="AS61" s="97">
        <v>0</v>
      </c>
      <c r="AT61" s="98">
        <f t="shared" si="1"/>
        <v>0</v>
      </c>
      <c r="AU61" s="99">
        <f>'SO7 - ODV. SLATIŇANY, Odp...'!P83</f>
        <v>0</v>
      </c>
      <c r="AV61" s="98">
        <f>'SO7 - ODV. SLATIŇANY, Odp...'!J33</f>
        <v>0</v>
      </c>
      <c r="AW61" s="98">
        <f>'SO7 - ODV. SLATIŇANY, Odp...'!J34</f>
        <v>0</v>
      </c>
      <c r="AX61" s="98">
        <f>'SO7 - ODV. SLATIŇANY, Odp...'!J35</f>
        <v>0</v>
      </c>
      <c r="AY61" s="98">
        <f>'SO7 - ODV. SLATIŇANY, Odp...'!J36</f>
        <v>0</v>
      </c>
      <c r="AZ61" s="98">
        <f>'SO7 - ODV. SLATIŇANY, Odp...'!F33</f>
        <v>0</v>
      </c>
      <c r="BA61" s="98">
        <f>'SO7 - ODV. SLATIŇANY, Odp...'!F34</f>
        <v>0</v>
      </c>
      <c r="BB61" s="98">
        <f>'SO7 - ODV. SLATIŇANY, Odp...'!F35</f>
        <v>0</v>
      </c>
      <c r="BC61" s="98">
        <f>'SO7 - ODV. SLATIŇANY, Odp...'!F36</f>
        <v>0</v>
      </c>
      <c r="BD61" s="100">
        <f>'SO7 - ODV. SLATIŇANY, Odp...'!F37</f>
        <v>0</v>
      </c>
      <c r="BT61" s="96" t="s">
        <v>77</v>
      </c>
      <c r="BV61" s="96" t="s">
        <v>71</v>
      </c>
      <c r="BW61" s="96" t="s">
        <v>96</v>
      </c>
      <c r="BX61" s="96" t="s">
        <v>5</v>
      </c>
      <c r="CL61" s="96" t="s">
        <v>19</v>
      </c>
      <c r="CM61" s="96" t="s">
        <v>79</v>
      </c>
    </row>
    <row r="62" spans="1:91" s="2" customFormat="1" ht="30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9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91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39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</sheetData>
  <sheetProtection algorithmName="SHA-512" hashValue="Vhb+UtIDMbnvVtu8kKNuUZ1j+yLrqLDnWb1QMud1nuGldpYvVb4ZQBaV+Iki8TPMBgdcwo/Z0ikM0W7DDr8Ugw==" saltValue="ZDX0SW6XoLKiTTBjfpcCVXfwI1c/fCbv66olRhfW0+zvDHWwH5MiYv2ZrsL6d+XGRXpvM/eiSVzdxI0V98qIEw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SO1 - ODV.BOŘICE, HOZ Bořice'!C2" display="/" xr:uid="{00000000-0004-0000-0000-000000000000}"/>
    <hyperlink ref="A56" location="'SO2 - ODV.BOŘICE, HOZ Bořice'!C2" display="/" xr:uid="{00000000-0004-0000-0000-000001000000}"/>
    <hyperlink ref="A57" location="'SO3 - ODV.HROCHUV TYNEC, ...'!C2" display="/" xr:uid="{00000000-0004-0000-0000-000002000000}"/>
    <hyperlink ref="A58" location="'SO4 - ODV.HROCHUV TYNEC, ...'!C2" display="/" xr:uid="{00000000-0004-0000-0000-000003000000}"/>
    <hyperlink ref="A59" location="'SO5 - OSTRETIN, HOZ Ostře...'!C2" display="/" xr:uid="{00000000-0004-0000-0000-000004000000}"/>
    <hyperlink ref="A60" location="'SO6 - ODV. SLATIŇANY, Odp...'!C2" display="/" xr:uid="{00000000-0004-0000-0000-000005000000}"/>
    <hyperlink ref="A61" location="'SO7 - ODV. SLATIŇANY, Odp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7" t="s">
        <v>78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97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6" t="str">
        <f>'Rekapitulace stavby'!K6</f>
        <v>Údržba HOZ Pardubicko - část 2</v>
      </c>
      <c r="F7" s="337"/>
      <c r="G7" s="337"/>
      <c r="H7" s="337"/>
      <c r="L7" s="20"/>
    </row>
    <row r="8" spans="1:46" s="2" customFormat="1" ht="12" customHeight="1">
      <c r="A8" s="34"/>
      <c r="B8" s="39"/>
      <c r="C8" s="34"/>
      <c r="D8" s="105" t="s">
        <v>98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8" t="s">
        <v>99</v>
      </c>
      <c r="F9" s="339"/>
      <c r="G9" s="339"/>
      <c r="H9" s="33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0" t="str">
        <f>'Rekapitulace stavby'!E14</f>
        <v>Vyplň údaj</v>
      </c>
      <c r="F18" s="341"/>
      <c r="G18" s="341"/>
      <c r="H18" s="341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2" t="s">
        <v>19</v>
      </c>
      <c r="F27" s="342"/>
      <c r="G27" s="342"/>
      <c r="H27" s="34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ROUND((SUM(BE83:BE105)),  2)</f>
        <v>0</v>
      </c>
      <c r="G33" s="34"/>
      <c r="H33" s="34"/>
      <c r="I33" s="118">
        <v>0.21</v>
      </c>
      <c r="J33" s="117">
        <f>ROUND(((SUM(BE83:BE105))*I33),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ROUND((SUM(BF83:BF105)),  2)</f>
        <v>0</v>
      </c>
      <c r="G34" s="34"/>
      <c r="H34" s="34"/>
      <c r="I34" s="118">
        <v>0.12</v>
      </c>
      <c r="J34" s="117">
        <f>ROUND(((SUM(BF83:BF105))*I34),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ROUND((SUM(BG83:BG105)),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ROUND((SUM(BH83:BH105)),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ROUND((SUM(BI83:BI105)),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3" t="str">
        <f>E7</f>
        <v>Údržba HOZ Pardubicko - část 2</v>
      </c>
      <c r="F48" s="344"/>
      <c r="G48" s="344"/>
      <c r="H48" s="34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98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6" t="str">
        <f>E9</f>
        <v>SO1 - ODV.BOŘICE, HOZ Bořice</v>
      </c>
      <c r="F50" s="345"/>
      <c r="G50" s="345"/>
      <c r="H50" s="34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>SPÚ-OVHS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101</v>
      </c>
      <c r="D57" s="131"/>
      <c r="E57" s="131"/>
      <c r="F57" s="131"/>
      <c r="G57" s="131"/>
      <c r="H57" s="131"/>
      <c r="I57" s="131"/>
      <c r="J57" s="132" t="s">
        <v>102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103</v>
      </c>
    </row>
    <row r="60" spans="1:47" s="9" customFormat="1" ht="24.95" customHeight="1">
      <c r="B60" s="134"/>
      <c r="C60" s="135"/>
      <c r="D60" s="136" t="s">
        <v>104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105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106</v>
      </c>
      <c r="E62" s="137"/>
      <c r="F62" s="137"/>
      <c r="G62" s="137"/>
      <c r="H62" s="137"/>
      <c r="I62" s="137"/>
      <c r="J62" s="138">
        <f>J100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107</v>
      </c>
      <c r="E63" s="143"/>
      <c r="F63" s="143"/>
      <c r="G63" s="143"/>
      <c r="H63" s="143"/>
      <c r="I63" s="143"/>
      <c r="J63" s="144">
        <f>J101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108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3" t="str">
        <f>E7</f>
        <v>Údržba HOZ Pardubicko - část 2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98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6" t="str">
        <f>E9</f>
        <v>SO1 - ODV.BOŘICE, HOZ Bořice</v>
      </c>
      <c r="F75" s="345"/>
      <c r="G75" s="345"/>
      <c r="H75" s="345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 xml:space="preserve"> 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6" customHeight="1">
      <c r="A79" s="34"/>
      <c r="B79" s="35"/>
      <c r="C79" s="29" t="s">
        <v>24</v>
      </c>
      <c r="D79" s="36"/>
      <c r="E79" s="36"/>
      <c r="F79" s="27" t="str">
        <f>E15</f>
        <v>SPÚ-OVHS</v>
      </c>
      <c r="G79" s="36"/>
      <c r="H79" s="36"/>
      <c r="I79" s="29" t="s">
        <v>30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6" customHeight="1">
      <c r="A80" s="34"/>
      <c r="B80" s="35"/>
      <c r="C80" s="29" t="s">
        <v>28</v>
      </c>
      <c r="D80" s="36"/>
      <c r="E80" s="36"/>
      <c r="F80" s="27" t="str">
        <f>IF(E18="","",E18)</f>
        <v>Vyplň údaj</v>
      </c>
      <c r="G80" s="36"/>
      <c r="H80" s="36"/>
      <c r="I80" s="29" t="s">
        <v>32</v>
      </c>
      <c r="J80" s="32" t="str">
        <f>E24</f>
        <v xml:space="preserve"> 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109</v>
      </c>
      <c r="D82" s="149" t="s">
        <v>54</v>
      </c>
      <c r="E82" s="149" t="s">
        <v>50</v>
      </c>
      <c r="F82" s="149" t="s">
        <v>51</v>
      </c>
      <c r="G82" s="149" t="s">
        <v>110</v>
      </c>
      <c r="H82" s="149" t="s">
        <v>111</v>
      </c>
      <c r="I82" s="149" t="s">
        <v>112</v>
      </c>
      <c r="J82" s="149" t="s">
        <v>102</v>
      </c>
      <c r="K82" s="150" t="s">
        <v>113</v>
      </c>
      <c r="L82" s="151"/>
      <c r="M82" s="68" t="s">
        <v>19</v>
      </c>
      <c r="N82" s="69" t="s">
        <v>39</v>
      </c>
      <c r="O82" s="69" t="s">
        <v>114</v>
      </c>
      <c r="P82" s="69" t="s">
        <v>115</v>
      </c>
      <c r="Q82" s="69" t="s">
        <v>116</v>
      </c>
      <c r="R82" s="69" t="s">
        <v>117</v>
      </c>
      <c r="S82" s="69" t="s">
        <v>118</v>
      </c>
      <c r="T82" s="70" t="s">
        <v>119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120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P84+P100</f>
        <v>0</v>
      </c>
      <c r="Q83" s="72"/>
      <c r="R83" s="154">
        <f>R84+R100</f>
        <v>0</v>
      </c>
      <c r="S83" s="72"/>
      <c r="T83" s="155">
        <f>T84+T100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68</v>
      </c>
      <c r="AU83" s="17" t="s">
        <v>103</v>
      </c>
      <c r="BK83" s="156">
        <f>BK84+BK100</f>
        <v>0</v>
      </c>
    </row>
    <row r="84" spans="1:65" s="12" customFormat="1" ht="25.9" customHeight="1">
      <c r="B84" s="157"/>
      <c r="C84" s="158"/>
      <c r="D84" s="159" t="s">
        <v>68</v>
      </c>
      <c r="E84" s="160" t="s">
        <v>121</v>
      </c>
      <c r="F84" s="160" t="s">
        <v>122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77</v>
      </c>
      <c r="AT84" s="169" t="s">
        <v>68</v>
      </c>
      <c r="AU84" s="169" t="s">
        <v>69</v>
      </c>
      <c r="AY84" s="168" t="s">
        <v>123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68</v>
      </c>
      <c r="E85" s="171" t="s">
        <v>77</v>
      </c>
      <c r="F85" s="171" t="s">
        <v>124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SUM(P86:P99)</f>
        <v>0</v>
      </c>
      <c r="Q85" s="165"/>
      <c r="R85" s="166">
        <f>SUM(R86:R99)</f>
        <v>0</v>
      </c>
      <c r="S85" s="165"/>
      <c r="T85" s="167">
        <f>SUM(T86:T99)</f>
        <v>0</v>
      </c>
      <c r="AR85" s="168" t="s">
        <v>77</v>
      </c>
      <c r="AT85" s="169" t="s">
        <v>68</v>
      </c>
      <c r="AU85" s="169" t="s">
        <v>77</v>
      </c>
      <c r="AY85" s="168" t="s">
        <v>123</v>
      </c>
      <c r="BK85" s="170">
        <f>SUM(BK86:BK99)</f>
        <v>0</v>
      </c>
    </row>
    <row r="86" spans="1:65" s="2" customFormat="1" ht="14.45" customHeight="1">
      <c r="A86" s="34"/>
      <c r="B86" s="35"/>
      <c r="C86" s="173" t="s">
        <v>77</v>
      </c>
      <c r="D86" s="173" t="s">
        <v>125</v>
      </c>
      <c r="E86" s="174" t="s">
        <v>126</v>
      </c>
      <c r="F86" s="175" t="s">
        <v>127</v>
      </c>
      <c r="G86" s="176" t="s">
        <v>128</v>
      </c>
      <c r="H86" s="177">
        <v>0.435</v>
      </c>
      <c r="I86" s="178"/>
      <c r="J86" s="179">
        <f>ROUND(I86*H86,2)</f>
        <v>0</v>
      </c>
      <c r="K86" s="175" t="s">
        <v>129</v>
      </c>
      <c r="L86" s="39"/>
      <c r="M86" s="180" t="s">
        <v>19</v>
      </c>
      <c r="N86" s="181" t="s">
        <v>40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130</v>
      </c>
      <c r="AT86" s="184" t="s">
        <v>125</v>
      </c>
      <c r="AU86" s="184" t="s">
        <v>79</v>
      </c>
      <c r="AY86" s="17" t="s">
        <v>123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77</v>
      </c>
      <c r="BK86" s="185">
        <f>ROUND(I86*H86,2)</f>
        <v>0</v>
      </c>
      <c r="BL86" s="17" t="s">
        <v>130</v>
      </c>
      <c r="BM86" s="184" t="s">
        <v>131</v>
      </c>
    </row>
    <row r="87" spans="1:65" s="2" customFormat="1" ht="11.25">
      <c r="A87" s="34"/>
      <c r="B87" s="35"/>
      <c r="C87" s="36"/>
      <c r="D87" s="186" t="s">
        <v>132</v>
      </c>
      <c r="E87" s="36"/>
      <c r="F87" s="187" t="s">
        <v>133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132</v>
      </c>
      <c r="AU87" s="17" t="s">
        <v>79</v>
      </c>
    </row>
    <row r="88" spans="1:65" s="2" customFormat="1" ht="11.25">
      <c r="A88" s="34"/>
      <c r="B88" s="35"/>
      <c r="C88" s="36"/>
      <c r="D88" s="191" t="s">
        <v>134</v>
      </c>
      <c r="E88" s="36"/>
      <c r="F88" s="192" t="s">
        <v>135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134</v>
      </c>
      <c r="AU88" s="17" t="s">
        <v>79</v>
      </c>
    </row>
    <row r="89" spans="1:65" s="13" customFormat="1" ht="11.25">
      <c r="B89" s="193"/>
      <c r="C89" s="194"/>
      <c r="D89" s="186" t="s">
        <v>136</v>
      </c>
      <c r="E89" s="195" t="s">
        <v>19</v>
      </c>
      <c r="F89" s="196" t="s">
        <v>137</v>
      </c>
      <c r="G89" s="194"/>
      <c r="H89" s="197">
        <v>0.435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136</v>
      </c>
      <c r="AU89" s="203" t="s">
        <v>79</v>
      </c>
      <c r="AV89" s="13" t="s">
        <v>79</v>
      </c>
      <c r="AW89" s="13" t="s">
        <v>31</v>
      </c>
      <c r="AX89" s="13" t="s">
        <v>77</v>
      </c>
      <c r="AY89" s="203" t="s">
        <v>123</v>
      </c>
    </row>
    <row r="90" spans="1:65" s="2" customFormat="1" ht="14.45" customHeight="1">
      <c r="A90" s="34"/>
      <c r="B90" s="35"/>
      <c r="C90" s="173" t="s">
        <v>79</v>
      </c>
      <c r="D90" s="173" t="s">
        <v>125</v>
      </c>
      <c r="E90" s="174" t="s">
        <v>138</v>
      </c>
      <c r="F90" s="175" t="s">
        <v>139</v>
      </c>
      <c r="G90" s="176" t="s">
        <v>128</v>
      </c>
      <c r="H90" s="177">
        <v>0.28999999999999998</v>
      </c>
      <c r="I90" s="178"/>
      <c r="J90" s="179">
        <f>ROUND(I90*H90,2)</f>
        <v>0</v>
      </c>
      <c r="K90" s="175" t="s">
        <v>129</v>
      </c>
      <c r="L90" s="39"/>
      <c r="M90" s="180" t="s">
        <v>19</v>
      </c>
      <c r="N90" s="181" t="s">
        <v>40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130</v>
      </c>
      <c r="AT90" s="184" t="s">
        <v>125</v>
      </c>
      <c r="AU90" s="184" t="s">
        <v>79</v>
      </c>
      <c r="AY90" s="17" t="s">
        <v>123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77</v>
      </c>
      <c r="BK90" s="185">
        <f>ROUND(I90*H90,2)</f>
        <v>0</v>
      </c>
      <c r="BL90" s="17" t="s">
        <v>130</v>
      </c>
      <c r="BM90" s="184" t="s">
        <v>140</v>
      </c>
    </row>
    <row r="91" spans="1:65" s="2" customFormat="1" ht="11.25">
      <c r="A91" s="34"/>
      <c r="B91" s="35"/>
      <c r="C91" s="36"/>
      <c r="D91" s="186" t="s">
        <v>132</v>
      </c>
      <c r="E91" s="36"/>
      <c r="F91" s="187" t="s">
        <v>141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132</v>
      </c>
      <c r="AU91" s="17" t="s">
        <v>79</v>
      </c>
    </row>
    <row r="92" spans="1:65" s="2" customFormat="1" ht="11.25">
      <c r="A92" s="34"/>
      <c r="B92" s="35"/>
      <c r="C92" s="36"/>
      <c r="D92" s="191" t="s">
        <v>134</v>
      </c>
      <c r="E92" s="36"/>
      <c r="F92" s="192" t="s">
        <v>142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134</v>
      </c>
      <c r="AU92" s="17" t="s">
        <v>79</v>
      </c>
    </row>
    <row r="93" spans="1:65" s="13" customFormat="1" ht="11.25">
      <c r="B93" s="193"/>
      <c r="C93" s="194"/>
      <c r="D93" s="186" t="s">
        <v>136</v>
      </c>
      <c r="E93" s="195" t="s">
        <v>19</v>
      </c>
      <c r="F93" s="196" t="s">
        <v>143</v>
      </c>
      <c r="G93" s="194"/>
      <c r="H93" s="197">
        <v>0.28999999999999998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136</v>
      </c>
      <c r="AU93" s="203" t="s">
        <v>79</v>
      </c>
      <c r="AV93" s="13" t="s">
        <v>79</v>
      </c>
      <c r="AW93" s="13" t="s">
        <v>31</v>
      </c>
      <c r="AX93" s="13" t="s">
        <v>77</v>
      </c>
      <c r="AY93" s="203" t="s">
        <v>123</v>
      </c>
    </row>
    <row r="94" spans="1:65" s="2" customFormat="1" ht="14.45" customHeight="1">
      <c r="A94" s="34"/>
      <c r="B94" s="35"/>
      <c r="C94" s="173" t="s">
        <v>144</v>
      </c>
      <c r="D94" s="173" t="s">
        <v>125</v>
      </c>
      <c r="E94" s="174" t="s">
        <v>145</v>
      </c>
      <c r="F94" s="175" t="s">
        <v>146</v>
      </c>
      <c r="G94" s="176" t="s">
        <v>128</v>
      </c>
      <c r="H94" s="177">
        <v>0.435</v>
      </c>
      <c r="I94" s="178"/>
      <c r="J94" s="179">
        <f>ROUND(I94*H94,2)</f>
        <v>0</v>
      </c>
      <c r="K94" s="175" t="s">
        <v>129</v>
      </c>
      <c r="L94" s="39"/>
      <c r="M94" s="180" t="s">
        <v>19</v>
      </c>
      <c r="N94" s="181" t="s">
        <v>40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130</v>
      </c>
      <c r="AT94" s="184" t="s">
        <v>125</v>
      </c>
      <c r="AU94" s="184" t="s">
        <v>79</v>
      </c>
      <c r="AY94" s="17" t="s">
        <v>123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77</v>
      </c>
      <c r="BK94" s="185">
        <f>ROUND(I94*H94,2)</f>
        <v>0</v>
      </c>
      <c r="BL94" s="17" t="s">
        <v>130</v>
      </c>
      <c r="BM94" s="184" t="s">
        <v>147</v>
      </c>
    </row>
    <row r="95" spans="1:65" s="2" customFormat="1" ht="11.25">
      <c r="A95" s="34"/>
      <c r="B95" s="35"/>
      <c r="C95" s="36"/>
      <c r="D95" s="186" t="s">
        <v>132</v>
      </c>
      <c r="E95" s="36"/>
      <c r="F95" s="187" t="s">
        <v>148</v>
      </c>
      <c r="G95" s="36"/>
      <c r="H95" s="36"/>
      <c r="I95" s="188"/>
      <c r="J95" s="36"/>
      <c r="K95" s="36"/>
      <c r="L95" s="39"/>
      <c r="M95" s="189"/>
      <c r="N95" s="190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132</v>
      </c>
      <c r="AU95" s="17" t="s">
        <v>79</v>
      </c>
    </row>
    <row r="96" spans="1:65" s="2" customFormat="1" ht="11.25">
      <c r="A96" s="34"/>
      <c r="B96" s="35"/>
      <c r="C96" s="36"/>
      <c r="D96" s="191" t="s">
        <v>134</v>
      </c>
      <c r="E96" s="36"/>
      <c r="F96" s="192" t="s">
        <v>149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134</v>
      </c>
      <c r="AU96" s="17" t="s">
        <v>79</v>
      </c>
    </row>
    <row r="97" spans="1:65" s="2" customFormat="1" ht="14.45" customHeight="1">
      <c r="A97" s="34"/>
      <c r="B97" s="35"/>
      <c r="C97" s="173" t="s">
        <v>130</v>
      </c>
      <c r="D97" s="173" t="s">
        <v>125</v>
      </c>
      <c r="E97" s="174" t="s">
        <v>150</v>
      </c>
      <c r="F97" s="175" t="s">
        <v>151</v>
      </c>
      <c r="G97" s="176" t="s">
        <v>128</v>
      </c>
      <c r="H97" s="177">
        <v>0.28999999999999998</v>
      </c>
      <c r="I97" s="178"/>
      <c r="J97" s="179">
        <f>ROUND(I97*H97,2)</f>
        <v>0</v>
      </c>
      <c r="K97" s="175" t="s">
        <v>129</v>
      </c>
      <c r="L97" s="39"/>
      <c r="M97" s="180" t="s">
        <v>19</v>
      </c>
      <c r="N97" s="181" t="s">
        <v>40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130</v>
      </c>
      <c r="AT97" s="184" t="s">
        <v>125</v>
      </c>
      <c r="AU97" s="184" t="s">
        <v>79</v>
      </c>
      <c r="AY97" s="17" t="s">
        <v>123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77</v>
      </c>
      <c r="BK97" s="185">
        <f>ROUND(I97*H97,2)</f>
        <v>0</v>
      </c>
      <c r="BL97" s="17" t="s">
        <v>130</v>
      </c>
      <c r="BM97" s="184" t="s">
        <v>152</v>
      </c>
    </row>
    <row r="98" spans="1:65" s="2" customFormat="1" ht="11.25">
      <c r="A98" s="34"/>
      <c r="B98" s="35"/>
      <c r="C98" s="36"/>
      <c r="D98" s="186" t="s">
        <v>132</v>
      </c>
      <c r="E98" s="36"/>
      <c r="F98" s="187" t="s">
        <v>153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132</v>
      </c>
      <c r="AU98" s="17" t="s">
        <v>79</v>
      </c>
    </row>
    <row r="99" spans="1:65" s="2" customFormat="1" ht="11.25">
      <c r="A99" s="34"/>
      <c r="B99" s="35"/>
      <c r="C99" s="36"/>
      <c r="D99" s="191" t="s">
        <v>134</v>
      </c>
      <c r="E99" s="36"/>
      <c r="F99" s="192" t="s">
        <v>154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134</v>
      </c>
      <c r="AU99" s="17" t="s">
        <v>79</v>
      </c>
    </row>
    <row r="100" spans="1:65" s="12" customFormat="1" ht="25.9" customHeight="1">
      <c r="B100" s="157"/>
      <c r="C100" s="158"/>
      <c r="D100" s="159" t="s">
        <v>68</v>
      </c>
      <c r="E100" s="160" t="s">
        <v>155</v>
      </c>
      <c r="F100" s="160" t="s">
        <v>156</v>
      </c>
      <c r="G100" s="158"/>
      <c r="H100" s="158"/>
      <c r="I100" s="161"/>
      <c r="J100" s="162">
        <f>BK100</f>
        <v>0</v>
      </c>
      <c r="K100" s="158"/>
      <c r="L100" s="163"/>
      <c r="M100" s="164"/>
      <c r="N100" s="165"/>
      <c r="O100" s="165"/>
      <c r="P100" s="166">
        <f>P101</f>
        <v>0</v>
      </c>
      <c r="Q100" s="165"/>
      <c r="R100" s="166">
        <f>R101</f>
        <v>0</v>
      </c>
      <c r="S100" s="165"/>
      <c r="T100" s="167">
        <f>T101</f>
        <v>0</v>
      </c>
      <c r="AR100" s="168" t="s">
        <v>130</v>
      </c>
      <c r="AT100" s="169" t="s">
        <v>68</v>
      </c>
      <c r="AU100" s="169" t="s">
        <v>69</v>
      </c>
      <c r="AY100" s="168" t="s">
        <v>123</v>
      </c>
      <c r="BK100" s="170">
        <f>BK101</f>
        <v>0</v>
      </c>
    </row>
    <row r="101" spans="1:65" s="12" customFormat="1" ht="22.9" customHeight="1">
      <c r="B101" s="157"/>
      <c r="C101" s="158"/>
      <c r="D101" s="159" t="s">
        <v>68</v>
      </c>
      <c r="E101" s="171" t="s">
        <v>157</v>
      </c>
      <c r="F101" s="171" t="s">
        <v>158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SUM(P102:P105)</f>
        <v>0</v>
      </c>
      <c r="Q101" s="165"/>
      <c r="R101" s="166">
        <f>SUM(R102:R105)</f>
        <v>0</v>
      </c>
      <c r="S101" s="165"/>
      <c r="T101" s="167">
        <f>SUM(T102:T105)</f>
        <v>0</v>
      </c>
      <c r="AR101" s="168" t="s">
        <v>130</v>
      </c>
      <c r="AT101" s="169" t="s">
        <v>68</v>
      </c>
      <c r="AU101" s="169" t="s">
        <v>77</v>
      </c>
      <c r="AY101" s="168" t="s">
        <v>123</v>
      </c>
      <c r="BK101" s="170">
        <f>SUM(BK102:BK105)</f>
        <v>0</v>
      </c>
    </row>
    <row r="102" spans="1:65" s="2" customFormat="1" ht="19.899999999999999" customHeight="1">
      <c r="A102" s="34"/>
      <c r="B102" s="35"/>
      <c r="C102" s="173" t="s">
        <v>159</v>
      </c>
      <c r="D102" s="173" t="s">
        <v>125</v>
      </c>
      <c r="E102" s="174" t="s">
        <v>160</v>
      </c>
      <c r="F102" s="175" t="s">
        <v>161</v>
      </c>
      <c r="G102" s="176" t="s">
        <v>128</v>
      </c>
      <c r="H102" s="177">
        <v>0.435</v>
      </c>
      <c r="I102" s="178"/>
      <c r="J102" s="179">
        <f>ROUND(I102*H102,2)</f>
        <v>0</v>
      </c>
      <c r="K102" s="175" t="s">
        <v>19</v>
      </c>
      <c r="L102" s="39"/>
      <c r="M102" s="180" t="s">
        <v>19</v>
      </c>
      <c r="N102" s="181" t="s">
        <v>40</v>
      </c>
      <c r="O102" s="64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162</v>
      </c>
      <c r="AT102" s="184" t="s">
        <v>125</v>
      </c>
      <c r="AU102" s="184" t="s">
        <v>79</v>
      </c>
      <c r="AY102" s="17" t="s">
        <v>123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77</v>
      </c>
      <c r="BK102" s="185">
        <f>ROUND(I102*H102,2)</f>
        <v>0</v>
      </c>
      <c r="BL102" s="17" t="s">
        <v>162</v>
      </c>
      <c r="BM102" s="184" t="s">
        <v>163</v>
      </c>
    </row>
    <row r="103" spans="1:65" s="2" customFormat="1" ht="19.5">
      <c r="A103" s="34"/>
      <c r="B103" s="35"/>
      <c r="C103" s="36"/>
      <c r="D103" s="186" t="s">
        <v>132</v>
      </c>
      <c r="E103" s="36"/>
      <c r="F103" s="187" t="s">
        <v>164</v>
      </c>
      <c r="G103" s="36"/>
      <c r="H103" s="36"/>
      <c r="I103" s="188"/>
      <c r="J103" s="36"/>
      <c r="K103" s="36"/>
      <c r="L103" s="39"/>
      <c r="M103" s="189"/>
      <c r="N103" s="190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132</v>
      </c>
      <c r="AU103" s="17" t="s">
        <v>79</v>
      </c>
    </row>
    <row r="104" spans="1:65" s="2" customFormat="1" ht="19.899999999999999" customHeight="1">
      <c r="A104" s="34"/>
      <c r="B104" s="35"/>
      <c r="C104" s="173" t="s">
        <v>165</v>
      </c>
      <c r="D104" s="173" t="s">
        <v>125</v>
      </c>
      <c r="E104" s="174" t="s">
        <v>166</v>
      </c>
      <c r="F104" s="175" t="s">
        <v>167</v>
      </c>
      <c r="G104" s="176" t="s">
        <v>128</v>
      </c>
      <c r="H104" s="177">
        <v>0.28999999999999998</v>
      </c>
      <c r="I104" s="178"/>
      <c r="J104" s="179">
        <f>ROUND(I104*H104,2)</f>
        <v>0</v>
      </c>
      <c r="K104" s="175" t="s">
        <v>19</v>
      </c>
      <c r="L104" s="39"/>
      <c r="M104" s="180" t="s">
        <v>19</v>
      </c>
      <c r="N104" s="181" t="s">
        <v>40</v>
      </c>
      <c r="O104" s="64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162</v>
      </c>
      <c r="AT104" s="184" t="s">
        <v>125</v>
      </c>
      <c r="AU104" s="184" t="s">
        <v>79</v>
      </c>
      <c r="AY104" s="17" t="s">
        <v>123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77</v>
      </c>
      <c r="BK104" s="185">
        <f>ROUND(I104*H104,2)</f>
        <v>0</v>
      </c>
      <c r="BL104" s="17" t="s">
        <v>162</v>
      </c>
      <c r="BM104" s="184" t="s">
        <v>168</v>
      </c>
    </row>
    <row r="105" spans="1:65" s="2" customFormat="1" ht="19.5">
      <c r="A105" s="34"/>
      <c r="B105" s="35"/>
      <c r="C105" s="36"/>
      <c r="D105" s="186" t="s">
        <v>132</v>
      </c>
      <c r="E105" s="36"/>
      <c r="F105" s="187" t="s">
        <v>169</v>
      </c>
      <c r="G105" s="36"/>
      <c r="H105" s="36"/>
      <c r="I105" s="188"/>
      <c r="J105" s="36"/>
      <c r="K105" s="36"/>
      <c r="L105" s="39"/>
      <c r="M105" s="204"/>
      <c r="N105" s="205"/>
      <c r="O105" s="206"/>
      <c r="P105" s="206"/>
      <c r="Q105" s="206"/>
      <c r="R105" s="206"/>
      <c r="S105" s="206"/>
      <c r="T105" s="207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132</v>
      </c>
      <c r="AU105" s="17" t="s">
        <v>79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JZwAKtdgfA2jXK7yCJ5Iapp5gHzv4lDwxE698reWxM6FbZRrWI4JvuF4F1XBXaG0+ncCr0nHlfxIVu42Y6mrww==" saltValue="5kAJsa3iUz0X5bD3MNb2qfrOB/muYAVMqI7F/oxUgcNGgmgMijQgBi8tFQUsD5PhdQ/Nto8H28EvNkQJ05bd4g==" spinCount="100000" sheet="1" objects="1" scenarios="1" formatColumns="0" formatRows="0" autoFilter="0"/>
  <autoFilter ref="C82:K105" xr:uid="{00000000-0009-0000-0000-00000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  <hyperlink ref="F92" r:id="rId2" xr:uid="{00000000-0004-0000-0100-000001000000}"/>
    <hyperlink ref="F96" r:id="rId3" xr:uid="{00000000-0004-0000-0100-000002000000}"/>
    <hyperlink ref="F99" r:id="rId4" xr:uid="{00000000-0004-0000-01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7" t="s">
        <v>81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97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6" t="str">
        <f>'Rekapitulace stavby'!K6</f>
        <v>Údržba HOZ Pardubicko - část 2</v>
      </c>
      <c r="F7" s="337"/>
      <c r="G7" s="337"/>
      <c r="H7" s="337"/>
      <c r="L7" s="20"/>
    </row>
    <row r="8" spans="1:46" s="2" customFormat="1" ht="12" customHeight="1">
      <c r="A8" s="34"/>
      <c r="B8" s="39"/>
      <c r="C8" s="34"/>
      <c r="D8" s="105" t="s">
        <v>98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8" t="s">
        <v>170</v>
      </c>
      <c r="F9" s="339"/>
      <c r="G9" s="339"/>
      <c r="H9" s="33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0" t="str">
        <f>'Rekapitulace stavby'!E14</f>
        <v>Vyplň údaj</v>
      </c>
      <c r="F18" s="341"/>
      <c r="G18" s="341"/>
      <c r="H18" s="341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2" t="s">
        <v>19</v>
      </c>
      <c r="F27" s="342"/>
      <c r="G27" s="342"/>
      <c r="H27" s="34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ROUND((SUM(BE83:BE105)),  2)</f>
        <v>0</v>
      </c>
      <c r="G33" s="34"/>
      <c r="H33" s="34"/>
      <c r="I33" s="118">
        <v>0.21</v>
      </c>
      <c r="J33" s="117">
        <f>ROUND(((SUM(BE83:BE105))*I33),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ROUND((SUM(BF83:BF105)),  2)</f>
        <v>0</v>
      </c>
      <c r="G34" s="34"/>
      <c r="H34" s="34"/>
      <c r="I34" s="118">
        <v>0.12</v>
      </c>
      <c r="J34" s="117">
        <f>ROUND(((SUM(BF83:BF105))*I34),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ROUND((SUM(BG83:BG105)),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ROUND((SUM(BH83:BH105)),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ROUND((SUM(BI83:BI105)),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3" t="str">
        <f>E7</f>
        <v>Údržba HOZ Pardubicko - část 2</v>
      </c>
      <c r="F48" s="344"/>
      <c r="G48" s="344"/>
      <c r="H48" s="34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98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6" t="str">
        <f>E9</f>
        <v>SO2 - ODV.BOŘICE, HOZ Bořice</v>
      </c>
      <c r="F50" s="345"/>
      <c r="G50" s="345"/>
      <c r="H50" s="34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>SPÚ-OVHS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101</v>
      </c>
      <c r="D57" s="131"/>
      <c r="E57" s="131"/>
      <c r="F57" s="131"/>
      <c r="G57" s="131"/>
      <c r="H57" s="131"/>
      <c r="I57" s="131"/>
      <c r="J57" s="132" t="s">
        <v>102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103</v>
      </c>
    </row>
    <row r="60" spans="1:47" s="9" customFormat="1" ht="24.95" customHeight="1">
      <c r="B60" s="134"/>
      <c r="C60" s="135"/>
      <c r="D60" s="136" t="s">
        <v>104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105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106</v>
      </c>
      <c r="E62" s="137"/>
      <c r="F62" s="137"/>
      <c r="G62" s="137"/>
      <c r="H62" s="137"/>
      <c r="I62" s="137"/>
      <c r="J62" s="138">
        <f>J100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107</v>
      </c>
      <c r="E63" s="143"/>
      <c r="F63" s="143"/>
      <c r="G63" s="143"/>
      <c r="H63" s="143"/>
      <c r="I63" s="143"/>
      <c r="J63" s="144">
        <f>J101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108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3" t="str">
        <f>E7</f>
        <v>Údržba HOZ Pardubicko - část 2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98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6" t="str">
        <f>E9</f>
        <v>SO2 - ODV.BOŘICE, HOZ Bořice</v>
      </c>
      <c r="F75" s="345"/>
      <c r="G75" s="345"/>
      <c r="H75" s="345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 xml:space="preserve"> 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6" customHeight="1">
      <c r="A79" s="34"/>
      <c r="B79" s="35"/>
      <c r="C79" s="29" t="s">
        <v>24</v>
      </c>
      <c r="D79" s="36"/>
      <c r="E79" s="36"/>
      <c r="F79" s="27" t="str">
        <f>E15</f>
        <v>SPÚ-OVHS</v>
      </c>
      <c r="G79" s="36"/>
      <c r="H79" s="36"/>
      <c r="I79" s="29" t="s">
        <v>30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6" customHeight="1">
      <c r="A80" s="34"/>
      <c r="B80" s="35"/>
      <c r="C80" s="29" t="s">
        <v>28</v>
      </c>
      <c r="D80" s="36"/>
      <c r="E80" s="36"/>
      <c r="F80" s="27" t="str">
        <f>IF(E18="","",E18)</f>
        <v>Vyplň údaj</v>
      </c>
      <c r="G80" s="36"/>
      <c r="H80" s="36"/>
      <c r="I80" s="29" t="s">
        <v>32</v>
      </c>
      <c r="J80" s="32" t="str">
        <f>E24</f>
        <v xml:space="preserve"> 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109</v>
      </c>
      <c r="D82" s="149" t="s">
        <v>54</v>
      </c>
      <c r="E82" s="149" t="s">
        <v>50</v>
      </c>
      <c r="F82" s="149" t="s">
        <v>51</v>
      </c>
      <c r="G82" s="149" t="s">
        <v>110</v>
      </c>
      <c r="H82" s="149" t="s">
        <v>111</v>
      </c>
      <c r="I82" s="149" t="s">
        <v>112</v>
      </c>
      <c r="J82" s="149" t="s">
        <v>102</v>
      </c>
      <c r="K82" s="150" t="s">
        <v>113</v>
      </c>
      <c r="L82" s="151"/>
      <c r="M82" s="68" t="s">
        <v>19</v>
      </c>
      <c r="N82" s="69" t="s">
        <v>39</v>
      </c>
      <c r="O82" s="69" t="s">
        <v>114</v>
      </c>
      <c r="P82" s="69" t="s">
        <v>115</v>
      </c>
      <c r="Q82" s="69" t="s">
        <v>116</v>
      </c>
      <c r="R82" s="69" t="s">
        <v>117</v>
      </c>
      <c r="S82" s="69" t="s">
        <v>118</v>
      </c>
      <c r="T82" s="70" t="s">
        <v>119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120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P84+P100</f>
        <v>0</v>
      </c>
      <c r="Q83" s="72"/>
      <c r="R83" s="154">
        <f>R84+R100</f>
        <v>0</v>
      </c>
      <c r="S83" s="72"/>
      <c r="T83" s="155">
        <f>T84+T100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68</v>
      </c>
      <c r="AU83" s="17" t="s">
        <v>103</v>
      </c>
      <c r="BK83" s="156">
        <f>BK84+BK100</f>
        <v>0</v>
      </c>
    </row>
    <row r="84" spans="1:65" s="12" customFormat="1" ht="25.9" customHeight="1">
      <c r="B84" s="157"/>
      <c r="C84" s="158"/>
      <c r="D84" s="159" t="s">
        <v>68</v>
      </c>
      <c r="E84" s="160" t="s">
        <v>121</v>
      </c>
      <c r="F84" s="160" t="s">
        <v>122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77</v>
      </c>
      <c r="AT84" s="169" t="s">
        <v>68</v>
      </c>
      <c r="AU84" s="169" t="s">
        <v>69</v>
      </c>
      <c r="AY84" s="168" t="s">
        <v>123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68</v>
      </c>
      <c r="E85" s="171" t="s">
        <v>77</v>
      </c>
      <c r="F85" s="171" t="s">
        <v>124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SUM(P86:P99)</f>
        <v>0</v>
      </c>
      <c r="Q85" s="165"/>
      <c r="R85" s="166">
        <f>SUM(R86:R99)</f>
        <v>0</v>
      </c>
      <c r="S85" s="165"/>
      <c r="T85" s="167">
        <f>SUM(T86:T99)</f>
        <v>0</v>
      </c>
      <c r="AR85" s="168" t="s">
        <v>77</v>
      </c>
      <c r="AT85" s="169" t="s">
        <v>68</v>
      </c>
      <c r="AU85" s="169" t="s">
        <v>77</v>
      </c>
      <c r="AY85" s="168" t="s">
        <v>123</v>
      </c>
      <c r="BK85" s="170">
        <f>SUM(BK86:BK99)</f>
        <v>0</v>
      </c>
    </row>
    <row r="86" spans="1:65" s="2" customFormat="1" ht="14.45" customHeight="1">
      <c r="A86" s="34"/>
      <c r="B86" s="35"/>
      <c r="C86" s="173" t="s">
        <v>77</v>
      </c>
      <c r="D86" s="173" t="s">
        <v>125</v>
      </c>
      <c r="E86" s="174" t="s">
        <v>126</v>
      </c>
      <c r="F86" s="175" t="s">
        <v>127</v>
      </c>
      <c r="G86" s="176" t="s">
        <v>128</v>
      </c>
      <c r="H86" s="177">
        <v>0.09</v>
      </c>
      <c r="I86" s="178"/>
      <c r="J86" s="179">
        <f>ROUND(I86*H86,2)</f>
        <v>0</v>
      </c>
      <c r="K86" s="175" t="s">
        <v>129</v>
      </c>
      <c r="L86" s="39"/>
      <c r="M86" s="180" t="s">
        <v>19</v>
      </c>
      <c r="N86" s="181" t="s">
        <v>40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130</v>
      </c>
      <c r="AT86" s="184" t="s">
        <v>125</v>
      </c>
      <c r="AU86" s="184" t="s">
        <v>79</v>
      </c>
      <c r="AY86" s="17" t="s">
        <v>123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77</v>
      </c>
      <c r="BK86" s="185">
        <f>ROUND(I86*H86,2)</f>
        <v>0</v>
      </c>
      <c r="BL86" s="17" t="s">
        <v>130</v>
      </c>
      <c r="BM86" s="184" t="s">
        <v>171</v>
      </c>
    </row>
    <row r="87" spans="1:65" s="2" customFormat="1" ht="11.25">
      <c r="A87" s="34"/>
      <c r="B87" s="35"/>
      <c r="C87" s="36"/>
      <c r="D87" s="186" t="s">
        <v>132</v>
      </c>
      <c r="E87" s="36"/>
      <c r="F87" s="187" t="s">
        <v>133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132</v>
      </c>
      <c r="AU87" s="17" t="s">
        <v>79</v>
      </c>
    </row>
    <row r="88" spans="1:65" s="2" customFormat="1" ht="11.25">
      <c r="A88" s="34"/>
      <c r="B88" s="35"/>
      <c r="C88" s="36"/>
      <c r="D88" s="191" t="s">
        <v>134</v>
      </c>
      <c r="E88" s="36"/>
      <c r="F88" s="192" t="s">
        <v>135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134</v>
      </c>
      <c r="AU88" s="17" t="s">
        <v>79</v>
      </c>
    </row>
    <row r="89" spans="1:65" s="13" customFormat="1" ht="11.25">
      <c r="B89" s="193"/>
      <c r="C89" s="194"/>
      <c r="D89" s="186" t="s">
        <v>136</v>
      </c>
      <c r="E89" s="195" t="s">
        <v>19</v>
      </c>
      <c r="F89" s="196" t="s">
        <v>172</v>
      </c>
      <c r="G89" s="194"/>
      <c r="H89" s="197">
        <v>0.09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136</v>
      </c>
      <c r="AU89" s="203" t="s">
        <v>79</v>
      </c>
      <c r="AV89" s="13" t="s">
        <v>79</v>
      </c>
      <c r="AW89" s="13" t="s">
        <v>31</v>
      </c>
      <c r="AX89" s="13" t="s">
        <v>77</v>
      </c>
      <c r="AY89" s="203" t="s">
        <v>123</v>
      </c>
    </row>
    <row r="90" spans="1:65" s="2" customFormat="1" ht="14.45" customHeight="1">
      <c r="A90" s="34"/>
      <c r="B90" s="35"/>
      <c r="C90" s="173" t="s">
        <v>79</v>
      </c>
      <c r="D90" s="173" t="s">
        <v>125</v>
      </c>
      <c r="E90" s="174" t="s">
        <v>138</v>
      </c>
      <c r="F90" s="175" t="s">
        <v>139</v>
      </c>
      <c r="G90" s="176" t="s">
        <v>128</v>
      </c>
      <c r="H90" s="177">
        <v>0.06</v>
      </c>
      <c r="I90" s="178"/>
      <c r="J90" s="179">
        <f>ROUND(I90*H90,2)</f>
        <v>0</v>
      </c>
      <c r="K90" s="175" t="s">
        <v>129</v>
      </c>
      <c r="L90" s="39"/>
      <c r="M90" s="180" t="s">
        <v>19</v>
      </c>
      <c r="N90" s="181" t="s">
        <v>40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130</v>
      </c>
      <c r="AT90" s="184" t="s">
        <v>125</v>
      </c>
      <c r="AU90" s="184" t="s">
        <v>79</v>
      </c>
      <c r="AY90" s="17" t="s">
        <v>123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77</v>
      </c>
      <c r="BK90" s="185">
        <f>ROUND(I90*H90,2)</f>
        <v>0</v>
      </c>
      <c r="BL90" s="17" t="s">
        <v>130</v>
      </c>
      <c r="BM90" s="184" t="s">
        <v>173</v>
      </c>
    </row>
    <row r="91" spans="1:65" s="2" customFormat="1" ht="11.25">
      <c r="A91" s="34"/>
      <c r="B91" s="35"/>
      <c r="C91" s="36"/>
      <c r="D91" s="186" t="s">
        <v>132</v>
      </c>
      <c r="E91" s="36"/>
      <c r="F91" s="187" t="s">
        <v>141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132</v>
      </c>
      <c r="AU91" s="17" t="s">
        <v>79</v>
      </c>
    </row>
    <row r="92" spans="1:65" s="2" customFormat="1" ht="11.25">
      <c r="A92" s="34"/>
      <c r="B92" s="35"/>
      <c r="C92" s="36"/>
      <c r="D92" s="191" t="s">
        <v>134</v>
      </c>
      <c r="E92" s="36"/>
      <c r="F92" s="192" t="s">
        <v>142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134</v>
      </c>
      <c r="AU92" s="17" t="s">
        <v>79</v>
      </c>
    </row>
    <row r="93" spans="1:65" s="13" customFormat="1" ht="11.25">
      <c r="B93" s="193"/>
      <c r="C93" s="194"/>
      <c r="D93" s="186" t="s">
        <v>136</v>
      </c>
      <c r="E93" s="195" t="s">
        <v>19</v>
      </c>
      <c r="F93" s="196" t="s">
        <v>174</v>
      </c>
      <c r="G93" s="194"/>
      <c r="H93" s="197">
        <v>0.06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136</v>
      </c>
      <c r="AU93" s="203" t="s">
        <v>79</v>
      </c>
      <c r="AV93" s="13" t="s">
        <v>79</v>
      </c>
      <c r="AW93" s="13" t="s">
        <v>31</v>
      </c>
      <c r="AX93" s="13" t="s">
        <v>77</v>
      </c>
      <c r="AY93" s="203" t="s">
        <v>123</v>
      </c>
    </row>
    <row r="94" spans="1:65" s="2" customFormat="1" ht="14.45" customHeight="1">
      <c r="A94" s="34"/>
      <c r="B94" s="35"/>
      <c r="C94" s="173" t="s">
        <v>144</v>
      </c>
      <c r="D94" s="173" t="s">
        <v>125</v>
      </c>
      <c r="E94" s="174" t="s">
        <v>145</v>
      </c>
      <c r="F94" s="175" t="s">
        <v>146</v>
      </c>
      <c r="G94" s="176" t="s">
        <v>128</v>
      </c>
      <c r="H94" s="177">
        <v>0.09</v>
      </c>
      <c r="I94" s="178"/>
      <c r="J94" s="179">
        <f>ROUND(I94*H94,2)</f>
        <v>0</v>
      </c>
      <c r="K94" s="175" t="s">
        <v>129</v>
      </c>
      <c r="L94" s="39"/>
      <c r="M94" s="180" t="s">
        <v>19</v>
      </c>
      <c r="N94" s="181" t="s">
        <v>40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130</v>
      </c>
      <c r="AT94" s="184" t="s">
        <v>125</v>
      </c>
      <c r="AU94" s="184" t="s">
        <v>79</v>
      </c>
      <c r="AY94" s="17" t="s">
        <v>123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77</v>
      </c>
      <c r="BK94" s="185">
        <f>ROUND(I94*H94,2)</f>
        <v>0</v>
      </c>
      <c r="BL94" s="17" t="s">
        <v>130</v>
      </c>
      <c r="BM94" s="184" t="s">
        <v>175</v>
      </c>
    </row>
    <row r="95" spans="1:65" s="2" customFormat="1" ht="11.25">
      <c r="A95" s="34"/>
      <c r="B95" s="35"/>
      <c r="C95" s="36"/>
      <c r="D95" s="186" t="s">
        <v>132</v>
      </c>
      <c r="E95" s="36"/>
      <c r="F95" s="187" t="s">
        <v>148</v>
      </c>
      <c r="G95" s="36"/>
      <c r="H95" s="36"/>
      <c r="I95" s="188"/>
      <c r="J95" s="36"/>
      <c r="K95" s="36"/>
      <c r="L95" s="39"/>
      <c r="M95" s="189"/>
      <c r="N95" s="190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132</v>
      </c>
      <c r="AU95" s="17" t="s">
        <v>79</v>
      </c>
    </row>
    <row r="96" spans="1:65" s="2" customFormat="1" ht="11.25">
      <c r="A96" s="34"/>
      <c r="B96" s="35"/>
      <c r="C96" s="36"/>
      <c r="D96" s="191" t="s">
        <v>134</v>
      </c>
      <c r="E96" s="36"/>
      <c r="F96" s="192" t="s">
        <v>149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134</v>
      </c>
      <c r="AU96" s="17" t="s">
        <v>79</v>
      </c>
    </row>
    <row r="97" spans="1:65" s="2" customFormat="1" ht="14.45" customHeight="1">
      <c r="A97" s="34"/>
      <c r="B97" s="35"/>
      <c r="C97" s="173" t="s">
        <v>130</v>
      </c>
      <c r="D97" s="173" t="s">
        <v>125</v>
      </c>
      <c r="E97" s="174" t="s">
        <v>150</v>
      </c>
      <c r="F97" s="175" t="s">
        <v>151</v>
      </c>
      <c r="G97" s="176" t="s">
        <v>128</v>
      </c>
      <c r="H97" s="177">
        <v>0.06</v>
      </c>
      <c r="I97" s="178"/>
      <c r="J97" s="179">
        <f>ROUND(I97*H97,2)</f>
        <v>0</v>
      </c>
      <c r="K97" s="175" t="s">
        <v>129</v>
      </c>
      <c r="L97" s="39"/>
      <c r="M97" s="180" t="s">
        <v>19</v>
      </c>
      <c r="N97" s="181" t="s">
        <v>40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130</v>
      </c>
      <c r="AT97" s="184" t="s">
        <v>125</v>
      </c>
      <c r="AU97" s="184" t="s">
        <v>79</v>
      </c>
      <c r="AY97" s="17" t="s">
        <v>123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77</v>
      </c>
      <c r="BK97" s="185">
        <f>ROUND(I97*H97,2)</f>
        <v>0</v>
      </c>
      <c r="BL97" s="17" t="s">
        <v>130</v>
      </c>
      <c r="BM97" s="184" t="s">
        <v>176</v>
      </c>
    </row>
    <row r="98" spans="1:65" s="2" customFormat="1" ht="11.25">
      <c r="A98" s="34"/>
      <c r="B98" s="35"/>
      <c r="C98" s="36"/>
      <c r="D98" s="186" t="s">
        <v>132</v>
      </c>
      <c r="E98" s="36"/>
      <c r="F98" s="187" t="s">
        <v>153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132</v>
      </c>
      <c r="AU98" s="17" t="s">
        <v>79</v>
      </c>
    </row>
    <row r="99" spans="1:65" s="2" customFormat="1" ht="11.25">
      <c r="A99" s="34"/>
      <c r="B99" s="35"/>
      <c r="C99" s="36"/>
      <c r="D99" s="191" t="s">
        <v>134</v>
      </c>
      <c r="E99" s="36"/>
      <c r="F99" s="192" t="s">
        <v>154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134</v>
      </c>
      <c r="AU99" s="17" t="s">
        <v>79</v>
      </c>
    </row>
    <row r="100" spans="1:65" s="12" customFormat="1" ht="25.9" customHeight="1">
      <c r="B100" s="157"/>
      <c r="C100" s="158"/>
      <c r="D100" s="159" t="s">
        <v>68</v>
      </c>
      <c r="E100" s="160" t="s">
        <v>155</v>
      </c>
      <c r="F100" s="160" t="s">
        <v>156</v>
      </c>
      <c r="G100" s="158"/>
      <c r="H100" s="158"/>
      <c r="I100" s="161"/>
      <c r="J100" s="162">
        <f>BK100</f>
        <v>0</v>
      </c>
      <c r="K100" s="158"/>
      <c r="L100" s="163"/>
      <c r="M100" s="164"/>
      <c r="N100" s="165"/>
      <c r="O100" s="165"/>
      <c r="P100" s="166">
        <f>P101</f>
        <v>0</v>
      </c>
      <c r="Q100" s="165"/>
      <c r="R100" s="166">
        <f>R101</f>
        <v>0</v>
      </c>
      <c r="S100" s="165"/>
      <c r="T100" s="167">
        <f>T101</f>
        <v>0</v>
      </c>
      <c r="AR100" s="168" t="s">
        <v>130</v>
      </c>
      <c r="AT100" s="169" t="s">
        <v>68</v>
      </c>
      <c r="AU100" s="169" t="s">
        <v>69</v>
      </c>
      <c r="AY100" s="168" t="s">
        <v>123</v>
      </c>
      <c r="BK100" s="170">
        <f>BK101</f>
        <v>0</v>
      </c>
    </row>
    <row r="101" spans="1:65" s="12" customFormat="1" ht="22.9" customHeight="1">
      <c r="B101" s="157"/>
      <c r="C101" s="158"/>
      <c r="D101" s="159" t="s">
        <v>68</v>
      </c>
      <c r="E101" s="171" t="s">
        <v>157</v>
      </c>
      <c r="F101" s="171" t="s">
        <v>158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SUM(P102:P105)</f>
        <v>0</v>
      </c>
      <c r="Q101" s="165"/>
      <c r="R101" s="166">
        <f>SUM(R102:R105)</f>
        <v>0</v>
      </c>
      <c r="S101" s="165"/>
      <c r="T101" s="167">
        <f>SUM(T102:T105)</f>
        <v>0</v>
      </c>
      <c r="AR101" s="168" t="s">
        <v>130</v>
      </c>
      <c r="AT101" s="169" t="s">
        <v>68</v>
      </c>
      <c r="AU101" s="169" t="s">
        <v>77</v>
      </c>
      <c r="AY101" s="168" t="s">
        <v>123</v>
      </c>
      <c r="BK101" s="170">
        <f>SUM(BK102:BK105)</f>
        <v>0</v>
      </c>
    </row>
    <row r="102" spans="1:65" s="2" customFormat="1" ht="19.899999999999999" customHeight="1">
      <c r="A102" s="34"/>
      <c r="B102" s="35"/>
      <c r="C102" s="173" t="s">
        <v>159</v>
      </c>
      <c r="D102" s="173" t="s">
        <v>125</v>
      </c>
      <c r="E102" s="174" t="s">
        <v>160</v>
      </c>
      <c r="F102" s="175" t="s">
        <v>161</v>
      </c>
      <c r="G102" s="176" t="s">
        <v>128</v>
      </c>
      <c r="H102" s="177">
        <v>0.09</v>
      </c>
      <c r="I102" s="178"/>
      <c r="J102" s="179">
        <f>ROUND(I102*H102,2)</f>
        <v>0</v>
      </c>
      <c r="K102" s="175" t="s">
        <v>19</v>
      </c>
      <c r="L102" s="39"/>
      <c r="M102" s="180" t="s">
        <v>19</v>
      </c>
      <c r="N102" s="181" t="s">
        <v>40</v>
      </c>
      <c r="O102" s="64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162</v>
      </c>
      <c r="AT102" s="184" t="s">
        <v>125</v>
      </c>
      <c r="AU102" s="184" t="s">
        <v>79</v>
      </c>
      <c r="AY102" s="17" t="s">
        <v>123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77</v>
      </c>
      <c r="BK102" s="185">
        <f>ROUND(I102*H102,2)</f>
        <v>0</v>
      </c>
      <c r="BL102" s="17" t="s">
        <v>162</v>
      </c>
      <c r="BM102" s="184" t="s">
        <v>177</v>
      </c>
    </row>
    <row r="103" spans="1:65" s="2" customFormat="1" ht="19.5">
      <c r="A103" s="34"/>
      <c r="B103" s="35"/>
      <c r="C103" s="36"/>
      <c r="D103" s="186" t="s">
        <v>132</v>
      </c>
      <c r="E103" s="36"/>
      <c r="F103" s="187" t="s">
        <v>164</v>
      </c>
      <c r="G103" s="36"/>
      <c r="H103" s="36"/>
      <c r="I103" s="188"/>
      <c r="J103" s="36"/>
      <c r="K103" s="36"/>
      <c r="L103" s="39"/>
      <c r="M103" s="189"/>
      <c r="N103" s="190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132</v>
      </c>
      <c r="AU103" s="17" t="s">
        <v>79</v>
      </c>
    </row>
    <row r="104" spans="1:65" s="2" customFormat="1" ht="19.899999999999999" customHeight="1">
      <c r="A104" s="34"/>
      <c r="B104" s="35"/>
      <c r="C104" s="173" t="s">
        <v>165</v>
      </c>
      <c r="D104" s="173" t="s">
        <v>125</v>
      </c>
      <c r="E104" s="174" t="s">
        <v>166</v>
      </c>
      <c r="F104" s="175" t="s">
        <v>167</v>
      </c>
      <c r="G104" s="176" t="s">
        <v>128</v>
      </c>
      <c r="H104" s="177">
        <v>0.06</v>
      </c>
      <c r="I104" s="178"/>
      <c r="J104" s="179">
        <f>ROUND(I104*H104,2)</f>
        <v>0</v>
      </c>
      <c r="K104" s="175" t="s">
        <v>19</v>
      </c>
      <c r="L104" s="39"/>
      <c r="M104" s="180" t="s">
        <v>19</v>
      </c>
      <c r="N104" s="181" t="s">
        <v>40</v>
      </c>
      <c r="O104" s="64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162</v>
      </c>
      <c r="AT104" s="184" t="s">
        <v>125</v>
      </c>
      <c r="AU104" s="184" t="s">
        <v>79</v>
      </c>
      <c r="AY104" s="17" t="s">
        <v>123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77</v>
      </c>
      <c r="BK104" s="185">
        <f>ROUND(I104*H104,2)</f>
        <v>0</v>
      </c>
      <c r="BL104" s="17" t="s">
        <v>162</v>
      </c>
      <c r="BM104" s="184" t="s">
        <v>178</v>
      </c>
    </row>
    <row r="105" spans="1:65" s="2" customFormat="1" ht="19.5">
      <c r="A105" s="34"/>
      <c r="B105" s="35"/>
      <c r="C105" s="36"/>
      <c r="D105" s="186" t="s">
        <v>132</v>
      </c>
      <c r="E105" s="36"/>
      <c r="F105" s="187" t="s">
        <v>169</v>
      </c>
      <c r="G105" s="36"/>
      <c r="H105" s="36"/>
      <c r="I105" s="188"/>
      <c r="J105" s="36"/>
      <c r="K105" s="36"/>
      <c r="L105" s="39"/>
      <c r="M105" s="204"/>
      <c r="N105" s="205"/>
      <c r="O105" s="206"/>
      <c r="P105" s="206"/>
      <c r="Q105" s="206"/>
      <c r="R105" s="206"/>
      <c r="S105" s="206"/>
      <c r="T105" s="207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132</v>
      </c>
      <c r="AU105" s="17" t="s">
        <v>79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999UALvVpfc9/7TxQ+Zxm43EBmcR6NP2B4EsXVfA4ZEMDcmpEJVIU0IH4eMCMcOVtjqXEJrVs01i0/gSaK7unQ==" saltValue="K6Hin+kVDhrPEU4vNW+CviNrkMXyRLOmb1Ur+trXL870XO8bEqJ2JfvUCI++msAV7pUfEFm6SlvLiz6QINDgyA==" spinCount="100000" sheet="1" objects="1" scenarios="1" formatColumns="0" formatRows="0" autoFilter="0"/>
  <autoFilter ref="C82:K105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200-000000000000}"/>
    <hyperlink ref="F92" r:id="rId2" xr:uid="{00000000-0004-0000-0200-000001000000}"/>
    <hyperlink ref="F96" r:id="rId3" xr:uid="{00000000-0004-0000-0200-000002000000}"/>
    <hyperlink ref="F99" r:id="rId4" xr:uid="{00000000-0004-0000-02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7" t="s">
        <v>84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97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6" t="str">
        <f>'Rekapitulace stavby'!K6</f>
        <v>Údržba HOZ Pardubicko - část 2</v>
      </c>
      <c r="F7" s="337"/>
      <c r="G7" s="337"/>
      <c r="H7" s="337"/>
      <c r="L7" s="20"/>
    </row>
    <row r="8" spans="1:46" s="2" customFormat="1" ht="12" customHeight="1">
      <c r="A8" s="34"/>
      <c r="B8" s="39"/>
      <c r="C8" s="34"/>
      <c r="D8" s="105" t="s">
        <v>98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8" t="s">
        <v>179</v>
      </c>
      <c r="F9" s="339"/>
      <c r="G9" s="339"/>
      <c r="H9" s="33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0" t="str">
        <f>'Rekapitulace stavby'!E14</f>
        <v>Vyplň údaj</v>
      </c>
      <c r="F18" s="341"/>
      <c r="G18" s="341"/>
      <c r="H18" s="341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2" t="s">
        <v>19</v>
      </c>
      <c r="F27" s="342"/>
      <c r="G27" s="342"/>
      <c r="H27" s="34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ROUND((SUM(BE83:BE105)),  2)</f>
        <v>0</v>
      </c>
      <c r="G33" s="34"/>
      <c r="H33" s="34"/>
      <c r="I33" s="118">
        <v>0.21</v>
      </c>
      <c r="J33" s="117">
        <f>ROUND(((SUM(BE83:BE105))*I33),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ROUND((SUM(BF83:BF105)),  2)</f>
        <v>0</v>
      </c>
      <c r="G34" s="34"/>
      <c r="H34" s="34"/>
      <c r="I34" s="118">
        <v>0.12</v>
      </c>
      <c r="J34" s="117">
        <f>ROUND(((SUM(BF83:BF105))*I34),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ROUND((SUM(BG83:BG105)),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ROUND((SUM(BH83:BH105)),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ROUND((SUM(BI83:BI105)),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3" t="str">
        <f>E7</f>
        <v>Údržba HOZ Pardubicko - část 2</v>
      </c>
      <c r="F48" s="344"/>
      <c r="G48" s="344"/>
      <c r="H48" s="34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98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6" t="str">
        <f>E9</f>
        <v>SO3 - ODV.HROCHUV TYNEC, otevřený HOZ Čankovice-Káraný k obci Bližňovice</v>
      </c>
      <c r="F50" s="345"/>
      <c r="G50" s="345"/>
      <c r="H50" s="34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>SPÚ-OVHS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101</v>
      </c>
      <c r="D57" s="131"/>
      <c r="E57" s="131"/>
      <c r="F57" s="131"/>
      <c r="G57" s="131"/>
      <c r="H57" s="131"/>
      <c r="I57" s="131"/>
      <c r="J57" s="132" t="s">
        <v>102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103</v>
      </c>
    </row>
    <row r="60" spans="1:47" s="9" customFormat="1" ht="24.95" customHeight="1">
      <c r="B60" s="134"/>
      <c r="C60" s="135"/>
      <c r="D60" s="136" t="s">
        <v>104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105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106</v>
      </c>
      <c r="E62" s="137"/>
      <c r="F62" s="137"/>
      <c r="G62" s="137"/>
      <c r="H62" s="137"/>
      <c r="I62" s="137"/>
      <c r="J62" s="138">
        <f>J100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107</v>
      </c>
      <c r="E63" s="143"/>
      <c r="F63" s="143"/>
      <c r="G63" s="143"/>
      <c r="H63" s="143"/>
      <c r="I63" s="143"/>
      <c r="J63" s="144">
        <f>J101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108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3" t="str">
        <f>E7</f>
        <v>Údržba HOZ Pardubicko - část 2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98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6" t="str">
        <f>E9</f>
        <v>SO3 - ODV.HROCHUV TYNEC, otevřený HOZ Čankovice-Káraný k obci Bližňovice</v>
      </c>
      <c r="F75" s="345"/>
      <c r="G75" s="345"/>
      <c r="H75" s="345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 xml:space="preserve"> 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6" customHeight="1">
      <c r="A79" s="34"/>
      <c r="B79" s="35"/>
      <c r="C79" s="29" t="s">
        <v>24</v>
      </c>
      <c r="D79" s="36"/>
      <c r="E79" s="36"/>
      <c r="F79" s="27" t="str">
        <f>E15</f>
        <v>SPÚ-OVHS</v>
      </c>
      <c r="G79" s="36"/>
      <c r="H79" s="36"/>
      <c r="I79" s="29" t="s">
        <v>30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6" customHeight="1">
      <c r="A80" s="34"/>
      <c r="B80" s="35"/>
      <c r="C80" s="29" t="s">
        <v>28</v>
      </c>
      <c r="D80" s="36"/>
      <c r="E80" s="36"/>
      <c r="F80" s="27" t="str">
        <f>IF(E18="","",E18)</f>
        <v>Vyplň údaj</v>
      </c>
      <c r="G80" s="36"/>
      <c r="H80" s="36"/>
      <c r="I80" s="29" t="s">
        <v>32</v>
      </c>
      <c r="J80" s="32" t="str">
        <f>E24</f>
        <v xml:space="preserve"> 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109</v>
      </c>
      <c r="D82" s="149" t="s">
        <v>54</v>
      </c>
      <c r="E82" s="149" t="s">
        <v>50</v>
      </c>
      <c r="F82" s="149" t="s">
        <v>51</v>
      </c>
      <c r="G82" s="149" t="s">
        <v>110</v>
      </c>
      <c r="H82" s="149" t="s">
        <v>111</v>
      </c>
      <c r="I82" s="149" t="s">
        <v>112</v>
      </c>
      <c r="J82" s="149" t="s">
        <v>102</v>
      </c>
      <c r="K82" s="150" t="s">
        <v>113</v>
      </c>
      <c r="L82" s="151"/>
      <c r="M82" s="68" t="s">
        <v>19</v>
      </c>
      <c r="N82" s="69" t="s">
        <v>39</v>
      </c>
      <c r="O82" s="69" t="s">
        <v>114</v>
      </c>
      <c r="P82" s="69" t="s">
        <v>115</v>
      </c>
      <c r="Q82" s="69" t="s">
        <v>116</v>
      </c>
      <c r="R82" s="69" t="s">
        <v>117</v>
      </c>
      <c r="S82" s="69" t="s">
        <v>118</v>
      </c>
      <c r="T82" s="70" t="s">
        <v>119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120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P84+P100</f>
        <v>0</v>
      </c>
      <c r="Q83" s="72"/>
      <c r="R83" s="154">
        <f>R84+R100</f>
        <v>0</v>
      </c>
      <c r="S83" s="72"/>
      <c r="T83" s="155">
        <f>T84+T100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68</v>
      </c>
      <c r="AU83" s="17" t="s">
        <v>103</v>
      </c>
      <c r="BK83" s="156">
        <f>BK84+BK100</f>
        <v>0</v>
      </c>
    </row>
    <row r="84" spans="1:65" s="12" customFormat="1" ht="25.9" customHeight="1">
      <c r="B84" s="157"/>
      <c r="C84" s="158"/>
      <c r="D84" s="159" t="s">
        <v>68</v>
      </c>
      <c r="E84" s="160" t="s">
        <v>121</v>
      </c>
      <c r="F84" s="160" t="s">
        <v>122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77</v>
      </c>
      <c r="AT84" s="169" t="s">
        <v>68</v>
      </c>
      <c r="AU84" s="169" t="s">
        <v>69</v>
      </c>
      <c r="AY84" s="168" t="s">
        <v>123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68</v>
      </c>
      <c r="E85" s="171" t="s">
        <v>77</v>
      </c>
      <c r="F85" s="171" t="s">
        <v>124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SUM(P86:P99)</f>
        <v>0</v>
      </c>
      <c r="Q85" s="165"/>
      <c r="R85" s="166">
        <f>SUM(R86:R99)</f>
        <v>0</v>
      </c>
      <c r="S85" s="165"/>
      <c r="T85" s="167">
        <f>SUM(T86:T99)</f>
        <v>0</v>
      </c>
      <c r="AR85" s="168" t="s">
        <v>77</v>
      </c>
      <c r="AT85" s="169" t="s">
        <v>68</v>
      </c>
      <c r="AU85" s="169" t="s">
        <v>77</v>
      </c>
      <c r="AY85" s="168" t="s">
        <v>123</v>
      </c>
      <c r="BK85" s="170">
        <f>SUM(BK86:BK99)</f>
        <v>0</v>
      </c>
    </row>
    <row r="86" spans="1:65" s="2" customFormat="1" ht="14.45" customHeight="1">
      <c r="A86" s="34"/>
      <c r="B86" s="35"/>
      <c r="C86" s="173" t="s">
        <v>77</v>
      </c>
      <c r="D86" s="173" t="s">
        <v>125</v>
      </c>
      <c r="E86" s="174" t="s">
        <v>126</v>
      </c>
      <c r="F86" s="175" t="s">
        <v>127</v>
      </c>
      <c r="G86" s="176" t="s">
        <v>128</v>
      </c>
      <c r="H86" s="177">
        <v>1.335</v>
      </c>
      <c r="I86" s="178"/>
      <c r="J86" s="179">
        <f>ROUND(I86*H86,2)</f>
        <v>0</v>
      </c>
      <c r="K86" s="175" t="s">
        <v>129</v>
      </c>
      <c r="L86" s="39"/>
      <c r="M86" s="180" t="s">
        <v>19</v>
      </c>
      <c r="N86" s="181" t="s">
        <v>40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130</v>
      </c>
      <c r="AT86" s="184" t="s">
        <v>125</v>
      </c>
      <c r="AU86" s="184" t="s">
        <v>79</v>
      </c>
      <c r="AY86" s="17" t="s">
        <v>123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77</v>
      </c>
      <c r="BK86" s="185">
        <f>ROUND(I86*H86,2)</f>
        <v>0</v>
      </c>
      <c r="BL86" s="17" t="s">
        <v>130</v>
      </c>
      <c r="BM86" s="184" t="s">
        <v>180</v>
      </c>
    </row>
    <row r="87" spans="1:65" s="2" customFormat="1" ht="11.25">
      <c r="A87" s="34"/>
      <c r="B87" s="35"/>
      <c r="C87" s="36"/>
      <c r="D87" s="186" t="s">
        <v>132</v>
      </c>
      <c r="E87" s="36"/>
      <c r="F87" s="187" t="s">
        <v>133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132</v>
      </c>
      <c r="AU87" s="17" t="s">
        <v>79</v>
      </c>
    </row>
    <row r="88" spans="1:65" s="2" customFormat="1" ht="11.25">
      <c r="A88" s="34"/>
      <c r="B88" s="35"/>
      <c r="C88" s="36"/>
      <c r="D88" s="191" t="s">
        <v>134</v>
      </c>
      <c r="E88" s="36"/>
      <c r="F88" s="192" t="s">
        <v>135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134</v>
      </c>
      <c r="AU88" s="17" t="s">
        <v>79</v>
      </c>
    </row>
    <row r="89" spans="1:65" s="13" customFormat="1" ht="11.25">
      <c r="B89" s="193"/>
      <c r="C89" s="194"/>
      <c r="D89" s="186" t="s">
        <v>136</v>
      </c>
      <c r="E89" s="195" t="s">
        <v>19</v>
      </c>
      <c r="F89" s="196" t="s">
        <v>181</v>
      </c>
      <c r="G89" s="194"/>
      <c r="H89" s="197">
        <v>1.335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136</v>
      </c>
      <c r="AU89" s="203" t="s">
        <v>79</v>
      </c>
      <c r="AV89" s="13" t="s">
        <v>79</v>
      </c>
      <c r="AW89" s="13" t="s">
        <v>31</v>
      </c>
      <c r="AX89" s="13" t="s">
        <v>77</v>
      </c>
      <c r="AY89" s="203" t="s">
        <v>123</v>
      </c>
    </row>
    <row r="90" spans="1:65" s="2" customFormat="1" ht="14.45" customHeight="1">
      <c r="A90" s="34"/>
      <c r="B90" s="35"/>
      <c r="C90" s="173" t="s">
        <v>79</v>
      </c>
      <c r="D90" s="173" t="s">
        <v>125</v>
      </c>
      <c r="E90" s="174" t="s">
        <v>138</v>
      </c>
      <c r="F90" s="175" t="s">
        <v>139</v>
      </c>
      <c r="G90" s="176" t="s">
        <v>128</v>
      </c>
      <c r="H90" s="177">
        <v>0.44500000000000001</v>
      </c>
      <c r="I90" s="178"/>
      <c r="J90" s="179">
        <f>ROUND(I90*H90,2)</f>
        <v>0</v>
      </c>
      <c r="K90" s="175" t="s">
        <v>129</v>
      </c>
      <c r="L90" s="39"/>
      <c r="M90" s="180" t="s">
        <v>19</v>
      </c>
      <c r="N90" s="181" t="s">
        <v>40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130</v>
      </c>
      <c r="AT90" s="184" t="s">
        <v>125</v>
      </c>
      <c r="AU90" s="184" t="s">
        <v>79</v>
      </c>
      <c r="AY90" s="17" t="s">
        <v>123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77</v>
      </c>
      <c r="BK90" s="185">
        <f>ROUND(I90*H90,2)</f>
        <v>0</v>
      </c>
      <c r="BL90" s="17" t="s">
        <v>130</v>
      </c>
      <c r="BM90" s="184" t="s">
        <v>182</v>
      </c>
    </row>
    <row r="91" spans="1:65" s="2" customFormat="1" ht="11.25">
      <c r="A91" s="34"/>
      <c r="B91" s="35"/>
      <c r="C91" s="36"/>
      <c r="D91" s="186" t="s">
        <v>132</v>
      </c>
      <c r="E91" s="36"/>
      <c r="F91" s="187" t="s">
        <v>141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132</v>
      </c>
      <c r="AU91" s="17" t="s">
        <v>79</v>
      </c>
    </row>
    <row r="92" spans="1:65" s="2" customFormat="1" ht="11.25">
      <c r="A92" s="34"/>
      <c r="B92" s="35"/>
      <c r="C92" s="36"/>
      <c r="D92" s="191" t="s">
        <v>134</v>
      </c>
      <c r="E92" s="36"/>
      <c r="F92" s="192" t="s">
        <v>142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134</v>
      </c>
      <c r="AU92" s="17" t="s">
        <v>79</v>
      </c>
    </row>
    <row r="93" spans="1:65" s="13" customFormat="1" ht="11.25">
      <c r="B93" s="193"/>
      <c r="C93" s="194"/>
      <c r="D93" s="186" t="s">
        <v>136</v>
      </c>
      <c r="E93" s="195" t="s">
        <v>19</v>
      </c>
      <c r="F93" s="196" t="s">
        <v>183</v>
      </c>
      <c r="G93" s="194"/>
      <c r="H93" s="197">
        <v>0.44500000000000001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136</v>
      </c>
      <c r="AU93" s="203" t="s">
        <v>79</v>
      </c>
      <c r="AV93" s="13" t="s">
        <v>79</v>
      </c>
      <c r="AW93" s="13" t="s">
        <v>31</v>
      </c>
      <c r="AX93" s="13" t="s">
        <v>77</v>
      </c>
      <c r="AY93" s="203" t="s">
        <v>123</v>
      </c>
    </row>
    <row r="94" spans="1:65" s="2" customFormat="1" ht="14.45" customHeight="1">
      <c r="A94" s="34"/>
      <c r="B94" s="35"/>
      <c r="C94" s="173" t="s">
        <v>144</v>
      </c>
      <c r="D94" s="173" t="s">
        <v>125</v>
      </c>
      <c r="E94" s="174" t="s">
        <v>145</v>
      </c>
      <c r="F94" s="175" t="s">
        <v>146</v>
      </c>
      <c r="G94" s="176" t="s">
        <v>128</v>
      </c>
      <c r="H94" s="177">
        <v>1.335</v>
      </c>
      <c r="I94" s="178"/>
      <c r="J94" s="179">
        <f>ROUND(I94*H94,2)</f>
        <v>0</v>
      </c>
      <c r="K94" s="175" t="s">
        <v>129</v>
      </c>
      <c r="L94" s="39"/>
      <c r="M94" s="180" t="s">
        <v>19</v>
      </c>
      <c r="N94" s="181" t="s">
        <v>40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130</v>
      </c>
      <c r="AT94" s="184" t="s">
        <v>125</v>
      </c>
      <c r="AU94" s="184" t="s">
        <v>79</v>
      </c>
      <c r="AY94" s="17" t="s">
        <v>123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77</v>
      </c>
      <c r="BK94" s="185">
        <f>ROUND(I94*H94,2)</f>
        <v>0</v>
      </c>
      <c r="BL94" s="17" t="s">
        <v>130</v>
      </c>
      <c r="BM94" s="184" t="s">
        <v>184</v>
      </c>
    </row>
    <row r="95" spans="1:65" s="2" customFormat="1" ht="11.25">
      <c r="A95" s="34"/>
      <c r="B95" s="35"/>
      <c r="C95" s="36"/>
      <c r="D95" s="186" t="s">
        <v>132</v>
      </c>
      <c r="E95" s="36"/>
      <c r="F95" s="187" t="s">
        <v>148</v>
      </c>
      <c r="G95" s="36"/>
      <c r="H95" s="36"/>
      <c r="I95" s="188"/>
      <c r="J95" s="36"/>
      <c r="K95" s="36"/>
      <c r="L95" s="39"/>
      <c r="M95" s="189"/>
      <c r="N95" s="190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132</v>
      </c>
      <c r="AU95" s="17" t="s">
        <v>79</v>
      </c>
    </row>
    <row r="96" spans="1:65" s="2" customFormat="1" ht="11.25">
      <c r="A96" s="34"/>
      <c r="B96" s="35"/>
      <c r="C96" s="36"/>
      <c r="D96" s="191" t="s">
        <v>134</v>
      </c>
      <c r="E96" s="36"/>
      <c r="F96" s="192" t="s">
        <v>149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134</v>
      </c>
      <c r="AU96" s="17" t="s">
        <v>79</v>
      </c>
    </row>
    <row r="97" spans="1:65" s="2" customFormat="1" ht="14.45" customHeight="1">
      <c r="A97" s="34"/>
      <c r="B97" s="35"/>
      <c r="C97" s="173" t="s">
        <v>130</v>
      </c>
      <c r="D97" s="173" t="s">
        <v>125</v>
      </c>
      <c r="E97" s="174" t="s">
        <v>150</v>
      </c>
      <c r="F97" s="175" t="s">
        <v>151</v>
      </c>
      <c r="G97" s="176" t="s">
        <v>128</v>
      </c>
      <c r="H97" s="177">
        <v>0.44500000000000001</v>
      </c>
      <c r="I97" s="178"/>
      <c r="J97" s="179">
        <f>ROUND(I97*H97,2)</f>
        <v>0</v>
      </c>
      <c r="K97" s="175" t="s">
        <v>129</v>
      </c>
      <c r="L97" s="39"/>
      <c r="M97" s="180" t="s">
        <v>19</v>
      </c>
      <c r="N97" s="181" t="s">
        <v>40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130</v>
      </c>
      <c r="AT97" s="184" t="s">
        <v>125</v>
      </c>
      <c r="AU97" s="184" t="s">
        <v>79</v>
      </c>
      <c r="AY97" s="17" t="s">
        <v>123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77</v>
      </c>
      <c r="BK97" s="185">
        <f>ROUND(I97*H97,2)</f>
        <v>0</v>
      </c>
      <c r="BL97" s="17" t="s">
        <v>130</v>
      </c>
      <c r="BM97" s="184" t="s">
        <v>185</v>
      </c>
    </row>
    <row r="98" spans="1:65" s="2" customFormat="1" ht="11.25">
      <c r="A98" s="34"/>
      <c r="B98" s="35"/>
      <c r="C98" s="36"/>
      <c r="D98" s="186" t="s">
        <v>132</v>
      </c>
      <c r="E98" s="36"/>
      <c r="F98" s="187" t="s">
        <v>153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132</v>
      </c>
      <c r="AU98" s="17" t="s">
        <v>79</v>
      </c>
    </row>
    <row r="99" spans="1:65" s="2" customFormat="1" ht="11.25">
      <c r="A99" s="34"/>
      <c r="B99" s="35"/>
      <c r="C99" s="36"/>
      <c r="D99" s="191" t="s">
        <v>134</v>
      </c>
      <c r="E99" s="36"/>
      <c r="F99" s="192" t="s">
        <v>154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134</v>
      </c>
      <c r="AU99" s="17" t="s">
        <v>79</v>
      </c>
    </row>
    <row r="100" spans="1:65" s="12" customFormat="1" ht="25.9" customHeight="1">
      <c r="B100" s="157"/>
      <c r="C100" s="158"/>
      <c r="D100" s="159" t="s">
        <v>68</v>
      </c>
      <c r="E100" s="160" t="s">
        <v>155</v>
      </c>
      <c r="F100" s="160" t="s">
        <v>156</v>
      </c>
      <c r="G100" s="158"/>
      <c r="H100" s="158"/>
      <c r="I100" s="161"/>
      <c r="J100" s="162">
        <f>BK100</f>
        <v>0</v>
      </c>
      <c r="K100" s="158"/>
      <c r="L100" s="163"/>
      <c r="M100" s="164"/>
      <c r="N100" s="165"/>
      <c r="O100" s="165"/>
      <c r="P100" s="166">
        <f>P101</f>
        <v>0</v>
      </c>
      <c r="Q100" s="165"/>
      <c r="R100" s="166">
        <f>R101</f>
        <v>0</v>
      </c>
      <c r="S100" s="165"/>
      <c r="T100" s="167">
        <f>T101</f>
        <v>0</v>
      </c>
      <c r="AR100" s="168" t="s">
        <v>130</v>
      </c>
      <c r="AT100" s="169" t="s">
        <v>68</v>
      </c>
      <c r="AU100" s="169" t="s">
        <v>69</v>
      </c>
      <c r="AY100" s="168" t="s">
        <v>123</v>
      </c>
      <c r="BK100" s="170">
        <f>BK101</f>
        <v>0</v>
      </c>
    </row>
    <row r="101" spans="1:65" s="12" customFormat="1" ht="22.9" customHeight="1">
      <c r="B101" s="157"/>
      <c r="C101" s="158"/>
      <c r="D101" s="159" t="s">
        <v>68</v>
      </c>
      <c r="E101" s="171" t="s">
        <v>157</v>
      </c>
      <c r="F101" s="171" t="s">
        <v>158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SUM(P102:P105)</f>
        <v>0</v>
      </c>
      <c r="Q101" s="165"/>
      <c r="R101" s="166">
        <f>SUM(R102:R105)</f>
        <v>0</v>
      </c>
      <c r="S101" s="165"/>
      <c r="T101" s="167">
        <f>SUM(T102:T105)</f>
        <v>0</v>
      </c>
      <c r="AR101" s="168" t="s">
        <v>130</v>
      </c>
      <c r="AT101" s="169" t="s">
        <v>68</v>
      </c>
      <c r="AU101" s="169" t="s">
        <v>77</v>
      </c>
      <c r="AY101" s="168" t="s">
        <v>123</v>
      </c>
      <c r="BK101" s="170">
        <f>SUM(BK102:BK105)</f>
        <v>0</v>
      </c>
    </row>
    <row r="102" spans="1:65" s="2" customFormat="1" ht="19.899999999999999" customHeight="1">
      <c r="A102" s="34"/>
      <c r="B102" s="35"/>
      <c r="C102" s="173" t="s">
        <v>159</v>
      </c>
      <c r="D102" s="173" t="s">
        <v>125</v>
      </c>
      <c r="E102" s="174" t="s">
        <v>160</v>
      </c>
      <c r="F102" s="175" t="s">
        <v>161</v>
      </c>
      <c r="G102" s="176" t="s">
        <v>128</v>
      </c>
      <c r="H102" s="177">
        <v>1.335</v>
      </c>
      <c r="I102" s="178"/>
      <c r="J102" s="179">
        <f>ROUND(I102*H102,2)</f>
        <v>0</v>
      </c>
      <c r="K102" s="175" t="s">
        <v>19</v>
      </c>
      <c r="L102" s="39"/>
      <c r="M102" s="180" t="s">
        <v>19</v>
      </c>
      <c r="N102" s="181" t="s">
        <v>40</v>
      </c>
      <c r="O102" s="64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162</v>
      </c>
      <c r="AT102" s="184" t="s">
        <v>125</v>
      </c>
      <c r="AU102" s="184" t="s">
        <v>79</v>
      </c>
      <c r="AY102" s="17" t="s">
        <v>123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77</v>
      </c>
      <c r="BK102" s="185">
        <f>ROUND(I102*H102,2)</f>
        <v>0</v>
      </c>
      <c r="BL102" s="17" t="s">
        <v>162</v>
      </c>
      <c r="BM102" s="184" t="s">
        <v>186</v>
      </c>
    </row>
    <row r="103" spans="1:65" s="2" customFormat="1" ht="19.5">
      <c r="A103" s="34"/>
      <c r="B103" s="35"/>
      <c r="C103" s="36"/>
      <c r="D103" s="186" t="s">
        <v>132</v>
      </c>
      <c r="E103" s="36"/>
      <c r="F103" s="187" t="s">
        <v>164</v>
      </c>
      <c r="G103" s="36"/>
      <c r="H103" s="36"/>
      <c r="I103" s="188"/>
      <c r="J103" s="36"/>
      <c r="K103" s="36"/>
      <c r="L103" s="39"/>
      <c r="M103" s="189"/>
      <c r="N103" s="190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132</v>
      </c>
      <c r="AU103" s="17" t="s">
        <v>79</v>
      </c>
    </row>
    <row r="104" spans="1:65" s="2" customFormat="1" ht="19.899999999999999" customHeight="1">
      <c r="A104" s="34"/>
      <c r="B104" s="35"/>
      <c r="C104" s="173" t="s">
        <v>165</v>
      </c>
      <c r="D104" s="173" t="s">
        <v>125</v>
      </c>
      <c r="E104" s="174" t="s">
        <v>166</v>
      </c>
      <c r="F104" s="175" t="s">
        <v>167</v>
      </c>
      <c r="G104" s="176" t="s">
        <v>128</v>
      </c>
      <c r="H104" s="177">
        <v>0.44500000000000001</v>
      </c>
      <c r="I104" s="178"/>
      <c r="J104" s="179">
        <f>ROUND(I104*H104,2)</f>
        <v>0</v>
      </c>
      <c r="K104" s="175" t="s">
        <v>19</v>
      </c>
      <c r="L104" s="39"/>
      <c r="M104" s="180" t="s">
        <v>19</v>
      </c>
      <c r="N104" s="181" t="s">
        <v>40</v>
      </c>
      <c r="O104" s="64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162</v>
      </c>
      <c r="AT104" s="184" t="s">
        <v>125</v>
      </c>
      <c r="AU104" s="184" t="s">
        <v>79</v>
      </c>
      <c r="AY104" s="17" t="s">
        <v>123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77</v>
      </c>
      <c r="BK104" s="185">
        <f>ROUND(I104*H104,2)</f>
        <v>0</v>
      </c>
      <c r="BL104" s="17" t="s">
        <v>162</v>
      </c>
      <c r="BM104" s="184" t="s">
        <v>187</v>
      </c>
    </row>
    <row r="105" spans="1:65" s="2" customFormat="1" ht="19.5">
      <c r="A105" s="34"/>
      <c r="B105" s="35"/>
      <c r="C105" s="36"/>
      <c r="D105" s="186" t="s">
        <v>132</v>
      </c>
      <c r="E105" s="36"/>
      <c r="F105" s="187" t="s">
        <v>169</v>
      </c>
      <c r="G105" s="36"/>
      <c r="H105" s="36"/>
      <c r="I105" s="188"/>
      <c r="J105" s="36"/>
      <c r="K105" s="36"/>
      <c r="L105" s="39"/>
      <c r="M105" s="204"/>
      <c r="N105" s="205"/>
      <c r="O105" s="206"/>
      <c r="P105" s="206"/>
      <c r="Q105" s="206"/>
      <c r="R105" s="206"/>
      <c r="S105" s="206"/>
      <c r="T105" s="207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132</v>
      </c>
      <c r="AU105" s="17" t="s">
        <v>79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S8N4lWzrMICMPOaGawOeW9OfHlSpT/A1tHgUpwVCvv+ZECUN5/r9B2XWLvUnf3RHczfjpCPFwj+GUn7WTc6hVg==" saltValue="DvNTrbZ8QJAjtj3ed2V207pTW4SexTALqgdzp/XaGKxDdMBc3yZqavNH1fHqOKwpnxCj9xCTh3vP4d6Aq8rLuw==" spinCount="100000" sheet="1" objects="1" scenarios="1" formatColumns="0" formatRows="0" autoFilter="0"/>
  <autoFilter ref="C82:K105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300-000000000000}"/>
    <hyperlink ref="F92" r:id="rId2" xr:uid="{00000000-0004-0000-0300-000001000000}"/>
    <hyperlink ref="F96" r:id="rId3" xr:uid="{00000000-0004-0000-0300-000002000000}"/>
    <hyperlink ref="F99" r:id="rId4" xr:uid="{00000000-0004-0000-03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7" t="s">
        <v>87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97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6" t="str">
        <f>'Rekapitulace stavby'!K6</f>
        <v>Údržba HOZ Pardubicko - část 2</v>
      </c>
      <c r="F7" s="337"/>
      <c r="G7" s="337"/>
      <c r="H7" s="337"/>
      <c r="L7" s="20"/>
    </row>
    <row r="8" spans="1:46" s="2" customFormat="1" ht="12" customHeight="1">
      <c r="A8" s="34"/>
      <c r="B8" s="39"/>
      <c r="C8" s="34"/>
      <c r="D8" s="105" t="s">
        <v>98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8" t="s">
        <v>188</v>
      </c>
      <c r="F9" s="339"/>
      <c r="G9" s="339"/>
      <c r="H9" s="33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0" t="str">
        <f>'Rekapitulace stavby'!E14</f>
        <v>Vyplň údaj</v>
      </c>
      <c r="F18" s="341"/>
      <c r="G18" s="341"/>
      <c r="H18" s="341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2" t="s">
        <v>19</v>
      </c>
      <c r="F27" s="342"/>
      <c r="G27" s="342"/>
      <c r="H27" s="34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ROUND((SUM(BE83:BE105)),  2)</f>
        <v>0</v>
      </c>
      <c r="G33" s="34"/>
      <c r="H33" s="34"/>
      <c r="I33" s="118">
        <v>0.21</v>
      </c>
      <c r="J33" s="117">
        <f>ROUND(((SUM(BE83:BE105))*I33),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ROUND((SUM(BF83:BF105)),  2)</f>
        <v>0</v>
      </c>
      <c r="G34" s="34"/>
      <c r="H34" s="34"/>
      <c r="I34" s="118">
        <v>0.12</v>
      </c>
      <c r="J34" s="117">
        <f>ROUND(((SUM(BF83:BF105))*I34),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ROUND((SUM(BG83:BG105)),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ROUND((SUM(BH83:BH105)),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ROUND((SUM(BI83:BI105)),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3" t="str">
        <f>E7</f>
        <v>Údržba HOZ Pardubicko - část 2</v>
      </c>
      <c r="F48" s="344"/>
      <c r="G48" s="344"/>
      <c r="H48" s="34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98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6" t="str">
        <f>E9</f>
        <v>SO4 - ODV.HROCHUV TYNEC, otevřený HOZ Čankovice přes obec</v>
      </c>
      <c r="F50" s="345"/>
      <c r="G50" s="345"/>
      <c r="H50" s="34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>SPÚ-OVHS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101</v>
      </c>
      <c r="D57" s="131"/>
      <c r="E57" s="131"/>
      <c r="F57" s="131"/>
      <c r="G57" s="131"/>
      <c r="H57" s="131"/>
      <c r="I57" s="131"/>
      <c r="J57" s="132" t="s">
        <v>102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103</v>
      </c>
    </row>
    <row r="60" spans="1:47" s="9" customFormat="1" ht="24.95" customHeight="1">
      <c r="B60" s="134"/>
      <c r="C60" s="135"/>
      <c r="D60" s="136" t="s">
        <v>104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105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106</v>
      </c>
      <c r="E62" s="137"/>
      <c r="F62" s="137"/>
      <c r="G62" s="137"/>
      <c r="H62" s="137"/>
      <c r="I62" s="137"/>
      <c r="J62" s="138">
        <f>J100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107</v>
      </c>
      <c r="E63" s="143"/>
      <c r="F63" s="143"/>
      <c r="G63" s="143"/>
      <c r="H63" s="143"/>
      <c r="I63" s="143"/>
      <c r="J63" s="144">
        <f>J101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108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3" t="str">
        <f>E7</f>
        <v>Údržba HOZ Pardubicko - část 2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98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6" t="str">
        <f>E9</f>
        <v>SO4 - ODV.HROCHUV TYNEC, otevřený HOZ Čankovice přes obec</v>
      </c>
      <c r="F75" s="345"/>
      <c r="G75" s="345"/>
      <c r="H75" s="345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 xml:space="preserve"> 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6" customHeight="1">
      <c r="A79" s="34"/>
      <c r="B79" s="35"/>
      <c r="C79" s="29" t="s">
        <v>24</v>
      </c>
      <c r="D79" s="36"/>
      <c r="E79" s="36"/>
      <c r="F79" s="27" t="str">
        <f>E15</f>
        <v>SPÚ-OVHS</v>
      </c>
      <c r="G79" s="36"/>
      <c r="H79" s="36"/>
      <c r="I79" s="29" t="s">
        <v>30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6" customHeight="1">
      <c r="A80" s="34"/>
      <c r="B80" s="35"/>
      <c r="C80" s="29" t="s">
        <v>28</v>
      </c>
      <c r="D80" s="36"/>
      <c r="E80" s="36"/>
      <c r="F80" s="27" t="str">
        <f>IF(E18="","",E18)</f>
        <v>Vyplň údaj</v>
      </c>
      <c r="G80" s="36"/>
      <c r="H80" s="36"/>
      <c r="I80" s="29" t="s">
        <v>32</v>
      </c>
      <c r="J80" s="32" t="str">
        <f>E24</f>
        <v xml:space="preserve"> 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109</v>
      </c>
      <c r="D82" s="149" t="s">
        <v>54</v>
      </c>
      <c r="E82" s="149" t="s">
        <v>50</v>
      </c>
      <c r="F82" s="149" t="s">
        <v>51</v>
      </c>
      <c r="G82" s="149" t="s">
        <v>110</v>
      </c>
      <c r="H82" s="149" t="s">
        <v>111</v>
      </c>
      <c r="I82" s="149" t="s">
        <v>112</v>
      </c>
      <c r="J82" s="149" t="s">
        <v>102</v>
      </c>
      <c r="K82" s="150" t="s">
        <v>113</v>
      </c>
      <c r="L82" s="151"/>
      <c r="M82" s="68" t="s">
        <v>19</v>
      </c>
      <c r="N82" s="69" t="s">
        <v>39</v>
      </c>
      <c r="O82" s="69" t="s">
        <v>114</v>
      </c>
      <c r="P82" s="69" t="s">
        <v>115</v>
      </c>
      <c r="Q82" s="69" t="s">
        <v>116</v>
      </c>
      <c r="R82" s="69" t="s">
        <v>117</v>
      </c>
      <c r="S82" s="69" t="s">
        <v>118</v>
      </c>
      <c r="T82" s="70" t="s">
        <v>119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120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P84+P100</f>
        <v>0</v>
      </c>
      <c r="Q83" s="72"/>
      <c r="R83" s="154">
        <f>R84+R100</f>
        <v>0</v>
      </c>
      <c r="S83" s="72"/>
      <c r="T83" s="155">
        <f>T84+T100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68</v>
      </c>
      <c r="AU83" s="17" t="s">
        <v>103</v>
      </c>
      <c r="BK83" s="156">
        <f>BK84+BK100</f>
        <v>0</v>
      </c>
    </row>
    <row r="84" spans="1:65" s="12" customFormat="1" ht="25.9" customHeight="1">
      <c r="B84" s="157"/>
      <c r="C84" s="158"/>
      <c r="D84" s="159" t="s">
        <v>68</v>
      </c>
      <c r="E84" s="160" t="s">
        <v>121</v>
      </c>
      <c r="F84" s="160" t="s">
        <v>122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77</v>
      </c>
      <c r="AT84" s="169" t="s">
        <v>68</v>
      </c>
      <c r="AU84" s="169" t="s">
        <v>69</v>
      </c>
      <c r="AY84" s="168" t="s">
        <v>123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68</v>
      </c>
      <c r="E85" s="171" t="s">
        <v>77</v>
      </c>
      <c r="F85" s="171" t="s">
        <v>124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SUM(P86:P99)</f>
        <v>0</v>
      </c>
      <c r="Q85" s="165"/>
      <c r="R85" s="166">
        <f>SUM(R86:R99)</f>
        <v>0</v>
      </c>
      <c r="S85" s="165"/>
      <c r="T85" s="167">
        <f>SUM(T86:T99)</f>
        <v>0</v>
      </c>
      <c r="AR85" s="168" t="s">
        <v>77</v>
      </c>
      <c r="AT85" s="169" t="s">
        <v>68</v>
      </c>
      <c r="AU85" s="169" t="s">
        <v>77</v>
      </c>
      <c r="AY85" s="168" t="s">
        <v>123</v>
      </c>
      <c r="BK85" s="170">
        <f>SUM(BK86:BK99)</f>
        <v>0</v>
      </c>
    </row>
    <row r="86" spans="1:65" s="2" customFormat="1" ht="14.45" customHeight="1">
      <c r="A86" s="34"/>
      <c r="B86" s="35"/>
      <c r="C86" s="173" t="s">
        <v>77</v>
      </c>
      <c r="D86" s="173" t="s">
        <v>125</v>
      </c>
      <c r="E86" s="174" t="s">
        <v>126</v>
      </c>
      <c r="F86" s="175" t="s">
        <v>127</v>
      </c>
      <c r="G86" s="176" t="s">
        <v>128</v>
      </c>
      <c r="H86" s="177">
        <v>0.20499999999999999</v>
      </c>
      <c r="I86" s="178"/>
      <c r="J86" s="179">
        <f>ROUND(I86*H86,2)</f>
        <v>0</v>
      </c>
      <c r="K86" s="175" t="s">
        <v>129</v>
      </c>
      <c r="L86" s="39"/>
      <c r="M86" s="180" t="s">
        <v>19</v>
      </c>
      <c r="N86" s="181" t="s">
        <v>40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130</v>
      </c>
      <c r="AT86" s="184" t="s">
        <v>125</v>
      </c>
      <c r="AU86" s="184" t="s">
        <v>79</v>
      </c>
      <c r="AY86" s="17" t="s">
        <v>123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77</v>
      </c>
      <c r="BK86" s="185">
        <f>ROUND(I86*H86,2)</f>
        <v>0</v>
      </c>
      <c r="BL86" s="17" t="s">
        <v>130</v>
      </c>
      <c r="BM86" s="184" t="s">
        <v>189</v>
      </c>
    </row>
    <row r="87" spans="1:65" s="2" customFormat="1" ht="11.25">
      <c r="A87" s="34"/>
      <c r="B87" s="35"/>
      <c r="C87" s="36"/>
      <c r="D87" s="186" t="s">
        <v>132</v>
      </c>
      <c r="E87" s="36"/>
      <c r="F87" s="187" t="s">
        <v>133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132</v>
      </c>
      <c r="AU87" s="17" t="s">
        <v>79</v>
      </c>
    </row>
    <row r="88" spans="1:65" s="2" customFormat="1" ht="11.25">
      <c r="A88" s="34"/>
      <c r="B88" s="35"/>
      <c r="C88" s="36"/>
      <c r="D88" s="191" t="s">
        <v>134</v>
      </c>
      <c r="E88" s="36"/>
      <c r="F88" s="192" t="s">
        <v>135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134</v>
      </c>
      <c r="AU88" s="17" t="s">
        <v>79</v>
      </c>
    </row>
    <row r="89" spans="1:65" s="13" customFormat="1" ht="11.25">
      <c r="B89" s="193"/>
      <c r="C89" s="194"/>
      <c r="D89" s="186" t="s">
        <v>136</v>
      </c>
      <c r="E89" s="195" t="s">
        <v>19</v>
      </c>
      <c r="F89" s="196" t="s">
        <v>190</v>
      </c>
      <c r="G89" s="194"/>
      <c r="H89" s="197">
        <v>0.20499999999999999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136</v>
      </c>
      <c r="AU89" s="203" t="s">
        <v>79</v>
      </c>
      <c r="AV89" s="13" t="s">
        <v>79</v>
      </c>
      <c r="AW89" s="13" t="s">
        <v>31</v>
      </c>
      <c r="AX89" s="13" t="s">
        <v>77</v>
      </c>
      <c r="AY89" s="203" t="s">
        <v>123</v>
      </c>
    </row>
    <row r="90" spans="1:65" s="2" customFormat="1" ht="14.45" customHeight="1">
      <c r="A90" s="34"/>
      <c r="B90" s="35"/>
      <c r="C90" s="173" t="s">
        <v>79</v>
      </c>
      <c r="D90" s="173" t="s">
        <v>125</v>
      </c>
      <c r="E90" s="174" t="s">
        <v>138</v>
      </c>
      <c r="F90" s="175" t="s">
        <v>139</v>
      </c>
      <c r="G90" s="176" t="s">
        <v>128</v>
      </c>
      <c r="H90" s="177">
        <v>0.13700000000000001</v>
      </c>
      <c r="I90" s="178"/>
      <c r="J90" s="179">
        <f>ROUND(I90*H90,2)</f>
        <v>0</v>
      </c>
      <c r="K90" s="175" t="s">
        <v>129</v>
      </c>
      <c r="L90" s="39"/>
      <c r="M90" s="180" t="s">
        <v>19</v>
      </c>
      <c r="N90" s="181" t="s">
        <v>40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130</v>
      </c>
      <c r="AT90" s="184" t="s">
        <v>125</v>
      </c>
      <c r="AU90" s="184" t="s">
        <v>79</v>
      </c>
      <c r="AY90" s="17" t="s">
        <v>123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77</v>
      </c>
      <c r="BK90" s="185">
        <f>ROUND(I90*H90,2)</f>
        <v>0</v>
      </c>
      <c r="BL90" s="17" t="s">
        <v>130</v>
      </c>
      <c r="BM90" s="184" t="s">
        <v>191</v>
      </c>
    </row>
    <row r="91" spans="1:65" s="2" customFormat="1" ht="11.25">
      <c r="A91" s="34"/>
      <c r="B91" s="35"/>
      <c r="C91" s="36"/>
      <c r="D91" s="186" t="s">
        <v>132</v>
      </c>
      <c r="E91" s="36"/>
      <c r="F91" s="187" t="s">
        <v>141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132</v>
      </c>
      <c r="AU91" s="17" t="s">
        <v>79</v>
      </c>
    </row>
    <row r="92" spans="1:65" s="2" customFormat="1" ht="11.25">
      <c r="A92" s="34"/>
      <c r="B92" s="35"/>
      <c r="C92" s="36"/>
      <c r="D92" s="191" t="s">
        <v>134</v>
      </c>
      <c r="E92" s="36"/>
      <c r="F92" s="192" t="s">
        <v>142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134</v>
      </c>
      <c r="AU92" s="17" t="s">
        <v>79</v>
      </c>
    </row>
    <row r="93" spans="1:65" s="13" customFormat="1" ht="11.25">
      <c r="B93" s="193"/>
      <c r="C93" s="194"/>
      <c r="D93" s="186" t="s">
        <v>136</v>
      </c>
      <c r="E93" s="195" t="s">
        <v>19</v>
      </c>
      <c r="F93" s="196" t="s">
        <v>192</v>
      </c>
      <c r="G93" s="194"/>
      <c r="H93" s="197">
        <v>0.13700000000000001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136</v>
      </c>
      <c r="AU93" s="203" t="s">
        <v>79</v>
      </c>
      <c r="AV93" s="13" t="s">
        <v>79</v>
      </c>
      <c r="AW93" s="13" t="s">
        <v>31</v>
      </c>
      <c r="AX93" s="13" t="s">
        <v>77</v>
      </c>
      <c r="AY93" s="203" t="s">
        <v>123</v>
      </c>
    </row>
    <row r="94" spans="1:65" s="2" customFormat="1" ht="14.45" customHeight="1">
      <c r="A94" s="34"/>
      <c r="B94" s="35"/>
      <c r="C94" s="173" t="s">
        <v>144</v>
      </c>
      <c r="D94" s="173" t="s">
        <v>125</v>
      </c>
      <c r="E94" s="174" t="s">
        <v>145</v>
      </c>
      <c r="F94" s="175" t="s">
        <v>146</v>
      </c>
      <c r="G94" s="176" t="s">
        <v>128</v>
      </c>
      <c r="H94" s="177">
        <v>0.20499999999999999</v>
      </c>
      <c r="I94" s="178"/>
      <c r="J94" s="179">
        <f>ROUND(I94*H94,2)</f>
        <v>0</v>
      </c>
      <c r="K94" s="175" t="s">
        <v>129</v>
      </c>
      <c r="L94" s="39"/>
      <c r="M94" s="180" t="s">
        <v>19</v>
      </c>
      <c r="N94" s="181" t="s">
        <v>40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130</v>
      </c>
      <c r="AT94" s="184" t="s">
        <v>125</v>
      </c>
      <c r="AU94" s="184" t="s">
        <v>79</v>
      </c>
      <c r="AY94" s="17" t="s">
        <v>123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77</v>
      </c>
      <c r="BK94" s="185">
        <f>ROUND(I94*H94,2)</f>
        <v>0</v>
      </c>
      <c r="BL94" s="17" t="s">
        <v>130</v>
      </c>
      <c r="BM94" s="184" t="s">
        <v>193</v>
      </c>
    </row>
    <row r="95" spans="1:65" s="2" customFormat="1" ht="11.25">
      <c r="A95" s="34"/>
      <c r="B95" s="35"/>
      <c r="C95" s="36"/>
      <c r="D95" s="186" t="s">
        <v>132</v>
      </c>
      <c r="E95" s="36"/>
      <c r="F95" s="187" t="s">
        <v>148</v>
      </c>
      <c r="G95" s="36"/>
      <c r="H95" s="36"/>
      <c r="I95" s="188"/>
      <c r="J95" s="36"/>
      <c r="K95" s="36"/>
      <c r="L95" s="39"/>
      <c r="M95" s="189"/>
      <c r="N95" s="190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132</v>
      </c>
      <c r="AU95" s="17" t="s">
        <v>79</v>
      </c>
    </row>
    <row r="96" spans="1:65" s="2" customFormat="1" ht="11.25">
      <c r="A96" s="34"/>
      <c r="B96" s="35"/>
      <c r="C96" s="36"/>
      <c r="D96" s="191" t="s">
        <v>134</v>
      </c>
      <c r="E96" s="36"/>
      <c r="F96" s="192" t="s">
        <v>149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134</v>
      </c>
      <c r="AU96" s="17" t="s">
        <v>79</v>
      </c>
    </row>
    <row r="97" spans="1:65" s="2" customFormat="1" ht="14.45" customHeight="1">
      <c r="A97" s="34"/>
      <c r="B97" s="35"/>
      <c r="C97" s="173" t="s">
        <v>130</v>
      </c>
      <c r="D97" s="173" t="s">
        <v>125</v>
      </c>
      <c r="E97" s="174" t="s">
        <v>150</v>
      </c>
      <c r="F97" s="175" t="s">
        <v>151</v>
      </c>
      <c r="G97" s="176" t="s">
        <v>128</v>
      </c>
      <c r="H97" s="177">
        <v>0.13700000000000001</v>
      </c>
      <c r="I97" s="178"/>
      <c r="J97" s="179">
        <f>ROUND(I97*H97,2)</f>
        <v>0</v>
      </c>
      <c r="K97" s="175" t="s">
        <v>129</v>
      </c>
      <c r="L97" s="39"/>
      <c r="M97" s="180" t="s">
        <v>19</v>
      </c>
      <c r="N97" s="181" t="s">
        <v>40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130</v>
      </c>
      <c r="AT97" s="184" t="s">
        <v>125</v>
      </c>
      <c r="AU97" s="184" t="s">
        <v>79</v>
      </c>
      <c r="AY97" s="17" t="s">
        <v>123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77</v>
      </c>
      <c r="BK97" s="185">
        <f>ROUND(I97*H97,2)</f>
        <v>0</v>
      </c>
      <c r="BL97" s="17" t="s">
        <v>130</v>
      </c>
      <c r="BM97" s="184" t="s">
        <v>194</v>
      </c>
    </row>
    <row r="98" spans="1:65" s="2" customFormat="1" ht="11.25">
      <c r="A98" s="34"/>
      <c r="B98" s="35"/>
      <c r="C98" s="36"/>
      <c r="D98" s="186" t="s">
        <v>132</v>
      </c>
      <c r="E98" s="36"/>
      <c r="F98" s="187" t="s">
        <v>153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132</v>
      </c>
      <c r="AU98" s="17" t="s">
        <v>79</v>
      </c>
    </row>
    <row r="99" spans="1:65" s="2" customFormat="1" ht="11.25">
      <c r="A99" s="34"/>
      <c r="B99" s="35"/>
      <c r="C99" s="36"/>
      <c r="D99" s="191" t="s">
        <v>134</v>
      </c>
      <c r="E99" s="36"/>
      <c r="F99" s="192" t="s">
        <v>154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134</v>
      </c>
      <c r="AU99" s="17" t="s">
        <v>79</v>
      </c>
    </row>
    <row r="100" spans="1:65" s="12" customFormat="1" ht="25.9" customHeight="1">
      <c r="B100" s="157"/>
      <c r="C100" s="158"/>
      <c r="D100" s="159" t="s">
        <v>68</v>
      </c>
      <c r="E100" s="160" t="s">
        <v>155</v>
      </c>
      <c r="F100" s="160" t="s">
        <v>156</v>
      </c>
      <c r="G100" s="158"/>
      <c r="H100" s="158"/>
      <c r="I100" s="161"/>
      <c r="J100" s="162">
        <f>BK100</f>
        <v>0</v>
      </c>
      <c r="K100" s="158"/>
      <c r="L100" s="163"/>
      <c r="M100" s="164"/>
      <c r="N100" s="165"/>
      <c r="O100" s="165"/>
      <c r="P100" s="166">
        <f>P101</f>
        <v>0</v>
      </c>
      <c r="Q100" s="165"/>
      <c r="R100" s="166">
        <f>R101</f>
        <v>0</v>
      </c>
      <c r="S100" s="165"/>
      <c r="T100" s="167">
        <f>T101</f>
        <v>0</v>
      </c>
      <c r="AR100" s="168" t="s">
        <v>130</v>
      </c>
      <c r="AT100" s="169" t="s">
        <v>68</v>
      </c>
      <c r="AU100" s="169" t="s">
        <v>69</v>
      </c>
      <c r="AY100" s="168" t="s">
        <v>123</v>
      </c>
      <c r="BK100" s="170">
        <f>BK101</f>
        <v>0</v>
      </c>
    </row>
    <row r="101" spans="1:65" s="12" customFormat="1" ht="22.9" customHeight="1">
      <c r="B101" s="157"/>
      <c r="C101" s="158"/>
      <c r="D101" s="159" t="s">
        <v>68</v>
      </c>
      <c r="E101" s="171" t="s">
        <v>157</v>
      </c>
      <c r="F101" s="171" t="s">
        <v>158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SUM(P102:P105)</f>
        <v>0</v>
      </c>
      <c r="Q101" s="165"/>
      <c r="R101" s="166">
        <f>SUM(R102:R105)</f>
        <v>0</v>
      </c>
      <c r="S101" s="165"/>
      <c r="T101" s="167">
        <f>SUM(T102:T105)</f>
        <v>0</v>
      </c>
      <c r="AR101" s="168" t="s">
        <v>130</v>
      </c>
      <c r="AT101" s="169" t="s">
        <v>68</v>
      </c>
      <c r="AU101" s="169" t="s">
        <v>77</v>
      </c>
      <c r="AY101" s="168" t="s">
        <v>123</v>
      </c>
      <c r="BK101" s="170">
        <f>SUM(BK102:BK105)</f>
        <v>0</v>
      </c>
    </row>
    <row r="102" spans="1:65" s="2" customFormat="1" ht="19.899999999999999" customHeight="1">
      <c r="A102" s="34"/>
      <c r="B102" s="35"/>
      <c r="C102" s="173" t="s">
        <v>159</v>
      </c>
      <c r="D102" s="173" t="s">
        <v>125</v>
      </c>
      <c r="E102" s="174" t="s">
        <v>160</v>
      </c>
      <c r="F102" s="175" t="s">
        <v>161</v>
      </c>
      <c r="G102" s="176" t="s">
        <v>128</v>
      </c>
      <c r="H102" s="177">
        <v>0.20499999999999999</v>
      </c>
      <c r="I102" s="178"/>
      <c r="J102" s="179">
        <f>ROUND(I102*H102,2)</f>
        <v>0</v>
      </c>
      <c r="K102" s="175" t="s">
        <v>19</v>
      </c>
      <c r="L102" s="39"/>
      <c r="M102" s="180" t="s">
        <v>19</v>
      </c>
      <c r="N102" s="181" t="s">
        <v>40</v>
      </c>
      <c r="O102" s="64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162</v>
      </c>
      <c r="AT102" s="184" t="s">
        <v>125</v>
      </c>
      <c r="AU102" s="184" t="s">
        <v>79</v>
      </c>
      <c r="AY102" s="17" t="s">
        <v>123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77</v>
      </c>
      <c r="BK102" s="185">
        <f>ROUND(I102*H102,2)</f>
        <v>0</v>
      </c>
      <c r="BL102" s="17" t="s">
        <v>162</v>
      </c>
      <c r="BM102" s="184" t="s">
        <v>195</v>
      </c>
    </row>
    <row r="103" spans="1:65" s="2" customFormat="1" ht="19.5">
      <c r="A103" s="34"/>
      <c r="B103" s="35"/>
      <c r="C103" s="36"/>
      <c r="D103" s="186" t="s">
        <v>132</v>
      </c>
      <c r="E103" s="36"/>
      <c r="F103" s="187" t="s">
        <v>164</v>
      </c>
      <c r="G103" s="36"/>
      <c r="H103" s="36"/>
      <c r="I103" s="188"/>
      <c r="J103" s="36"/>
      <c r="K103" s="36"/>
      <c r="L103" s="39"/>
      <c r="M103" s="189"/>
      <c r="N103" s="190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132</v>
      </c>
      <c r="AU103" s="17" t="s">
        <v>79</v>
      </c>
    </row>
    <row r="104" spans="1:65" s="2" customFormat="1" ht="19.899999999999999" customHeight="1">
      <c r="A104" s="34"/>
      <c r="B104" s="35"/>
      <c r="C104" s="173" t="s">
        <v>165</v>
      </c>
      <c r="D104" s="173" t="s">
        <v>125</v>
      </c>
      <c r="E104" s="174" t="s">
        <v>166</v>
      </c>
      <c r="F104" s="175" t="s">
        <v>167</v>
      </c>
      <c r="G104" s="176" t="s">
        <v>128</v>
      </c>
      <c r="H104" s="177">
        <v>0.13700000000000001</v>
      </c>
      <c r="I104" s="178"/>
      <c r="J104" s="179">
        <f>ROUND(I104*H104,2)</f>
        <v>0</v>
      </c>
      <c r="K104" s="175" t="s">
        <v>19</v>
      </c>
      <c r="L104" s="39"/>
      <c r="M104" s="180" t="s">
        <v>19</v>
      </c>
      <c r="N104" s="181" t="s">
        <v>40</v>
      </c>
      <c r="O104" s="64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162</v>
      </c>
      <c r="AT104" s="184" t="s">
        <v>125</v>
      </c>
      <c r="AU104" s="184" t="s">
        <v>79</v>
      </c>
      <c r="AY104" s="17" t="s">
        <v>123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77</v>
      </c>
      <c r="BK104" s="185">
        <f>ROUND(I104*H104,2)</f>
        <v>0</v>
      </c>
      <c r="BL104" s="17" t="s">
        <v>162</v>
      </c>
      <c r="BM104" s="184" t="s">
        <v>196</v>
      </c>
    </row>
    <row r="105" spans="1:65" s="2" customFormat="1" ht="19.5">
      <c r="A105" s="34"/>
      <c r="B105" s="35"/>
      <c r="C105" s="36"/>
      <c r="D105" s="186" t="s">
        <v>132</v>
      </c>
      <c r="E105" s="36"/>
      <c r="F105" s="187" t="s">
        <v>169</v>
      </c>
      <c r="G105" s="36"/>
      <c r="H105" s="36"/>
      <c r="I105" s="188"/>
      <c r="J105" s="36"/>
      <c r="K105" s="36"/>
      <c r="L105" s="39"/>
      <c r="M105" s="204"/>
      <c r="N105" s="205"/>
      <c r="O105" s="206"/>
      <c r="P105" s="206"/>
      <c r="Q105" s="206"/>
      <c r="R105" s="206"/>
      <c r="S105" s="206"/>
      <c r="T105" s="207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132</v>
      </c>
      <c r="AU105" s="17" t="s">
        <v>79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JtxjSrfIshToUC8JGk8CVjD9499MKmIeV1o39bjvJh31u6qGQnXuJesVMlW6f1QW5H6t4uSHafhN7e6q/FcGhA==" saltValue="QeLGWTfb3fVu5P0x8vlhBW98PRugaUajKlqb3ayVphz5gNzw+bI9hCyucDyTQncI+aGJCEVD7JJmcan+wKm6Yg==" spinCount="100000" sheet="1" objects="1" scenarios="1" formatColumns="0" formatRows="0" autoFilter="0"/>
  <autoFilter ref="C82:K105" xr:uid="{00000000-0009-0000-0000-000004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400-000000000000}"/>
    <hyperlink ref="F92" r:id="rId2" xr:uid="{00000000-0004-0000-0400-000001000000}"/>
    <hyperlink ref="F96" r:id="rId3" xr:uid="{00000000-0004-0000-0400-000002000000}"/>
    <hyperlink ref="F99" r:id="rId4" xr:uid="{00000000-0004-0000-04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7" t="s">
        <v>90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97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6" t="str">
        <f>'Rekapitulace stavby'!K6</f>
        <v>Údržba HOZ Pardubicko - část 2</v>
      </c>
      <c r="F7" s="337"/>
      <c r="G7" s="337"/>
      <c r="H7" s="337"/>
      <c r="L7" s="20"/>
    </row>
    <row r="8" spans="1:46" s="2" customFormat="1" ht="12" customHeight="1">
      <c r="A8" s="34"/>
      <c r="B8" s="39"/>
      <c r="C8" s="34"/>
      <c r="D8" s="105" t="s">
        <v>98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8" t="s">
        <v>197</v>
      </c>
      <c r="F9" s="339"/>
      <c r="G9" s="339"/>
      <c r="H9" s="33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0" t="str">
        <f>'Rekapitulace stavby'!E14</f>
        <v>Vyplň údaj</v>
      </c>
      <c r="F18" s="341"/>
      <c r="G18" s="341"/>
      <c r="H18" s="341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2" t="s">
        <v>19</v>
      </c>
      <c r="F27" s="342"/>
      <c r="G27" s="342"/>
      <c r="H27" s="34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ROUND((SUM(BE83:BE105)),  2)</f>
        <v>0</v>
      </c>
      <c r="G33" s="34"/>
      <c r="H33" s="34"/>
      <c r="I33" s="118">
        <v>0.21</v>
      </c>
      <c r="J33" s="117">
        <f>ROUND(((SUM(BE83:BE105))*I33),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ROUND((SUM(BF83:BF105)),  2)</f>
        <v>0</v>
      </c>
      <c r="G34" s="34"/>
      <c r="H34" s="34"/>
      <c r="I34" s="118">
        <v>0.12</v>
      </c>
      <c r="J34" s="117">
        <f>ROUND(((SUM(BF83:BF105))*I34),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ROUND((SUM(BG83:BG105)),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ROUND((SUM(BH83:BH105)),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ROUND((SUM(BI83:BI105)),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3" t="str">
        <f>E7</f>
        <v>Údržba HOZ Pardubicko - část 2</v>
      </c>
      <c r="F48" s="344"/>
      <c r="G48" s="344"/>
      <c r="H48" s="34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98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6" t="str">
        <f>E9</f>
        <v>SO5 - OSTRETIN, HOZ Ostřetín – odpad D</v>
      </c>
      <c r="F50" s="345"/>
      <c r="G50" s="345"/>
      <c r="H50" s="34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>SPÚ-OVHS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101</v>
      </c>
      <c r="D57" s="131"/>
      <c r="E57" s="131"/>
      <c r="F57" s="131"/>
      <c r="G57" s="131"/>
      <c r="H57" s="131"/>
      <c r="I57" s="131"/>
      <c r="J57" s="132" t="s">
        <v>102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103</v>
      </c>
    </row>
    <row r="60" spans="1:47" s="9" customFormat="1" ht="24.95" customHeight="1">
      <c r="B60" s="134"/>
      <c r="C60" s="135"/>
      <c r="D60" s="136" t="s">
        <v>104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105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106</v>
      </c>
      <c r="E62" s="137"/>
      <c r="F62" s="137"/>
      <c r="G62" s="137"/>
      <c r="H62" s="137"/>
      <c r="I62" s="137"/>
      <c r="J62" s="138">
        <f>J100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107</v>
      </c>
      <c r="E63" s="143"/>
      <c r="F63" s="143"/>
      <c r="G63" s="143"/>
      <c r="H63" s="143"/>
      <c r="I63" s="143"/>
      <c r="J63" s="144">
        <f>J101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108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3" t="str">
        <f>E7</f>
        <v>Údržba HOZ Pardubicko - část 2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98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6" t="str">
        <f>E9</f>
        <v>SO5 - OSTRETIN, HOZ Ostřetín – odpad D</v>
      </c>
      <c r="F75" s="345"/>
      <c r="G75" s="345"/>
      <c r="H75" s="345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 xml:space="preserve"> 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6" customHeight="1">
      <c r="A79" s="34"/>
      <c r="B79" s="35"/>
      <c r="C79" s="29" t="s">
        <v>24</v>
      </c>
      <c r="D79" s="36"/>
      <c r="E79" s="36"/>
      <c r="F79" s="27" t="str">
        <f>E15</f>
        <v>SPÚ-OVHS</v>
      </c>
      <c r="G79" s="36"/>
      <c r="H79" s="36"/>
      <c r="I79" s="29" t="s">
        <v>30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6" customHeight="1">
      <c r="A80" s="34"/>
      <c r="B80" s="35"/>
      <c r="C80" s="29" t="s">
        <v>28</v>
      </c>
      <c r="D80" s="36"/>
      <c r="E80" s="36"/>
      <c r="F80" s="27" t="str">
        <f>IF(E18="","",E18)</f>
        <v>Vyplň údaj</v>
      </c>
      <c r="G80" s="36"/>
      <c r="H80" s="36"/>
      <c r="I80" s="29" t="s">
        <v>32</v>
      </c>
      <c r="J80" s="32" t="str">
        <f>E24</f>
        <v xml:space="preserve"> 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109</v>
      </c>
      <c r="D82" s="149" t="s">
        <v>54</v>
      </c>
      <c r="E82" s="149" t="s">
        <v>50</v>
      </c>
      <c r="F82" s="149" t="s">
        <v>51</v>
      </c>
      <c r="G82" s="149" t="s">
        <v>110</v>
      </c>
      <c r="H82" s="149" t="s">
        <v>111</v>
      </c>
      <c r="I82" s="149" t="s">
        <v>112</v>
      </c>
      <c r="J82" s="149" t="s">
        <v>102</v>
      </c>
      <c r="K82" s="150" t="s">
        <v>113</v>
      </c>
      <c r="L82" s="151"/>
      <c r="M82" s="68" t="s">
        <v>19</v>
      </c>
      <c r="N82" s="69" t="s">
        <v>39</v>
      </c>
      <c r="O82" s="69" t="s">
        <v>114</v>
      </c>
      <c r="P82" s="69" t="s">
        <v>115</v>
      </c>
      <c r="Q82" s="69" t="s">
        <v>116</v>
      </c>
      <c r="R82" s="69" t="s">
        <v>117</v>
      </c>
      <c r="S82" s="69" t="s">
        <v>118</v>
      </c>
      <c r="T82" s="70" t="s">
        <v>119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120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P84+P100</f>
        <v>0</v>
      </c>
      <c r="Q83" s="72"/>
      <c r="R83" s="154">
        <f>R84+R100</f>
        <v>0</v>
      </c>
      <c r="S83" s="72"/>
      <c r="T83" s="155">
        <f>T84+T100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68</v>
      </c>
      <c r="AU83" s="17" t="s">
        <v>103</v>
      </c>
      <c r="BK83" s="156">
        <f>BK84+BK100</f>
        <v>0</v>
      </c>
    </row>
    <row r="84" spans="1:65" s="12" customFormat="1" ht="25.9" customHeight="1">
      <c r="B84" s="157"/>
      <c r="C84" s="158"/>
      <c r="D84" s="159" t="s">
        <v>68</v>
      </c>
      <c r="E84" s="160" t="s">
        <v>121</v>
      </c>
      <c r="F84" s="160" t="s">
        <v>122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77</v>
      </c>
      <c r="AT84" s="169" t="s">
        <v>68</v>
      </c>
      <c r="AU84" s="169" t="s">
        <v>69</v>
      </c>
      <c r="AY84" s="168" t="s">
        <v>123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68</v>
      </c>
      <c r="E85" s="171" t="s">
        <v>77</v>
      </c>
      <c r="F85" s="171" t="s">
        <v>124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SUM(P86:P99)</f>
        <v>0</v>
      </c>
      <c r="Q85" s="165"/>
      <c r="R85" s="166">
        <f>SUM(R86:R99)</f>
        <v>0</v>
      </c>
      <c r="S85" s="165"/>
      <c r="T85" s="167">
        <f>SUM(T86:T99)</f>
        <v>0</v>
      </c>
      <c r="AR85" s="168" t="s">
        <v>77</v>
      </c>
      <c r="AT85" s="169" t="s">
        <v>68</v>
      </c>
      <c r="AU85" s="169" t="s">
        <v>77</v>
      </c>
      <c r="AY85" s="168" t="s">
        <v>123</v>
      </c>
      <c r="BK85" s="170">
        <f>SUM(BK86:BK99)</f>
        <v>0</v>
      </c>
    </row>
    <row r="86" spans="1:65" s="2" customFormat="1" ht="14.45" customHeight="1">
      <c r="A86" s="34"/>
      <c r="B86" s="35"/>
      <c r="C86" s="173" t="s">
        <v>77</v>
      </c>
      <c r="D86" s="173" t="s">
        <v>125</v>
      </c>
      <c r="E86" s="174" t="s">
        <v>126</v>
      </c>
      <c r="F86" s="175" t="s">
        <v>127</v>
      </c>
      <c r="G86" s="176" t="s">
        <v>128</v>
      </c>
      <c r="H86" s="177">
        <v>0.18</v>
      </c>
      <c r="I86" s="178"/>
      <c r="J86" s="179">
        <f>ROUND(I86*H86,2)</f>
        <v>0</v>
      </c>
      <c r="K86" s="175" t="s">
        <v>129</v>
      </c>
      <c r="L86" s="39"/>
      <c r="M86" s="180" t="s">
        <v>19</v>
      </c>
      <c r="N86" s="181" t="s">
        <v>40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130</v>
      </c>
      <c r="AT86" s="184" t="s">
        <v>125</v>
      </c>
      <c r="AU86" s="184" t="s">
        <v>79</v>
      </c>
      <c r="AY86" s="17" t="s">
        <v>123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77</v>
      </c>
      <c r="BK86" s="185">
        <f>ROUND(I86*H86,2)</f>
        <v>0</v>
      </c>
      <c r="BL86" s="17" t="s">
        <v>130</v>
      </c>
      <c r="BM86" s="184" t="s">
        <v>198</v>
      </c>
    </row>
    <row r="87" spans="1:65" s="2" customFormat="1" ht="11.25">
      <c r="A87" s="34"/>
      <c r="B87" s="35"/>
      <c r="C87" s="36"/>
      <c r="D87" s="186" t="s">
        <v>132</v>
      </c>
      <c r="E87" s="36"/>
      <c r="F87" s="187" t="s">
        <v>133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132</v>
      </c>
      <c r="AU87" s="17" t="s">
        <v>79</v>
      </c>
    </row>
    <row r="88" spans="1:65" s="2" customFormat="1" ht="11.25">
      <c r="A88" s="34"/>
      <c r="B88" s="35"/>
      <c r="C88" s="36"/>
      <c r="D88" s="191" t="s">
        <v>134</v>
      </c>
      <c r="E88" s="36"/>
      <c r="F88" s="192" t="s">
        <v>135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134</v>
      </c>
      <c r="AU88" s="17" t="s">
        <v>79</v>
      </c>
    </row>
    <row r="89" spans="1:65" s="13" customFormat="1" ht="11.25">
      <c r="B89" s="193"/>
      <c r="C89" s="194"/>
      <c r="D89" s="186" t="s">
        <v>136</v>
      </c>
      <c r="E89" s="195" t="s">
        <v>19</v>
      </c>
      <c r="F89" s="196" t="s">
        <v>199</v>
      </c>
      <c r="G89" s="194"/>
      <c r="H89" s="197">
        <v>0.18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136</v>
      </c>
      <c r="AU89" s="203" t="s">
        <v>79</v>
      </c>
      <c r="AV89" s="13" t="s">
        <v>79</v>
      </c>
      <c r="AW89" s="13" t="s">
        <v>31</v>
      </c>
      <c r="AX89" s="13" t="s">
        <v>77</v>
      </c>
      <c r="AY89" s="203" t="s">
        <v>123</v>
      </c>
    </row>
    <row r="90" spans="1:65" s="2" customFormat="1" ht="14.45" customHeight="1">
      <c r="A90" s="34"/>
      <c r="B90" s="35"/>
      <c r="C90" s="173" t="s">
        <v>79</v>
      </c>
      <c r="D90" s="173" t="s">
        <v>125</v>
      </c>
      <c r="E90" s="174" t="s">
        <v>138</v>
      </c>
      <c r="F90" s="175" t="s">
        <v>139</v>
      </c>
      <c r="G90" s="176" t="s">
        <v>128</v>
      </c>
      <c r="H90" s="177">
        <v>0.18</v>
      </c>
      <c r="I90" s="178"/>
      <c r="J90" s="179">
        <f>ROUND(I90*H90,2)</f>
        <v>0</v>
      </c>
      <c r="K90" s="175" t="s">
        <v>129</v>
      </c>
      <c r="L90" s="39"/>
      <c r="M90" s="180" t="s">
        <v>19</v>
      </c>
      <c r="N90" s="181" t="s">
        <v>40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130</v>
      </c>
      <c r="AT90" s="184" t="s">
        <v>125</v>
      </c>
      <c r="AU90" s="184" t="s">
        <v>79</v>
      </c>
      <c r="AY90" s="17" t="s">
        <v>123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77</v>
      </c>
      <c r="BK90" s="185">
        <f>ROUND(I90*H90,2)</f>
        <v>0</v>
      </c>
      <c r="BL90" s="17" t="s">
        <v>130</v>
      </c>
      <c r="BM90" s="184" t="s">
        <v>200</v>
      </c>
    </row>
    <row r="91" spans="1:65" s="2" customFormat="1" ht="11.25">
      <c r="A91" s="34"/>
      <c r="B91" s="35"/>
      <c r="C91" s="36"/>
      <c r="D91" s="186" t="s">
        <v>132</v>
      </c>
      <c r="E91" s="36"/>
      <c r="F91" s="187" t="s">
        <v>141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132</v>
      </c>
      <c r="AU91" s="17" t="s">
        <v>79</v>
      </c>
    </row>
    <row r="92" spans="1:65" s="2" customFormat="1" ht="11.25">
      <c r="A92" s="34"/>
      <c r="B92" s="35"/>
      <c r="C92" s="36"/>
      <c r="D92" s="191" t="s">
        <v>134</v>
      </c>
      <c r="E92" s="36"/>
      <c r="F92" s="192" t="s">
        <v>142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134</v>
      </c>
      <c r="AU92" s="17" t="s">
        <v>79</v>
      </c>
    </row>
    <row r="93" spans="1:65" s="13" customFormat="1" ht="11.25">
      <c r="B93" s="193"/>
      <c r="C93" s="194"/>
      <c r="D93" s="186" t="s">
        <v>136</v>
      </c>
      <c r="E93" s="195" t="s">
        <v>19</v>
      </c>
      <c r="F93" s="196" t="s">
        <v>199</v>
      </c>
      <c r="G93" s="194"/>
      <c r="H93" s="197">
        <v>0.18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136</v>
      </c>
      <c r="AU93" s="203" t="s">
        <v>79</v>
      </c>
      <c r="AV93" s="13" t="s">
        <v>79</v>
      </c>
      <c r="AW93" s="13" t="s">
        <v>31</v>
      </c>
      <c r="AX93" s="13" t="s">
        <v>77</v>
      </c>
      <c r="AY93" s="203" t="s">
        <v>123</v>
      </c>
    </row>
    <row r="94" spans="1:65" s="2" customFormat="1" ht="14.45" customHeight="1">
      <c r="A94" s="34"/>
      <c r="B94" s="35"/>
      <c r="C94" s="173" t="s">
        <v>144</v>
      </c>
      <c r="D94" s="173" t="s">
        <v>125</v>
      </c>
      <c r="E94" s="174" t="s">
        <v>145</v>
      </c>
      <c r="F94" s="175" t="s">
        <v>146</v>
      </c>
      <c r="G94" s="176" t="s">
        <v>128</v>
      </c>
      <c r="H94" s="177">
        <v>0.18</v>
      </c>
      <c r="I94" s="178"/>
      <c r="J94" s="179">
        <f>ROUND(I94*H94,2)</f>
        <v>0</v>
      </c>
      <c r="K94" s="175" t="s">
        <v>129</v>
      </c>
      <c r="L94" s="39"/>
      <c r="M94" s="180" t="s">
        <v>19</v>
      </c>
      <c r="N94" s="181" t="s">
        <v>40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130</v>
      </c>
      <c r="AT94" s="184" t="s">
        <v>125</v>
      </c>
      <c r="AU94" s="184" t="s">
        <v>79</v>
      </c>
      <c r="AY94" s="17" t="s">
        <v>123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77</v>
      </c>
      <c r="BK94" s="185">
        <f>ROUND(I94*H94,2)</f>
        <v>0</v>
      </c>
      <c r="BL94" s="17" t="s">
        <v>130</v>
      </c>
      <c r="BM94" s="184" t="s">
        <v>201</v>
      </c>
    </row>
    <row r="95" spans="1:65" s="2" customFormat="1" ht="11.25">
      <c r="A95" s="34"/>
      <c r="B95" s="35"/>
      <c r="C95" s="36"/>
      <c r="D95" s="186" t="s">
        <v>132</v>
      </c>
      <c r="E95" s="36"/>
      <c r="F95" s="187" t="s">
        <v>148</v>
      </c>
      <c r="G95" s="36"/>
      <c r="H95" s="36"/>
      <c r="I95" s="188"/>
      <c r="J95" s="36"/>
      <c r="K95" s="36"/>
      <c r="L95" s="39"/>
      <c r="M95" s="189"/>
      <c r="N95" s="190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132</v>
      </c>
      <c r="AU95" s="17" t="s">
        <v>79</v>
      </c>
    </row>
    <row r="96" spans="1:65" s="2" customFormat="1" ht="11.25">
      <c r="A96" s="34"/>
      <c r="B96" s="35"/>
      <c r="C96" s="36"/>
      <c r="D96" s="191" t="s">
        <v>134</v>
      </c>
      <c r="E96" s="36"/>
      <c r="F96" s="192" t="s">
        <v>149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134</v>
      </c>
      <c r="AU96" s="17" t="s">
        <v>79</v>
      </c>
    </row>
    <row r="97" spans="1:65" s="2" customFormat="1" ht="14.45" customHeight="1">
      <c r="A97" s="34"/>
      <c r="B97" s="35"/>
      <c r="C97" s="173" t="s">
        <v>130</v>
      </c>
      <c r="D97" s="173" t="s">
        <v>125</v>
      </c>
      <c r="E97" s="174" t="s">
        <v>150</v>
      </c>
      <c r="F97" s="175" t="s">
        <v>151</v>
      </c>
      <c r="G97" s="176" t="s">
        <v>128</v>
      </c>
      <c r="H97" s="177">
        <v>0.18</v>
      </c>
      <c r="I97" s="178"/>
      <c r="J97" s="179">
        <f>ROUND(I97*H97,2)</f>
        <v>0</v>
      </c>
      <c r="K97" s="175" t="s">
        <v>129</v>
      </c>
      <c r="L97" s="39"/>
      <c r="M97" s="180" t="s">
        <v>19</v>
      </c>
      <c r="N97" s="181" t="s">
        <v>40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130</v>
      </c>
      <c r="AT97" s="184" t="s">
        <v>125</v>
      </c>
      <c r="AU97" s="184" t="s">
        <v>79</v>
      </c>
      <c r="AY97" s="17" t="s">
        <v>123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77</v>
      </c>
      <c r="BK97" s="185">
        <f>ROUND(I97*H97,2)</f>
        <v>0</v>
      </c>
      <c r="BL97" s="17" t="s">
        <v>130</v>
      </c>
      <c r="BM97" s="184" t="s">
        <v>202</v>
      </c>
    </row>
    <row r="98" spans="1:65" s="2" customFormat="1" ht="11.25">
      <c r="A98" s="34"/>
      <c r="B98" s="35"/>
      <c r="C98" s="36"/>
      <c r="D98" s="186" t="s">
        <v>132</v>
      </c>
      <c r="E98" s="36"/>
      <c r="F98" s="187" t="s">
        <v>153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132</v>
      </c>
      <c r="AU98" s="17" t="s">
        <v>79</v>
      </c>
    </row>
    <row r="99" spans="1:65" s="2" customFormat="1" ht="11.25">
      <c r="A99" s="34"/>
      <c r="B99" s="35"/>
      <c r="C99" s="36"/>
      <c r="D99" s="191" t="s">
        <v>134</v>
      </c>
      <c r="E99" s="36"/>
      <c r="F99" s="192" t="s">
        <v>154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134</v>
      </c>
      <c r="AU99" s="17" t="s">
        <v>79</v>
      </c>
    </row>
    <row r="100" spans="1:65" s="12" customFormat="1" ht="25.9" customHeight="1">
      <c r="B100" s="157"/>
      <c r="C100" s="158"/>
      <c r="D100" s="159" t="s">
        <v>68</v>
      </c>
      <c r="E100" s="160" t="s">
        <v>155</v>
      </c>
      <c r="F100" s="160" t="s">
        <v>156</v>
      </c>
      <c r="G100" s="158"/>
      <c r="H100" s="158"/>
      <c r="I100" s="161"/>
      <c r="J100" s="162">
        <f>BK100</f>
        <v>0</v>
      </c>
      <c r="K100" s="158"/>
      <c r="L100" s="163"/>
      <c r="M100" s="164"/>
      <c r="N100" s="165"/>
      <c r="O100" s="165"/>
      <c r="P100" s="166">
        <f>P101</f>
        <v>0</v>
      </c>
      <c r="Q100" s="165"/>
      <c r="R100" s="166">
        <f>R101</f>
        <v>0</v>
      </c>
      <c r="S100" s="165"/>
      <c r="T100" s="167">
        <f>T101</f>
        <v>0</v>
      </c>
      <c r="AR100" s="168" t="s">
        <v>130</v>
      </c>
      <c r="AT100" s="169" t="s">
        <v>68</v>
      </c>
      <c r="AU100" s="169" t="s">
        <v>69</v>
      </c>
      <c r="AY100" s="168" t="s">
        <v>123</v>
      </c>
      <c r="BK100" s="170">
        <f>BK101</f>
        <v>0</v>
      </c>
    </row>
    <row r="101" spans="1:65" s="12" customFormat="1" ht="22.9" customHeight="1">
      <c r="B101" s="157"/>
      <c r="C101" s="158"/>
      <c r="D101" s="159" t="s">
        <v>68</v>
      </c>
      <c r="E101" s="171" t="s">
        <v>157</v>
      </c>
      <c r="F101" s="171" t="s">
        <v>158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SUM(P102:P105)</f>
        <v>0</v>
      </c>
      <c r="Q101" s="165"/>
      <c r="R101" s="166">
        <f>SUM(R102:R105)</f>
        <v>0</v>
      </c>
      <c r="S101" s="165"/>
      <c r="T101" s="167">
        <f>SUM(T102:T105)</f>
        <v>0</v>
      </c>
      <c r="AR101" s="168" t="s">
        <v>130</v>
      </c>
      <c r="AT101" s="169" t="s">
        <v>68</v>
      </c>
      <c r="AU101" s="169" t="s">
        <v>77</v>
      </c>
      <c r="AY101" s="168" t="s">
        <v>123</v>
      </c>
      <c r="BK101" s="170">
        <f>SUM(BK102:BK105)</f>
        <v>0</v>
      </c>
    </row>
    <row r="102" spans="1:65" s="2" customFormat="1" ht="19.899999999999999" customHeight="1">
      <c r="A102" s="34"/>
      <c r="B102" s="35"/>
      <c r="C102" s="173" t="s">
        <v>159</v>
      </c>
      <c r="D102" s="173" t="s">
        <v>125</v>
      </c>
      <c r="E102" s="174" t="s">
        <v>160</v>
      </c>
      <c r="F102" s="175" t="s">
        <v>161</v>
      </c>
      <c r="G102" s="176" t="s">
        <v>128</v>
      </c>
      <c r="H102" s="177">
        <v>0.18</v>
      </c>
      <c r="I102" s="178"/>
      <c r="J102" s="179">
        <f>ROUND(I102*H102,2)</f>
        <v>0</v>
      </c>
      <c r="K102" s="175" t="s">
        <v>19</v>
      </c>
      <c r="L102" s="39"/>
      <c r="M102" s="180" t="s">
        <v>19</v>
      </c>
      <c r="N102" s="181" t="s">
        <v>40</v>
      </c>
      <c r="O102" s="64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162</v>
      </c>
      <c r="AT102" s="184" t="s">
        <v>125</v>
      </c>
      <c r="AU102" s="184" t="s">
        <v>79</v>
      </c>
      <c r="AY102" s="17" t="s">
        <v>123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77</v>
      </c>
      <c r="BK102" s="185">
        <f>ROUND(I102*H102,2)</f>
        <v>0</v>
      </c>
      <c r="BL102" s="17" t="s">
        <v>162</v>
      </c>
      <c r="BM102" s="184" t="s">
        <v>203</v>
      </c>
    </row>
    <row r="103" spans="1:65" s="2" customFormat="1" ht="19.5">
      <c r="A103" s="34"/>
      <c r="B103" s="35"/>
      <c r="C103" s="36"/>
      <c r="D103" s="186" t="s">
        <v>132</v>
      </c>
      <c r="E103" s="36"/>
      <c r="F103" s="187" t="s">
        <v>164</v>
      </c>
      <c r="G103" s="36"/>
      <c r="H103" s="36"/>
      <c r="I103" s="188"/>
      <c r="J103" s="36"/>
      <c r="K103" s="36"/>
      <c r="L103" s="39"/>
      <c r="M103" s="189"/>
      <c r="N103" s="190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132</v>
      </c>
      <c r="AU103" s="17" t="s">
        <v>79</v>
      </c>
    </row>
    <row r="104" spans="1:65" s="2" customFormat="1" ht="19.899999999999999" customHeight="1">
      <c r="A104" s="34"/>
      <c r="B104" s="35"/>
      <c r="C104" s="173" t="s">
        <v>165</v>
      </c>
      <c r="D104" s="173" t="s">
        <v>125</v>
      </c>
      <c r="E104" s="174" t="s">
        <v>166</v>
      </c>
      <c r="F104" s="175" t="s">
        <v>167</v>
      </c>
      <c r="G104" s="176" t="s">
        <v>128</v>
      </c>
      <c r="H104" s="177">
        <v>0.18</v>
      </c>
      <c r="I104" s="178"/>
      <c r="J104" s="179">
        <f>ROUND(I104*H104,2)</f>
        <v>0</v>
      </c>
      <c r="K104" s="175" t="s">
        <v>19</v>
      </c>
      <c r="L104" s="39"/>
      <c r="M104" s="180" t="s">
        <v>19</v>
      </c>
      <c r="N104" s="181" t="s">
        <v>40</v>
      </c>
      <c r="O104" s="64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162</v>
      </c>
      <c r="AT104" s="184" t="s">
        <v>125</v>
      </c>
      <c r="AU104" s="184" t="s">
        <v>79</v>
      </c>
      <c r="AY104" s="17" t="s">
        <v>123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77</v>
      </c>
      <c r="BK104" s="185">
        <f>ROUND(I104*H104,2)</f>
        <v>0</v>
      </c>
      <c r="BL104" s="17" t="s">
        <v>162</v>
      </c>
      <c r="BM104" s="184" t="s">
        <v>204</v>
      </c>
    </row>
    <row r="105" spans="1:65" s="2" customFormat="1" ht="19.5">
      <c r="A105" s="34"/>
      <c r="B105" s="35"/>
      <c r="C105" s="36"/>
      <c r="D105" s="186" t="s">
        <v>132</v>
      </c>
      <c r="E105" s="36"/>
      <c r="F105" s="187" t="s">
        <v>169</v>
      </c>
      <c r="G105" s="36"/>
      <c r="H105" s="36"/>
      <c r="I105" s="188"/>
      <c r="J105" s="36"/>
      <c r="K105" s="36"/>
      <c r="L105" s="39"/>
      <c r="M105" s="204"/>
      <c r="N105" s="205"/>
      <c r="O105" s="206"/>
      <c r="P105" s="206"/>
      <c r="Q105" s="206"/>
      <c r="R105" s="206"/>
      <c r="S105" s="206"/>
      <c r="T105" s="207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132</v>
      </c>
      <c r="AU105" s="17" t="s">
        <v>79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fISlqGqt7LDDJy9R58VaPRqruUYwyHUCRw9YB4g8Hs7SgG+ZHKoYNHzRRZolUkV2Zv/jiwk2HS3hcfsekrLmYQ==" saltValue="BgLHNFREmVx7ZIx8LysSn/x284nuZO2gAz/1Am5HJfGbpxJMlseDwbt9DcqCXFJs/ZthRGkOKWV/jvNXaxBvag==" spinCount="100000" sheet="1" objects="1" scenarios="1" formatColumns="0" formatRows="0" autoFilter="0"/>
  <autoFilter ref="C82:K105" xr:uid="{00000000-0009-0000-0000-000005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500-000000000000}"/>
    <hyperlink ref="F92" r:id="rId2" xr:uid="{00000000-0004-0000-0500-000001000000}"/>
    <hyperlink ref="F96" r:id="rId3" xr:uid="{00000000-0004-0000-0500-000002000000}"/>
    <hyperlink ref="F99" r:id="rId4" xr:uid="{00000000-0004-0000-05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48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7" t="s">
        <v>93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97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6" t="str">
        <f>'Rekapitulace stavby'!K6</f>
        <v>Údržba HOZ Pardubicko - část 2</v>
      </c>
      <c r="F7" s="337"/>
      <c r="G7" s="337"/>
      <c r="H7" s="337"/>
      <c r="L7" s="20"/>
    </row>
    <row r="8" spans="1:46" s="2" customFormat="1" ht="12" customHeight="1">
      <c r="A8" s="34"/>
      <c r="B8" s="39"/>
      <c r="C8" s="34"/>
      <c r="D8" s="105" t="s">
        <v>98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8" t="s">
        <v>205</v>
      </c>
      <c r="F9" s="339"/>
      <c r="G9" s="339"/>
      <c r="H9" s="33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0" t="str">
        <f>'Rekapitulace stavby'!E14</f>
        <v>Vyplň údaj</v>
      </c>
      <c r="F18" s="341"/>
      <c r="G18" s="341"/>
      <c r="H18" s="341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2" t="s">
        <v>19</v>
      </c>
      <c r="F27" s="342"/>
      <c r="G27" s="342"/>
      <c r="H27" s="34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ROUND((SUM(BE83:BE147)),  2)</f>
        <v>0</v>
      </c>
      <c r="G33" s="34"/>
      <c r="H33" s="34"/>
      <c r="I33" s="118">
        <v>0.21</v>
      </c>
      <c r="J33" s="117">
        <f>ROUND(((SUM(BE83:BE147))*I33),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ROUND((SUM(BF83:BF147)),  2)</f>
        <v>0</v>
      </c>
      <c r="G34" s="34"/>
      <c r="H34" s="34"/>
      <c r="I34" s="118">
        <v>0.12</v>
      </c>
      <c r="J34" s="117">
        <f>ROUND(((SUM(BF83:BF147))*I34),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ROUND((SUM(BG83:BG147)),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ROUND((SUM(BH83:BH147)),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ROUND((SUM(BI83:BI147)),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3" t="str">
        <f>E7</f>
        <v>Údržba HOZ Pardubicko - část 2</v>
      </c>
      <c r="F48" s="344"/>
      <c r="G48" s="344"/>
      <c r="H48" s="34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98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6" t="str">
        <f>E9</f>
        <v>SO6 - ODV. SLATIŇANY, Odpad A2</v>
      </c>
      <c r="F50" s="345"/>
      <c r="G50" s="345"/>
      <c r="H50" s="34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>SPÚ-OVHS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101</v>
      </c>
      <c r="D57" s="131"/>
      <c r="E57" s="131"/>
      <c r="F57" s="131"/>
      <c r="G57" s="131"/>
      <c r="H57" s="131"/>
      <c r="I57" s="131"/>
      <c r="J57" s="132" t="s">
        <v>102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103</v>
      </c>
    </row>
    <row r="60" spans="1:47" s="9" customFormat="1" ht="24.95" customHeight="1">
      <c r="B60" s="134"/>
      <c r="C60" s="135"/>
      <c r="D60" s="136" t="s">
        <v>104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105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106</v>
      </c>
      <c r="E62" s="137"/>
      <c r="F62" s="137"/>
      <c r="G62" s="137"/>
      <c r="H62" s="137"/>
      <c r="I62" s="137"/>
      <c r="J62" s="138">
        <f>J124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107</v>
      </c>
      <c r="E63" s="143"/>
      <c r="F63" s="143"/>
      <c r="G63" s="143"/>
      <c r="H63" s="143"/>
      <c r="I63" s="143"/>
      <c r="J63" s="144">
        <f>J125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108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3" t="str">
        <f>E7</f>
        <v>Údržba HOZ Pardubicko - část 2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98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6" t="str">
        <f>E9</f>
        <v>SO6 - ODV. SLATIŇANY, Odpad A2</v>
      </c>
      <c r="F75" s="345"/>
      <c r="G75" s="345"/>
      <c r="H75" s="345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 xml:space="preserve"> 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6" customHeight="1">
      <c r="A79" s="34"/>
      <c r="B79" s="35"/>
      <c r="C79" s="29" t="s">
        <v>24</v>
      </c>
      <c r="D79" s="36"/>
      <c r="E79" s="36"/>
      <c r="F79" s="27" t="str">
        <f>E15</f>
        <v>SPÚ-OVHS</v>
      </c>
      <c r="G79" s="36"/>
      <c r="H79" s="36"/>
      <c r="I79" s="29" t="s">
        <v>30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6" customHeight="1">
      <c r="A80" s="34"/>
      <c r="B80" s="35"/>
      <c r="C80" s="29" t="s">
        <v>28</v>
      </c>
      <c r="D80" s="36"/>
      <c r="E80" s="36"/>
      <c r="F80" s="27" t="str">
        <f>IF(E18="","",E18)</f>
        <v>Vyplň údaj</v>
      </c>
      <c r="G80" s="36"/>
      <c r="H80" s="36"/>
      <c r="I80" s="29" t="s">
        <v>32</v>
      </c>
      <c r="J80" s="32" t="str">
        <f>E24</f>
        <v xml:space="preserve"> 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109</v>
      </c>
      <c r="D82" s="149" t="s">
        <v>54</v>
      </c>
      <c r="E82" s="149" t="s">
        <v>50</v>
      </c>
      <c r="F82" s="149" t="s">
        <v>51</v>
      </c>
      <c r="G82" s="149" t="s">
        <v>110</v>
      </c>
      <c r="H82" s="149" t="s">
        <v>111</v>
      </c>
      <c r="I82" s="149" t="s">
        <v>112</v>
      </c>
      <c r="J82" s="149" t="s">
        <v>102</v>
      </c>
      <c r="K82" s="150" t="s">
        <v>113</v>
      </c>
      <c r="L82" s="151"/>
      <c r="M82" s="68" t="s">
        <v>19</v>
      </c>
      <c r="N82" s="69" t="s">
        <v>39</v>
      </c>
      <c r="O82" s="69" t="s">
        <v>114</v>
      </c>
      <c r="P82" s="69" t="s">
        <v>115</v>
      </c>
      <c r="Q82" s="69" t="s">
        <v>116</v>
      </c>
      <c r="R82" s="69" t="s">
        <v>117</v>
      </c>
      <c r="S82" s="69" t="s">
        <v>118</v>
      </c>
      <c r="T82" s="70" t="s">
        <v>119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120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P84+P124</f>
        <v>0</v>
      </c>
      <c r="Q83" s="72"/>
      <c r="R83" s="154">
        <f>R84+R124</f>
        <v>0</v>
      </c>
      <c r="S83" s="72"/>
      <c r="T83" s="155">
        <f>T84+T124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68</v>
      </c>
      <c r="AU83" s="17" t="s">
        <v>103</v>
      </c>
      <c r="BK83" s="156">
        <f>BK84+BK124</f>
        <v>0</v>
      </c>
    </row>
    <row r="84" spans="1:65" s="12" customFormat="1" ht="25.9" customHeight="1">
      <c r="B84" s="157"/>
      <c r="C84" s="158"/>
      <c r="D84" s="159" t="s">
        <v>68</v>
      </c>
      <c r="E84" s="160" t="s">
        <v>121</v>
      </c>
      <c r="F84" s="160" t="s">
        <v>122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77</v>
      </c>
      <c r="AT84" s="169" t="s">
        <v>68</v>
      </c>
      <c r="AU84" s="169" t="s">
        <v>69</v>
      </c>
      <c r="AY84" s="168" t="s">
        <v>123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68</v>
      </c>
      <c r="E85" s="171" t="s">
        <v>77</v>
      </c>
      <c r="F85" s="171" t="s">
        <v>124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SUM(P86:P123)</f>
        <v>0</v>
      </c>
      <c r="Q85" s="165"/>
      <c r="R85" s="166">
        <f>SUM(R86:R123)</f>
        <v>0</v>
      </c>
      <c r="S85" s="165"/>
      <c r="T85" s="167">
        <f>SUM(T86:T123)</f>
        <v>0</v>
      </c>
      <c r="AR85" s="168" t="s">
        <v>77</v>
      </c>
      <c r="AT85" s="169" t="s">
        <v>68</v>
      </c>
      <c r="AU85" s="169" t="s">
        <v>77</v>
      </c>
      <c r="AY85" s="168" t="s">
        <v>123</v>
      </c>
      <c r="BK85" s="170">
        <f>SUM(BK86:BK123)</f>
        <v>0</v>
      </c>
    </row>
    <row r="86" spans="1:65" s="2" customFormat="1" ht="14.45" customHeight="1">
      <c r="A86" s="34"/>
      <c r="B86" s="35"/>
      <c r="C86" s="173" t="s">
        <v>77</v>
      </c>
      <c r="D86" s="173" t="s">
        <v>125</v>
      </c>
      <c r="E86" s="174" t="s">
        <v>126</v>
      </c>
      <c r="F86" s="175" t="s">
        <v>127</v>
      </c>
      <c r="G86" s="176" t="s">
        <v>128</v>
      </c>
      <c r="H86" s="177">
        <v>0.70799999999999996</v>
      </c>
      <c r="I86" s="178"/>
      <c r="J86" s="179">
        <f>ROUND(I86*H86,2)</f>
        <v>0</v>
      </c>
      <c r="K86" s="175" t="s">
        <v>129</v>
      </c>
      <c r="L86" s="39"/>
      <c r="M86" s="180" t="s">
        <v>19</v>
      </c>
      <c r="N86" s="181" t="s">
        <v>40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130</v>
      </c>
      <c r="AT86" s="184" t="s">
        <v>125</v>
      </c>
      <c r="AU86" s="184" t="s">
        <v>79</v>
      </c>
      <c r="AY86" s="17" t="s">
        <v>123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77</v>
      </c>
      <c r="BK86" s="185">
        <f>ROUND(I86*H86,2)</f>
        <v>0</v>
      </c>
      <c r="BL86" s="17" t="s">
        <v>130</v>
      </c>
      <c r="BM86" s="184" t="s">
        <v>206</v>
      </c>
    </row>
    <row r="87" spans="1:65" s="2" customFormat="1" ht="11.25">
      <c r="A87" s="34"/>
      <c r="B87" s="35"/>
      <c r="C87" s="36"/>
      <c r="D87" s="186" t="s">
        <v>132</v>
      </c>
      <c r="E87" s="36"/>
      <c r="F87" s="187" t="s">
        <v>133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132</v>
      </c>
      <c r="AU87" s="17" t="s">
        <v>79</v>
      </c>
    </row>
    <row r="88" spans="1:65" s="2" customFormat="1" ht="11.25">
      <c r="A88" s="34"/>
      <c r="B88" s="35"/>
      <c r="C88" s="36"/>
      <c r="D88" s="191" t="s">
        <v>134</v>
      </c>
      <c r="E88" s="36"/>
      <c r="F88" s="192" t="s">
        <v>135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134</v>
      </c>
      <c r="AU88" s="17" t="s">
        <v>79</v>
      </c>
    </row>
    <row r="89" spans="1:65" s="13" customFormat="1" ht="11.25">
      <c r="B89" s="193"/>
      <c r="C89" s="194"/>
      <c r="D89" s="186" t="s">
        <v>136</v>
      </c>
      <c r="E89" s="195" t="s">
        <v>19</v>
      </c>
      <c r="F89" s="196" t="s">
        <v>207</v>
      </c>
      <c r="G89" s="194"/>
      <c r="H89" s="197">
        <v>0.70799999999999996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136</v>
      </c>
      <c r="AU89" s="203" t="s">
        <v>79</v>
      </c>
      <c r="AV89" s="13" t="s">
        <v>79</v>
      </c>
      <c r="AW89" s="13" t="s">
        <v>31</v>
      </c>
      <c r="AX89" s="13" t="s">
        <v>77</v>
      </c>
      <c r="AY89" s="203" t="s">
        <v>123</v>
      </c>
    </row>
    <row r="90" spans="1:65" s="2" customFormat="1" ht="14.45" customHeight="1">
      <c r="A90" s="34"/>
      <c r="B90" s="35"/>
      <c r="C90" s="173" t="s">
        <v>79</v>
      </c>
      <c r="D90" s="173" t="s">
        <v>125</v>
      </c>
      <c r="E90" s="174" t="s">
        <v>138</v>
      </c>
      <c r="F90" s="175" t="s">
        <v>139</v>
      </c>
      <c r="G90" s="176" t="s">
        <v>128</v>
      </c>
      <c r="H90" s="177">
        <v>7.9000000000000001E-2</v>
      </c>
      <c r="I90" s="178"/>
      <c r="J90" s="179">
        <f>ROUND(I90*H90,2)</f>
        <v>0</v>
      </c>
      <c r="K90" s="175" t="s">
        <v>129</v>
      </c>
      <c r="L90" s="39"/>
      <c r="M90" s="180" t="s">
        <v>19</v>
      </c>
      <c r="N90" s="181" t="s">
        <v>40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130</v>
      </c>
      <c r="AT90" s="184" t="s">
        <v>125</v>
      </c>
      <c r="AU90" s="184" t="s">
        <v>79</v>
      </c>
      <c r="AY90" s="17" t="s">
        <v>123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77</v>
      </c>
      <c r="BK90" s="185">
        <f>ROUND(I90*H90,2)</f>
        <v>0</v>
      </c>
      <c r="BL90" s="17" t="s">
        <v>130</v>
      </c>
      <c r="BM90" s="184" t="s">
        <v>208</v>
      </c>
    </row>
    <row r="91" spans="1:65" s="2" customFormat="1" ht="11.25">
      <c r="A91" s="34"/>
      <c r="B91" s="35"/>
      <c r="C91" s="36"/>
      <c r="D91" s="186" t="s">
        <v>132</v>
      </c>
      <c r="E91" s="36"/>
      <c r="F91" s="187" t="s">
        <v>141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132</v>
      </c>
      <c r="AU91" s="17" t="s">
        <v>79</v>
      </c>
    </row>
    <row r="92" spans="1:65" s="2" customFormat="1" ht="11.25">
      <c r="A92" s="34"/>
      <c r="B92" s="35"/>
      <c r="C92" s="36"/>
      <c r="D92" s="191" t="s">
        <v>134</v>
      </c>
      <c r="E92" s="36"/>
      <c r="F92" s="192" t="s">
        <v>142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134</v>
      </c>
      <c r="AU92" s="17" t="s">
        <v>79</v>
      </c>
    </row>
    <row r="93" spans="1:65" s="13" customFormat="1" ht="11.25">
      <c r="B93" s="193"/>
      <c r="C93" s="194"/>
      <c r="D93" s="186" t="s">
        <v>136</v>
      </c>
      <c r="E93" s="195" t="s">
        <v>19</v>
      </c>
      <c r="F93" s="196" t="s">
        <v>209</v>
      </c>
      <c r="G93" s="194"/>
      <c r="H93" s="197">
        <v>7.9000000000000001E-2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136</v>
      </c>
      <c r="AU93" s="203" t="s">
        <v>79</v>
      </c>
      <c r="AV93" s="13" t="s">
        <v>79</v>
      </c>
      <c r="AW93" s="13" t="s">
        <v>31</v>
      </c>
      <c r="AX93" s="13" t="s">
        <v>77</v>
      </c>
      <c r="AY93" s="203" t="s">
        <v>123</v>
      </c>
    </row>
    <row r="94" spans="1:65" s="2" customFormat="1" ht="14.45" customHeight="1">
      <c r="A94" s="34"/>
      <c r="B94" s="35"/>
      <c r="C94" s="173" t="s">
        <v>210</v>
      </c>
      <c r="D94" s="173" t="s">
        <v>125</v>
      </c>
      <c r="E94" s="174" t="s">
        <v>211</v>
      </c>
      <c r="F94" s="175" t="s">
        <v>212</v>
      </c>
      <c r="G94" s="176" t="s">
        <v>213</v>
      </c>
      <c r="H94" s="177">
        <v>4</v>
      </c>
      <c r="I94" s="178"/>
      <c r="J94" s="179">
        <f>ROUND(I94*H94,2)</f>
        <v>0</v>
      </c>
      <c r="K94" s="175" t="s">
        <v>129</v>
      </c>
      <c r="L94" s="39"/>
      <c r="M94" s="180" t="s">
        <v>19</v>
      </c>
      <c r="N94" s="181" t="s">
        <v>40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130</v>
      </c>
      <c r="AT94" s="184" t="s">
        <v>125</v>
      </c>
      <c r="AU94" s="184" t="s">
        <v>79</v>
      </c>
      <c r="AY94" s="17" t="s">
        <v>123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77</v>
      </c>
      <c r="BK94" s="185">
        <f>ROUND(I94*H94,2)</f>
        <v>0</v>
      </c>
      <c r="BL94" s="17" t="s">
        <v>130</v>
      </c>
      <c r="BM94" s="184" t="s">
        <v>214</v>
      </c>
    </row>
    <row r="95" spans="1:65" s="2" customFormat="1" ht="11.25">
      <c r="A95" s="34"/>
      <c r="B95" s="35"/>
      <c r="C95" s="36"/>
      <c r="D95" s="186" t="s">
        <v>132</v>
      </c>
      <c r="E95" s="36"/>
      <c r="F95" s="187" t="s">
        <v>215</v>
      </c>
      <c r="G95" s="36"/>
      <c r="H95" s="36"/>
      <c r="I95" s="188"/>
      <c r="J95" s="36"/>
      <c r="K95" s="36"/>
      <c r="L95" s="39"/>
      <c r="M95" s="189"/>
      <c r="N95" s="190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132</v>
      </c>
      <c r="AU95" s="17" t="s">
        <v>79</v>
      </c>
    </row>
    <row r="96" spans="1:65" s="2" customFormat="1" ht="11.25">
      <c r="A96" s="34"/>
      <c r="B96" s="35"/>
      <c r="C96" s="36"/>
      <c r="D96" s="191" t="s">
        <v>134</v>
      </c>
      <c r="E96" s="36"/>
      <c r="F96" s="192" t="s">
        <v>216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134</v>
      </c>
      <c r="AU96" s="17" t="s">
        <v>79</v>
      </c>
    </row>
    <row r="97" spans="1:65" s="2" customFormat="1" ht="14.45" customHeight="1">
      <c r="A97" s="34"/>
      <c r="B97" s="35"/>
      <c r="C97" s="173" t="s">
        <v>217</v>
      </c>
      <c r="D97" s="173" t="s">
        <v>125</v>
      </c>
      <c r="E97" s="174" t="s">
        <v>218</v>
      </c>
      <c r="F97" s="175" t="s">
        <v>219</v>
      </c>
      <c r="G97" s="176" t="s">
        <v>213</v>
      </c>
      <c r="H97" s="177">
        <v>2</v>
      </c>
      <c r="I97" s="178"/>
      <c r="J97" s="179">
        <f>ROUND(I97*H97,2)</f>
        <v>0</v>
      </c>
      <c r="K97" s="175" t="s">
        <v>129</v>
      </c>
      <c r="L97" s="39"/>
      <c r="M97" s="180" t="s">
        <v>19</v>
      </c>
      <c r="N97" s="181" t="s">
        <v>40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130</v>
      </c>
      <c r="AT97" s="184" t="s">
        <v>125</v>
      </c>
      <c r="AU97" s="184" t="s">
        <v>79</v>
      </c>
      <c r="AY97" s="17" t="s">
        <v>123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77</v>
      </c>
      <c r="BK97" s="185">
        <f>ROUND(I97*H97,2)</f>
        <v>0</v>
      </c>
      <c r="BL97" s="17" t="s">
        <v>130</v>
      </c>
      <c r="BM97" s="184" t="s">
        <v>220</v>
      </c>
    </row>
    <row r="98" spans="1:65" s="2" customFormat="1" ht="11.25">
      <c r="A98" s="34"/>
      <c r="B98" s="35"/>
      <c r="C98" s="36"/>
      <c r="D98" s="186" t="s">
        <v>132</v>
      </c>
      <c r="E98" s="36"/>
      <c r="F98" s="187" t="s">
        <v>221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132</v>
      </c>
      <c r="AU98" s="17" t="s">
        <v>79</v>
      </c>
    </row>
    <row r="99" spans="1:65" s="2" customFormat="1" ht="11.25">
      <c r="A99" s="34"/>
      <c r="B99" s="35"/>
      <c r="C99" s="36"/>
      <c r="D99" s="191" t="s">
        <v>134</v>
      </c>
      <c r="E99" s="36"/>
      <c r="F99" s="192" t="s">
        <v>222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134</v>
      </c>
      <c r="AU99" s="17" t="s">
        <v>79</v>
      </c>
    </row>
    <row r="100" spans="1:65" s="2" customFormat="1" ht="14.45" customHeight="1">
      <c r="A100" s="34"/>
      <c r="B100" s="35"/>
      <c r="C100" s="173" t="s">
        <v>223</v>
      </c>
      <c r="D100" s="173" t="s">
        <v>125</v>
      </c>
      <c r="E100" s="174" t="s">
        <v>224</v>
      </c>
      <c r="F100" s="175" t="s">
        <v>225</v>
      </c>
      <c r="G100" s="176" t="s">
        <v>213</v>
      </c>
      <c r="H100" s="177">
        <v>1</v>
      </c>
      <c r="I100" s="178"/>
      <c r="J100" s="179">
        <f>ROUND(I100*H100,2)</f>
        <v>0</v>
      </c>
      <c r="K100" s="175" t="s">
        <v>129</v>
      </c>
      <c r="L100" s="39"/>
      <c r="M100" s="180" t="s">
        <v>19</v>
      </c>
      <c r="N100" s="181" t="s">
        <v>40</v>
      </c>
      <c r="O100" s="64"/>
      <c r="P100" s="182">
        <f>O100*H100</f>
        <v>0</v>
      </c>
      <c r="Q100" s="182">
        <v>0</v>
      </c>
      <c r="R100" s="182">
        <f>Q100*H100</f>
        <v>0</v>
      </c>
      <c r="S100" s="182">
        <v>0</v>
      </c>
      <c r="T100" s="183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4" t="s">
        <v>130</v>
      </c>
      <c r="AT100" s="184" t="s">
        <v>125</v>
      </c>
      <c r="AU100" s="184" t="s">
        <v>79</v>
      </c>
      <c r="AY100" s="17" t="s">
        <v>123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17" t="s">
        <v>77</v>
      </c>
      <c r="BK100" s="185">
        <f>ROUND(I100*H100,2)</f>
        <v>0</v>
      </c>
      <c r="BL100" s="17" t="s">
        <v>130</v>
      </c>
      <c r="BM100" s="184" t="s">
        <v>226</v>
      </c>
    </row>
    <row r="101" spans="1:65" s="2" customFormat="1" ht="11.25">
      <c r="A101" s="34"/>
      <c r="B101" s="35"/>
      <c r="C101" s="36"/>
      <c r="D101" s="186" t="s">
        <v>132</v>
      </c>
      <c r="E101" s="36"/>
      <c r="F101" s="187" t="s">
        <v>227</v>
      </c>
      <c r="G101" s="36"/>
      <c r="H101" s="36"/>
      <c r="I101" s="188"/>
      <c r="J101" s="36"/>
      <c r="K101" s="36"/>
      <c r="L101" s="39"/>
      <c r="M101" s="189"/>
      <c r="N101" s="190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132</v>
      </c>
      <c r="AU101" s="17" t="s">
        <v>79</v>
      </c>
    </row>
    <row r="102" spans="1:65" s="2" customFormat="1" ht="11.25">
      <c r="A102" s="34"/>
      <c r="B102" s="35"/>
      <c r="C102" s="36"/>
      <c r="D102" s="191" t="s">
        <v>134</v>
      </c>
      <c r="E102" s="36"/>
      <c r="F102" s="192" t="s">
        <v>228</v>
      </c>
      <c r="G102" s="36"/>
      <c r="H102" s="36"/>
      <c r="I102" s="188"/>
      <c r="J102" s="36"/>
      <c r="K102" s="36"/>
      <c r="L102" s="39"/>
      <c r="M102" s="189"/>
      <c r="N102" s="190"/>
      <c r="O102" s="64"/>
      <c r="P102" s="64"/>
      <c r="Q102" s="64"/>
      <c r="R102" s="64"/>
      <c r="S102" s="64"/>
      <c r="T102" s="65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T102" s="17" t="s">
        <v>134</v>
      </c>
      <c r="AU102" s="17" t="s">
        <v>79</v>
      </c>
    </row>
    <row r="103" spans="1:65" s="2" customFormat="1" ht="14.45" customHeight="1">
      <c r="A103" s="34"/>
      <c r="B103" s="35"/>
      <c r="C103" s="173" t="s">
        <v>229</v>
      </c>
      <c r="D103" s="173" t="s">
        <v>125</v>
      </c>
      <c r="E103" s="174" t="s">
        <v>230</v>
      </c>
      <c r="F103" s="175" t="s">
        <v>231</v>
      </c>
      <c r="G103" s="176" t="s">
        <v>213</v>
      </c>
      <c r="H103" s="177">
        <v>1</v>
      </c>
      <c r="I103" s="178"/>
      <c r="J103" s="179">
        <f>ROUND(I103*H103,2)</f>
        <v>0</v>
      </c>
      <c r="K103" s="175" t="s">
        <v>129</v>
      </c>
      <c r="L103" s="39"/>
      <c r="M103" s="180" t="s">
        <v>19</v>
      </c>
      <c r="N103" s="181" t="s">
        <v>40</v>
      </c>
      <c r="O103" s="64"/>
      <c r="P103" s="182">
        <f>O103*H103</f>
        <v>0</v>
      </c>
      <c r="Q103" s="182">
        <v>0</v>
      </c>
      <c r="R103" s="182">
        <f>Q103*H103</f>
        <v>0</v>
      </c>
      <c r="S103" s="182">
        <v>0</v>
      </c>
      <c r="T103" s="183">
        <f>S103*H103</f>
        <v>0</v>
      </c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4" t="s">
        <v>130</v>
      </c>
      <c r="AT103" s="184" t="s">
        <v>125</v>
      </c>
      <c r="AU103" s="184" t="s">
        <v>79</v>
      </c>
      <c r="AY103" s="17" t="s">
        <v>123</v>
      </c>
      <c r="BE103" s="185">
        <f>IF(N103="základní",J103,0)</f>
        <v>0</v>
      </c>
      <c r="BF103" s="185">
        <f>IF(N103="snížená",J103,0)</f>
        <v>0</v>
      </c>
      <c r="BG103" s="185">
        <f>IF(N103="zákl. přenesená",J103,0)</f>
        <v>0</v>
      </c>
      <c r="BH103" s="185">
        <f>IF(N103="sníž. přenesená",J103,0)</f>
        <v>0</v>
      </c>
      <c r="BI103" s="185">
        <f>IF(N103="nulová",J103,0)</f>
        <v>0</v>
      </c>
      <c r="BJ103" s="17" t="s">
        <v>77</v>
      </c>
      <c r="BK103" s="185">
        <f>ROUND(I103*H103,2)</f>
        <v>0</v>
      </c>
      <c r="BL103" s="17" t="s">
        <v>130</v>
      </c>
      <c r="BM103" s="184" t="s">
        <v>232</v>
      </c>
    </row>
    <row r="104" spans="1:65" s="2" customFormat="1" ht="11.25">
      <c r="A104" s="34"/>
      <c r="B104" s="35"/>
      <c r="C104" s="36"/>
      <c r="D104" s="186" t="s">
        <v>132</v>
      </c>
      <c r="E104" s="36"/>
      <c r="F104" s="187" t="s">
        <v>233</v>
      </c>
      <c r="G104" s="36"/>
      <c r="H104" s="36"/>
      <c r="I104" s="188"/>
      <c r="J104" s="36"/>
      <c r="K104" s="36"/>
      <c r="L104" s="39"/>
      <c r="M104" s="189"/>
      <c r="N104" s="190"/>
      <c r="O104" s="64"/>
      <c r="P104" s="64"/>
      <c r="Q104" s="64"/>
      <c r="R104" s="64"/>
      <c r="S104" s="64"/>
      <c r="T104" s="65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132</v>
      </c>
      <c r="AU104" s="17" t="s">
        <v>79</v>
      </c>
    </row>
    <row r="105" spans="1:65" s="2" customFormat="1" ht="11.25">
      <c r="A105" s="34"/>
      <c r="B105" s="35"/>
      <c r="C105" s="36"/>
      <c r="D105" s="191" t="s">
        <v>134</v>
      </c>
      <c r="E105" s="36"/>
      <c r="F105" s="192" t="s">
        <v>234</v>
      </c>
      <c r="G105" s="36"/>
      <c r="H105" s="36"/>
      <c r="I105" s="188"/>
      <c r="J105" s="36"/>
      <c r="K105" s="36"/>
      <c r="L105" s="39"/>
      <c r="M105" s="189"/>
      <c r="N105" s="190"/>
      <c r="O105" s="64"/>
      <c r="P105" s="64"/>
      <c r="Q105" s="64"/>
      <c r="R105" s="64"/>
      <c r="S105" s="64"/>
      <c r="T105" s="65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134</v>
      </c>
      <c r="AU105" s="17" t="s">
        <v>79</v>
      </c>
    </row>
    <row r="106" spans="1:65" s="2" customFormat="1" ht="14.45" customHeight="1">
      <c r="A106" s="34"/>
      <c r="B106" s="35"/>
      <c r="C106" s="173" t="s">
        <v>235</v>
      </c>
      <c r="D106" s="173" t="s">
        <v>125</v>
      </c>
      <c r="E106" s="174" t="s">
        <v>236</v>
      </c>
      <c r="F106" s="175" t="s">
        <v>237</v>
      </c>
      <c r="G106" s="176" t="s">
        <v>213</v>
      </c>
      <c r="H106" s="177">
        <v>1</v>
      </c>
      <c r="I106" s="178"/>
      <c r="J106" s="179">
        <f>ROUND(I106*H106,2)</f>
        <v>0</v>
      </c>
      <c r="K106" s="175" t="s">
        <v>129</v>
      </c>
      <c r="L106" s="39"/>
      <c r="M106" s="180" t="s">
        <v>19</v>
      </c>
      <c r="N106" s="181" t="s">
        <v>40</v>
      </c>
      <c r="O106" s="64"/>
      <c r="P106" s="182">
        <f>O106*H106</f>
        <v>0</v>
      </c>
      <c r="Q106" s="182">
        <v>0</v>
      </c>
      <c r="R106" s="182">
        <f>Q106*H106</f>
        <v>0</v>
      </c>
      <c r="S106" s="182">
        <v>0</v>
      </c>
      <c r="T106" s="183">
        <f>S106*H106</f>
        <v>0</v>
      </c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R106" s="184" t="s">
        <v>130</v>
      </c>
      <c r="AT106" s="184" t="s">
        <v>125</v>
      </c>
      <c r="AU106" s="184" t="s">
        <v>79</v>
      </c>
      <c r="AY106" s="17" t="s">
        <v>123</v>
      </c>
      <c r="BE106" s="185">
        <f>IF(N106="základní",J106,0)</f>
        <v>0</v>
      </c>
      <c r="BF106" s="185">
        <f>IF(N106="snížená",J106,0)</f>
        <v>0</v>
      </c>
      <c r="BG106" s="185">
        <f>IF(N106="zákl. přenesená",J106,0)</f>
        <v>0</v>
      </c>
      <c r="BH106" s="185">
        <f>IF(N106="sníž. přenesená",J106,0)</f>
        <v>0</v>
      </c>
      <c r="BI106" s="185">
        <f>IF(N106="nulová",J106,0)</f>
        <v>0</v>
      </c>
      <c r="BJ106" s="17" t="s">
        <v>77</v>
      </c>
      <c r="BK106" s="185">
        <f>ROUND(I106*H106,2)</f>
        <v>0</v>
      </c>
      <c r="BL106" s="17" t="s">
        <v>130</v>
      </c>
      <c r="BM106" s="184" t="s">
        <v>238</v>
      </c>
    </row>
    <row r="107" spans="1:65" s="2" customFormat="1" ht="11.25">
      <c r="A107" s="34"/>
      <c r="B107" s="35"/>
      <c r="C107" s="36"/>
      <c r="D107" s="186" t="s">
        <v>132</v>
      </c>
      <c r="E107" s="36"/>
      <c r="F107" s="187" t="s">
        <v>239</v>
      </c>
      <c r="G107" s="36"/>
      <c r="H107" s="36"/>
      <c r="I107" s="188"/>
      <c r="J107" s="36"/>
      <c r="K107" s="36"/>
      <c r="L107" s="39"/>
      <c r="M107" s="189"/>
      <c r="N107" s="190"/>
      <c r="O107" s="64"/>
      <c r="P107" s="64"/>
      <c r="Q107" s="64"/>
      <c r="R107" s="64"/>
      <c r="S107" s="64"/>
      <c r="T107" s="65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T107" s="17" t="s">
        <v>132</v>
      </c>
      <c r="AU107" s="17" t="s">
        <v>79</v>
      </c>
    </row>
    <row r="108" spans="1:65" s="2" customFormat="1" ht="11.25">
      <c r="A108" s="34"/>
      <c r="B108" s="35"/>
      <c r="C108" s="36"/>
      <c r="D108" s="191" t="s">
        <v>134</v>
      </c>
      <c r="E108" s="36"/>
      <c r="F108" s="192" t="s">
        <v>240</v>
      </c>
      <c r="G108" s="36"/>
      <c r="H108" s="36"/>
      <c r="I108" s="188"/>
      <c r="J108" s="36"/>
      <c r="K108" s="36"/>
      <c r="L108" s="39"/>
      <c r="M108" s="189"/>
      <c r="N108" s="190"/>
      <c r="O108" s="64"/>
      <c r="P108" s="64"/>
      <c r="Q108" s="64"/>
      <c r="R108" s="64"/>
      <c r="S108" s="64"/>
      <c r="T108" s="65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T108" s="17" t="s">
        <v>134</v>
      </c>
      <c r="AU108" s="17" t="s">
        <v>79</v>
      </c>
    </row>
    <row r="109" spans="1:65" s="2" customFormat="1" ht="14.45" customHeight="1">
      <c r="A109" s="34"/>
      <c r="B109" s="35"/>
      <c r="C109" s="173" t="s">
        <v>241</v>
      </c>
      <c r="D109" s="173" t="s">
        <v>125</v>
      </c>
      <c r="E109" s="174" t="s">
        <v>242</v>
      </c>
      <c r="F109" s="175" t="s">
        <v>243</v>
      </c>
      <c r="G109" s="176" t="s">
        <v>213</v>
      </c>
      <c r="H109" s="177">
        <v>1</v>
      </c>
      <c r="I109" s="178"/>
      <c r="J109" s="179">
        <f>ROUND(I109*H109,2)</f>
        <v>0</v>
      </c>
      <c r="K109" s="175" t="s">
        <v>129</v>
      </c>
      <c r="L109" s="39"/>
      <c r="M109" s="180" t="s">
        <v>19</v>
      </c>
      <c r="N109" s="181" t="s">
        <v>40</v>
      </c>
      <c r="O109" s="64"/>
      <c r="P109" s="182">
        <f>O109*H109</f>
        <v>0</v>
      </c>
      <c r="Q109" s="182">
        <v>0</v>
      </c>
      <c r="R109" s="182">
        <f>Q109*H109</f>
        <v>0</v>
      </c>
      <c r="S109" s="182">
        <v>0</v>
      </c>
      <c r="T109" s="183">
        <f>S109*H109</f>
        <v>0</v>
      </c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R109" s="184" t="s">
        <v>130</v>
      </c>
      <c r="AT109" s="184" t="s">
        <v>125</v>
      </c>
      <c r="AU109" s="184" t="s">
        <v>79</v>
      </c>
      <c r="AY109" s="17" t="s">
        <v>123</v>
      </c>
      <c r="BE109" s="185">
        <f>IF(N109="základní",J109,0)</f>
        <v>0</v>
      </c>
      <c r="BF109" s="185">
        <f>IF(N109="snížená",J109,0)</f>
        <v>0</v>
      </c>
      <c r="BG109" s="185">
        <f>IF(N109="zákl. přenesená",J109,0)</f>
        <v>0</v>
      </c>
      <c r="BH109" s="185">
        <f>IF(N109="sníž. přenesená",J109,0)</f>
        <v>0</v>
      </c>
      <c r="BI109" s="185">
        <f>IF(N109="nulová",J109,0)</f>
        <v>0</v>
      </c>
      <c r="BJ109" s="17" t="s">
        <v>77</v>
      </c>
      <c r="BK109" s="185">
        <f>ROUND(I109*H109,2)</f>
        <v>0</v>
      </c>
      <c r="BL109" s="17" t="s">
        <v>130</v>
      </c>
      <c r="BM109" s="184" t="s">
        <v>244</v>
      </c>
    </row>
    <row r="110" spans="1:65" s="2" customFormat="1" ht="19.5">
      <c r="A110" s="34"/>
      <c r="B110" s="35"/>
      <c r="C110" s="36"/>
      <c r="D110" s="186" t="s">
        <v>132</v>
      </c>
      <c r="E110" s="36"/>
      <c r="F110" s="187" t="s">
        <v>245</v>
      </c>
      <c r="G110" s="36"/>
      <c r="H110" s="36"/>
      <c r="I110" s="188"/>
      <c r="J110" s="36"/>
      <c r="K110" s="36"/>
      <c r="L110" s="39"/>
      <c r="M110" s="189"/>
      <c r="N110" s="190"/>
      <c r="O110" s="64"/>
      <c r="P110" s="64"/>
      <c r="Q110" s="64"/>
      <c r="R110" s="64"/>
      <c r="S110" s="64"/>
      <c r="T110" s="65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T110" s="17" t="s">
        <v>132</v>
      </c>
      <c r="AU110" s="17" t="s">
        <v>79</v>
      </c>
    </row>
    <row r="111" spans="1:65" s="2" customFormat="1" ht="11.25">
      <c r="A111" s="34"/>
      <c r="B111" s="35"/>
      <c r="C111" s="36"/>
      <c r="D111" s="191" t="s">
        <v>134</v>
      </c>
      <c r="E111" s="36"/>
      <c r="F111" s="192" t="s">
        <v>246</v>
      </c>
      <c r="G111" s="36"/>
      <c r="H111" s="36"/>
      <c r="I111" s="188"/>
      <c r="J111" s="36"/>
      <c r="K111" s="36"/>
      <c r="L111" s="39"/>
      <c r="M111" s="189"/>
      <c r="N111" s="190"/>
      <c r="O111" s="64"/>
      <c r="P111" s="64"/>
      <c r="Q111" s="64"/>
      <c r="R111" s="64"/>
      <c r="S111" s="64"/>
      <c r="T111" s="65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T111" s="17" t="s">
        <v>134</v>
      </c>
      <c r="AU111" s="17" t="s">
        <v>79</v>
      </c>
    </row>
    <row r="112" spans="1:65" s="2" customFormat="1" ht="14.45" customHeight="1">
      <c r="A112" s="34"/>
      <c r="B112" s="35"/>
      <c r="C112" s="173" t="s">
        <v>247</v>
      </c>
      <c r="D112" s="173" t="s">
        <v>125</v>
      </c>
      <c r="E112" s="174" t="s">
        <v>248</v>
      </c>
      <c r="F112" s="175" t="s">
        <v>249</v>
      </c>
      <c r="G112" s="176" t="s">
        <v>213</v>
      </c>
      <c r="H112" s="177">
        <v>1</v>
      </c>
      <c r="I112" s="178"/>
      <c r="J112" s="179">
        <f>ROUND(I112*H112,2)</f>
        <v>0</v>
      </c>
      <c r="K112" s="175" t="s">
        <v>129</v>
      </c>
      <c r="L112" s="39"/>
      <c r="M112" s="180" t="s">
        <v>19</v>
      </c>
      <c r="N112" s="181" t="s">
        <v>40</v>
      </c>
      <c r="O112" s="64"/>
      <c r="P112" s="182">
        <f>O112*H112</f>
        <v>0</v>
      </c>
      <c r="Q112" s="182">
        <v>0</v>
      </c>
      <c r="R112" s="182">
        <f>Q112*H112</f>
        <v>0</v>
      </c>
      <c r="S112" s="182">
        <v>0</v>
      </c>
      <c r="T112" s="183">
        <f>S112*H112</f>
        <v>0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84" t="s">
        <v>130</v>
      </c>
      <c r="AT112" s="184" t="s">
        <v>125</v>
      </c>
      <c r="AU112" s="184" t="s">
        <v>79</v>
      </c>
      <c r="AY112" s="17" t="s">
        <v>123</v>
      </c>
      <c r="BE112" s="185">
        <f>IF(N112="základní",J112,0)</f>
        <v>0</v>
      </c>
      <c r="BF112" s="185">
        <f>IF(N112="snížená",J112,0)</f>
        <v>0</v>
      </c>
      <c r="BG112" s="185">
        <f>IF(N112="zákl. přenesená",J112,0)</f>
        <v>0</v>
      </c>
      <c r="BH112" s="185">
        <f>IF(N112="sníž. přenesená",J112,0)</f>
        <v>0</v>
      </c>
      <c r="BI112" s="185">
        <f>IF(N112="nulová",J112,0)</f>
        <v>0</v>
      </c>
      <c r="BJ112" s="17" t="s">
        <v>77</v>
      </c>
      <c r="BK112" s="185">
        <f>ROUND(I112*H112,2)</f>
        <v>0</v>
      </c>
      <c r="BL112" s="17" t="s">
        <v>130</v>
      </c>
      <c r="BM112" s="184" t="s">
        <v>250</v>
      </c>
    </row>
    <row r="113" spans="1:65" s="2" customFormat="1" ht="19.5">
      <c r="A113" s="34"/>
      <c r="B113" s="35"/>
      <c r="C113" s="36"/>
      <c r="D113" s="186" t="s">
        <v>132</v>
      </c>
      <c r="E113" s="36"/>
      <c r="F113" s="187" t="s">
        <v>251</v>
      </c>
      <c r="G113" s="36"/>
      <c r="H113" s="36"/>
      <c r="I113" s="188"/>
      <c r="J113" s="36"/>
      <c r="K113" s="36"/>
      <c r="L113" s="39"/>
      <c r="M113" s="189"/>
      <c r="N113" s="190"/>
      <c r="O113" s="64"/>
      <c r="P113" s="64"/>
      <c r="Q113" s="64"/>
      <c r="R113" s="64"/>
      <c r="S113" s="64"/>
      <c r="T113" s="65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T113" s="17" t="s">
        <v>132</v>
      </c>
      <c r="AU113" s="17" t="s">
        <v>79</v>
      </c>
    </row>
    <row r="114" spans="1:65" s="2" customFormat="1" ht="11.25">
      <c r="A114" s="34"/>
      <c r="B114" s="35"/>
      <c r="C114" s="36"/>
      <c r="D114" s="191" t="s">
        <v>134</v>
      </c>
      <c r="E114" s="36"/>
      <c r="F114" s="192" t="s">
        <v>252</v>
      </c>
      <c r="G114" s="36"/>
      <c r="H114" s="36"/>
      <c r="I114" s="188"/>
      <c r="J114" s="36"/>
      <c r="K114" s="36"/>
      <c r="L114" s="39"/>
      <c r="M114" s="189"/>
      <c r="N114" s="190"/>
      <c r="O114" s="64"/>
      <c r="P114" s="64"/>
      <c r="Q114" s="64"/>
      <c r="R114" s="64"/>
      <c r="S114" s="64"/>
      <c r="T114" s="65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T114" s="17" t="s">
        <v>134</v>
      </c>
      <c r="AU114" s="17" t="s">
        <v>79</v>
      </c>
    </row>
    <row r="115" spans="1:65" s="2" customFormat="1" ht="14.45" customHeight="1">
      <c r="A115" s="34"/>
      <c r="B115" s="35"/>
      <c r="C115" s="173" t="s">
        <v>253</v>
      </c>
      <c r="D115" s="173" t="s">
        <v>125</v>
      </c>
      <c r="E115" s="174" t="s">
        <v>254</v>
      </c>
      <c r="F115" s="175" t="s">
        <v>255</v>
      </c>
      <c r="G115" s="176" t="s">
        <v>213</v>
      </c>
      <c r="H115" s="177">
        <v>1</v>
      </c>
      <c r="I115" s="178"/>
      <c r="J115" s="179">
        <f>ROUND(I115*H115,2)</f>
        <v>0</v>
      </c>
      <c r="K115" s="175" t="s">
        <v>129</v>
      </c>
      <c r="L115" s="39"/>
      <c r="M115" s="180" t="s">
        <v>19</v>
      </c>
      <c r="N115" s="181" t="s">
        <v>40</v>
      </c>
      <c r="O115" s="64"/>
      <c r="P115" s="182">
        <f>O115*H115</f>
        <v>0</v>
      </c>
      <c r="Q115" s="182">
        <v>0</v>
      </c>
      <c r="R115" s="182">
        <f>Q115*H115</f>
        <v>0</v>
      </c>
      <c r="S115" s="182">
        <v>0</v>
      </c>
      <c r="T115" s="183">
        <f>S115*H115</f>
        <v>0</v>
      </c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R115" s="184" t="s">
        <v>130</v>
      </c>
      <c r="AT115" s="184" t="s">
        <v>125</v>
      </c>
      <c r="AU115" s="184" t="s">
        <v>79</v>
      </c>
      <c r="AY115" s="17" t="s">
        <v>123</v>
      </c>
      <c r="BE115" s="185">
        <f>IF(N115="základní",J115,0)</f>
        <v>0</v>
      </c>
      <c r="BF115" s="185">
        <f>IF(N115="snížená",J115,0)</f>
        <v>0</v>
      </c>
      <c r="BG115" s="185">
        <f>IF(N115="zákl. přenesená",J115,0)</f>
        <v>0</v>
      </c>
      <c r="BH115" s="185">
        <f>IF(N115="sníž. přenesená",J115,0)</f>
        <v>0</v>
      </c>
      <c r="BI115" s="185">
        <f>IF(N115="nulová",J115,0)</f>
        <v>0</v>
      </c>
      <c r="BJ115" s="17" t="s">
        <v>77</v>
      </c>
      <c r="BK115" s="185">
        <f>ROUND(I115*H115,2)</f>
        <v>0</v>
      </c>
      <c r="BL115" s="17" t="s">
        <v>130</v>
      </c>
      <c r="BM115" s="184" t="s">
        <v>256</v>
      </c>
    </row>
    <row r="116" spans="1:65" s="2" customFormat="1" ht="19.5">
      <c r="A116" s="34"/>
      <c r="B116" s="35"/>
      <c r="C116" s="36"/>
      <c r="D116" s="186" t="s">
        <v>132</v>
      </c>
      <c r="E116" s="36"/>
      <c r="F116" s="187" t="s">
        <v>257</v>
      </c>
      <c r="G116" s="36"/>
      <c r="H116" s="36"/>
      <c r="I116" s="188"/>
      <c r="J116" s="36"/>
      <c r="K116" s="36"/>
      <c r="L116" s="39"/>
      <c r="M116" s="189"/>
      <c r="N116" s="190"/>
      <c r="O116" s="64"/>
      <c r="P116" s="64"/>
      <c r="Q116" s="64"/>
      <c r="R116" s="64"/>
      <c r="S116" s="64"/>
      <c r="T116" s="65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T116" s="17" t="s">
        <v>132</v>
      </c>
      <c r="AU116" s="17" t="s">
        <v>79</v>
      </c>
    </row>
    <row r="117" spans="1:65" s="2" customFormat="1" ht="11.25">
      <c r="A117" s="34"/>
      <c r="B117" s="35"/>
      <c r="C117" s="36"/>
      <c r="D117" s="191" t="s">
        <v>134</v>
      </c>
      <c r="E117" s="36"/>
      <c r="F117" s="192" t="s">
        <v>258</v>
      </c>
      <c r="G117" s="36"/>
      <c r="H117" s="36"/>
      <c r="I117" s="188"/>
      <c r="J117" s="36"/>
      <c r="K117" s="36"/>
      <c r="L117" s="39"/>
      <c r="M117" s="189"/>
      <c r="N117" s="190"/>
      <c r="O117" s="64"/>
      <c r="P117" s="64"/>
      <c r="Q117" s="64"/>
      <c r="R117" s="64"/>
      <c r="S117" s="64"/>
      <c r="T117" s="65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7" t="s">
        <v>134</v>
      </c>
      <c r="AU117" s="17" t="s">
        <v>79</v>
      </c>
    </row>
    <row r="118" spans="1:65" s="2" customFormat="1" ht="14.45" customHeight="1">
      <c r="A118" s="34"/>
      <c r="B118" s="35"/>
      <c r="C118" s="173" t="s">
        <v>144</v>
      </c>
      <c r="D118" s="173" t="s">
        <v>125</v>
      </c>
      <c r="E118" s="174" t="s">
        <v>145</v>
      </c>
      <c r="F118" s="175" t="s">
        <v>146</v>
      </c>
      <c r="G118" s="176" t="s">
        <v>128</v>
      </c>
      <c r="H118" s="177">
        <v>0.70799999999999996</v>
      </c>
      <c r="I118" s="178"/>
      <c r="J118" s="179">
        <f>ROUND(I118*H118,2)</f>
        <v>0</v>
      </c>
      <c r="K118" s="175" t="s">
        <v>129</v>
      </c>
      <c r="L118" s="39"/>
      <c r="M118" s="180" t="s">
        <v>19</v>
      </c>
      <c r="N118" s="181" t="s">
        <v>40</v>
      </c>
      <c r="O118" s="64"/>
      <c r="P118" s="182">
        <f>O118*H118</f>
        <v>0</v>
      </c>
      <c r="Q118" s="182">
        <v>0</v>
      </c>
      <c r="R118" s="182">
        <f>Q118*H118</f>
        <v>0</v>
      </c>
      <c r="S118" s="182">
        <v>0</v>
      </c>
      <c r="T118" s="183">
        <f>S118*H118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R118" s="184" t="s">
        <v>130</v>
      </c>
      <c r="AT118" s="184" t="s">
        <v>125</v>
      </c>
      <c r="AU118" s="184" t="s">
        <v>79</v>
      </c>
      <c r="AY118" s="17" t="s">
        <v>123</v>
      </c>
      <c r="BE118" s="185">
        <f>IF(N118="základní",J118,0)</f>
        <v>0</v>
      </c>
      <c r="BF118" s="185">
        <f>IF(N118="snížená",J118,0)</f>
        <v>0</v>
      </c>
      <c r="BG118" s="185">
        <f>IF(N118="zákl. přenesená",J118,0)</f>
        <v>0</v>
      </c>
      <c r="BH118" s="185">
        <f>IF(N118="sníž. přenesená",J118,0)</f>
        <v>0</v>
      </c>
      <c r="BI118" s="185">
        <f>IF(N118="nulová",J118,0)</f>
        <v>0</v>
      </c>
      <c r="BJ118" s="17" t="s">
        <v>77</v>
      </c>
      <c r="BK118" s="185">
        <f>ROUND(I118*H118,2)</f>
        <v>0</v>
      </c>
      <c r="BL118" s="17" t="s">
        <v>130</v>
      </c>
      <c r="BM118" s="184" t="s">
        <v>259</v>
      </c>
    </row>
    <row r="119" spans="1:65" s="2" customFormat="1" ht="11.25">
      <c r="A119" s="34"/>
      <c r="B119" s="35"/>
      <c r="C119" s="36"/>
      <c r="D119" s="186" t="s">
        <v>132</v>
      </c>
      <c r="E119" s="36"/>
      <c r="F119" s="187" t="s">
        <v>148</v>
      </c>
      <c r="G119" s="36"/>
      <c r="H119" s="36"/>
      <c r="I119" s="188"/>
      <c r="J119" s="36"/>
      <c r="K119" s="36"/>
      <c r="L119" s="39"/>
      <c r="M119" s="189"/>
      <c r="N119" s="190"/>
      <c r="O119" s="64"/>
      <c r="P119" s="64"/>
      <c r="Q119" s="64"/>
      <c r="R119" s="64"/>
      <c r="S119" s="64"/>
      <c r="T119" s="65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7" t="s">
        <v>132</v>
      </c>
      <c r="AU119" s="17" t="s">
        <v>79</v>
      </c>
    </row>
    <row r="120" spans="1:65" s="2" customFormat="1" ht="11.25">
      <c r="A120" s="34"/>
      <c r="B120" s="35"/>
      <c r="C120" s="36"/>
      <c r="D120" s="191" t="s">
        <v>134</v>
      </c>
      <c r="E120" s="36"/>
      <c r="F120" s="192" t="s">
        <v>149</v>
      </c>
      <c r="G120" s="36"/>
      <c r="H120" s="36"/>
      <c r="I120" s="188"/>
      <c r="J120" s="36"/>
      <c r="K120" s="36"/>
      <c r="L120" s="39"/>
      <c r="M120" s="189"/>
      <c r="N120" s="190"/>
      <c r="O120" s="64"/>
      <c r="P120" s="64"/>
      <c r="Q120" s="64"/>
      <c r="R120" s="64"/>
      <c r="S120" s="64"/>
      <c r="T120" s="65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134</v>
      </c>
      <c r="AU120" s="17" t="s">
        <v>79</v>
      </c>
    </row>
    <row r="121" spans="1:65" s="2" customFormat="1" ht="14.45" customHeight="1">
      <c r="A121" s="34"/>
      <c r="B121" s="35"/>
      <c r="C121" s="173" t="s">
        <v>130</v>
      </c>
      <c r="D121" s="173" t="s">
        <v>125</v>
      </c>
      <c r="E121" s="174" t="s">
        <v>150</v>
      </c>
      <c r="F121" s="175" t="s">
        <v>151</v>
      </c>
      <c r="G121" s="176" t="s">
        <v>128</v>
      </c>
      <c r="H121" s="177">
        <v>7.9000000000000001E-2</v>
      </c>
      <c r="I121" s="178"/>
      <c r="J121" s="179">
        <f>ROUND(I121*H121,2)</f>
        <v>0</v>
      </c>
      <c r="K121" s="175" t="s">
        <v>129</v>
      </c>
      <c r="L121" s="39"/>
      <c r="M121" s="180" t="s">
        <v>19</v>
      </c>
      <c r="N121" s="181" t="s">
        <v>40</v>
      </c>
      <c r="O121" s="64"/>
      <c r="P121" s="182">
        <f>O121*H121</f>
        <v>0</v>
      </c>
      <c r="Q121" s="182">
        <v>0</v>
      </c>
      <c r="R121" s="182">
        <f>Q121*H121</f>
        <v>0</v>
      </c>
      <c r="S121" s="182">
        <v>0</v>
      </c>
      <c r="T121" s="183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4" t="s">
        <v>130</v>
      </c>
      <c r="AT121" s="184" t="s">
        <v>125</v>
      </c>
      <c r="AU121" s="184" t="s">
        <v>79</v>
      </c>
      <c r="AY121" s="17" t="s">
        <v>123</v>
      </c>
      <c r="BE121" s="185">
        <f>IF(N121="základní",J121,0)</f>
        <v>0</v>
      </c>
      <c r="BF121" s="185">
        <f>IF(N121="snížená",J121,0)</f>
        <v>0</v>
      </c>
      <c r="BG121" s="185">
        <f>IF(N121="zákl. přenesená",J121,0)</f>
        <v>0</v>
      </c>
      <c r="BH121" s="185">
        <f>IF(N121="sníž. přenesená",J121,0)</f>
        <v>0</v>
      </c>
      <c r="BI121" s="185">
        <f>IF(N121="nulová",J121,0)</f>
        <v>0</v>
      </c>
      <c r="BJ121" s="17" t="s">
        <v>77</v>
      </c>
      <c r="BK121" s="185">
        <f>ROUND(I121*H121,2)</f>
        <v>0</v>
      </c>
      <c r="BL121" s="17" t="s">
        <v>130</v>
      </c>
      <c r="BM121" s="184" t="s">
        <v>260</v>
      </c>
    </row>
    <row r="122" spans="1:65" s="2" customFormat="1" ht="11.25">
      <c r="A122" s="34"/>
      <c r="B122" s="35"/>
      <c r="C122" s="36"/>
      <c r="D122" s="186" t="s">
        <v>132</v>
      </c>
      <c r="E122" s="36"/>
      <c r="F122" s="187" t="s">
        <v>153</v>
      </c>
      <c r="G122" s="36"/>
      <c r="H122" s="36"/>
      <c r="I122" s="188"/>
      <c r="J122" s="36"/>
      <c r="K122" s="36"/>
      <c r="L122" s="39"/>
      <c r="M122" s="189"/>
      <c r="N122" s="190"/>
      <c r="O122" s="64"/>
      <c r="P122" s="64"/>
      <c r="Q122" s="64"/>
      <c r="R122" s="64"/>
      <c r="S122" s="64"/>
      <c r="T122" s="65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132</v>
      </c>
      <c r="AU122" s="17" t="s">
        <v>79</v>
      </c>
    </row>
    <row r="123" spans="1:65" s="2" customFormat="1" ht="11.25">
      <c r="A123" s="34"/>
      <c r="B123" s="35"/>
      <c r="C123" s="36"/>
      <c r="D123" s="191" t="s">
        <v>134</v>
      </c>
      <c r="E123" s="36"/>
      <c r="F123" s="192" t="s">
        <v>154</v>
      </c>
      <c r="G123" s="36"/>
      <c r="H123" s="36"/>
      <c r="I123" s="188"/>
      <c r="J123" s="36"/>
      <c r="K123" s="36"/>
      <c r="L123" s="39"/>
      <c r="M123" s="189"/>
      <c r="N123" s="190"/>
      <c r="O123" s="64"/>
      <c r="P123" s="64"/>
      <c r="Q123" s="64"/>
      <c r="R123" s="64"/>
      <c r="S123" s="64"/>
      <c r="T123" s="65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134</v>
      </c>
      <c r="AU123" s="17" t="s">
        <v>79</v>
      </c>
    </row>
    <row r="124" spans="1:65" s="12" customFormat="1" ht="25.9" customHeight="1">
      <c r="B124" s="157"/>
      <c r="C124" s="158"/>
      <c r="D124" s="159" t="s">
        <v>68</v>
      </c>
      <c r="E124" s="160" t="s">
        <v>155</v>
      </c>
      <c r="F124" s="160" t="s">
        <v>156</v>
      </c>
      <c r="G124" s="158"/>
      <c r="H124" s="158"/>
      <c r="I124" s="161"/>
      <c r="J124" s="162">
        <f>BK124</f>
        <v>0</v>
      </c>
      <c r="K124" s="158"/>
      <c r="L124" s="163"/>
      <c r="M124" s="164"/>
      <c r="N124" s="165"/>
      <c r="O124" s="165"/>
      <c r="P124" s="166">
        <f>P125</f>
        <v>0</v>
      </c>
      <c r="Q124" s="165"/>
      <c r="R124" s="166">
        <f>R125</f>
        <v>0</v>
      </c>
      <c r="S124" s="165"/>
      <c r="T124" s="167">
        <f>T125</f>
        <v>0</v>
      </c>
      <c r="AR124" s="168" t="s">
        <v>130</v>
      </c>
      <c r="AT124" s="169" t="s">
        <v>68</v>
      </c>
      <c r="AU124" s="169" t="s">
        <v>69</v>
      </c>
      <c r="AY124" s="168" t="s">
        <v>123</v>
      </c>
      <c r="BK124" s="170">
        <f>BK125</f>
        <v>0</v>
      </c>
    </row>
    <row r="125" spans="1:65" s="12" customFormat="1" ht="22.9" customHeight="1">
      <c r="B125" s="157"/>
      <c r="C125" s="158"/>
      <c r="D125" s="159" t="s">
        <v>68</v>
      </c>
      <c r="E125" s="171" t="s">
        <v>157</v>
      </c>
      <c r="F125" s="171" t="s">
        <v>158</v>
      </c>
      <c r="G125" s="158"/>
      <c r="H125" s="158"/>
      <c r="I125" s="161"/>
      <c r="J125" s="172">
        <f>BK125</f>
        <v>0</v>
      </c>
      <c r="K125" s="158"/>
      <c r="L125" s="163"/>
      <c r="M125" s="164"/>
      <c r="N125" s="165"/>
      <c r="O125" s="165"/>
      <c r="P125" s="166">
        <f>SUM(P126:P147)</f>
        <v>0</v>
      </c>
      <c r="Q125" s="165"/>
      <c r="R125" s="166">
        <f>SUM(R126:R147)</f>
        <v>0</v>
      </c>
      <c r="S125" s="165"/>
      <c r="T125" s="167">
        <f>SUM(T126:T147)</f>
        <v>0</v>
      </c>
      <c r="AR125" s="168" t="s">
        <v>130</v>
      </c>
      <c r="AT125" s="169" t="s">
        <v>68</v>
      </c>
      <c r="AU125" s="169" t="s">
        <v>77</v>
      </c>
      <c r="AY125" s="168" t="s">
        <v>123</v>
      </c>
      <c r="BK125" s="170">
        <f>SUM(BK126:BK147)</f>
        <v>0</v>
      </c>
    </row>
    <row r="126" spans="1:65" s="2" customFormat="1" ht="22.15" customHeight="1">
      <c r="A126" s="34"/>
      <c r="B126" s="35"/>
      <c r="C126" s="173" t="s">
        <v>261</v>
      </c>
      <c r="D126" s="173" t="s">
        <v>125</v>
      </c>
      <c r="E126" s="174" t="s">
        <v>262</v>
      </c>
      <c r="F126" s="175" t="s">
        <v>263</v>
      </c>
      <c r="G126" s="176" t="s">
        <v>264</v>
      </c>
      <c r="H126" s="177">
        <v>4</v>
      </c>
      <c r="I126" s="178"/>
      <c r="J126" s="179">
        <f>ROUND(I126*H126,2)</f>
        <v>0</v>
      </c>
      <c r="K126" s="175" t="s">
        <v>19</v>
      </c>
      <c r="L126" s="39"/>
      <c r="M126" s="180" t="s">
        <v>19</v>
      </c>
      <c r="N126" s="181" t="s">
        <v>40</v>
      </c>
      <c r="O126" s="64"/>
      <c r="P126" s="182">
        <f>O126*H126</f>
        <v>0</v>
      </c>
      <c r="Q126" s="182">
        <v>0</v>
      </c>
      <c r="R126" s="182">
        <f>Q126*H126</f>
        <v>0</v>
      </c>
      <c r="S126" s="182">
        <v>0</v>
      </c>
      <c r="T126" s="183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4" t="s">
        <v>162</v>
      </c>
      <c r="AT126" s="184" t="s">
        <v>125</v>
      </c>
      <c r="AU126" s="184" t="s">
        <v>79</v>
      </c>
      <c r="AY126" s="17" t="s">
        <v>123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17" t="s">
        <v>77</v>
      </c>
      <c r="BK126" s="185">
        <f>ROUND(I126*H126,2)</f>
        <v>0</v>
      </c>
      <c r="BL126" s="17" t="s">
        <v>162</v>
      </c>
      <c r="BM126" s="184" t="s">
        <v>265</v>
      </c>
    </row>
    <row r="127" spans="1:65" s="2" customFormat="1" ht="19.5">
      <c r="A127" s="34"/>
      <c r="B127" s="35"/>
      <c r="C127" s="36"/>
      <c r="D127" s="186" t="s">
        <v>132</v>
      </c>
      <c r="E127" s="36"/>
      <c r="F127" s="187" t="s">
        <v>266</v>
      </c>
      <c r="G127" s="36"/>
      <c r="H127" s="36"/>
      <c r="I127" s="188"/>
      <c r="J127" s="36"/>
      <c r="K127" s="36"/>
      <c r="L127" s="39"/>
      <c r="M127" s="189"/>
      <c r="N127" s="190"/>
      <c r="O127" s="64"/>
      <c r="P127" s="64"/>
      <c r="Q127" s="64"/>
      <c r="R127" s="64"/>
      <c r="S127" s="64"/>
      <c r="T127" s="65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132</v>
      </c>
      <c r="AU127" s="17" t="s">
        <v>79</v>
      </c>
    </row>
    <row r="128" spans="1:65" s="2" customFormat="1" ht="29.25">
      <c r="A128" s="34"/>
      <c r="B128" s="35"/>
      <c r="C128" s="36"/>
      <c r="D128" s="186" t="s">
        <v>267</v>
      </c>
      <c r="E128" s="36"/>
      <c r="F128" s="208" t="s">
        <v>268</v>
      </c>
      <c r="G128" s="36"/>
      <c r="H128" s="36"/>
      <c r="I128" s="188"/>
      <c r="J128" s="36"/>
      <c r="K128" s="36"/>
      <c r="L128" s="39"/>
      <c r="M128" s="189"/>
      <c r="N128" s="190"/>
      <c r="O128" s="64"/>
      <c r="P128" s="64"/>
      <c r="Q128" s="64"/>
      <c r="R128" s="64"/>
      <c r="S128" s="64"/>
      <c r="T128" s="65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267</v>
      </c>
      <c r="AU128" s="17" t="s">
        <v>79</v>
      </c>
    </row>
    <row r="129" spans="1:65" s="2" customFormat="1" ht="22.15" customHeight="1">
      <c r="A129" s="34"/>
      <c r="B129" s="35"/>
      <c r="C129" s="173" t="s">
        <v>269</v>
      </c>
      <c r="D129" s="173" t="s">
        <v>125</v>
      </c>
      <c r="E129" s="174" t="s">
        <v>270</v>
      </c>
      <c r="F129" s="175" t="s">
        <v>271</v>
      </c>
      <c r="G129" s="176" t="s">
        <v>264</v>
      </c>
      <c r="H129" s="177">
        <v>2</v>
      </c>
      <c r="I129" s="178"/>
      <c r="J129" s="179">
        <f>ROUND(I129*H129,2)</f>
        <v>0</v>
      </c>
      <c r="K129" s="175" t="s">
        <v>19</v>
      </c>
      <c r="L129" s="39"/>
      <c r="M129" s="180" t="s">
        <v>19</v>
      </c>
      <c r="N129" s="181" t="s">
        <v>40</v>
      </c>
      <c r="O129" s="64"/>
      <c r="P129" s="182">
        <f>O129*H129</f>
        <v>0</v>
      </c>
      <c r="Q129" s="182">
        <v>0</v>
      </c>
      <c r="R129" s="182">
        <f>Q129*H129</f>
        <v>0</v>
      </c>
      <c r="S129" s="182">
        <v>0</v>
      </c>
      <c r="T129" s="183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4" t="s">
        <v>162</v>
      </c>
      <c r="AT129" s="184" t="s">
        <v>125</v>
      </c>
      <c r="AU129" s="184" t="s">
        <v>79</v>
      </c>
      <c r="AY129" s="17" t="s">
        <v>123</v>
      </c>
      <c r="BE129" s="185">
        <f>IF(N129="základní",J129,0)</f>
        <v>0</v>
      </c>
      <c r="BF129" s="185">
        <f>IF(N129="snížená",J129,0)</f>
        <v>0</v>
      </c>
      <c r="BG129" s="185">
        <f>IF(N129="zákl. přenesená",J129,0)</f>
        <v>0</v>
      </c>
      <c r="BH129" s="185">
        <f>IF(N129="sníž. přenesená",J129,0)</f>
        <v>0</v>
      </c>
      <c r="BI129" s="185">
        <f>IF(N129="nulová",J129,0)</f>
        <v>0</v>
      </c>
      <c r="BJ129" s="17" t="s">
        <v>77</v>
      </c>
      <c r="BK129" s="185">
        <f>ROUND(I129*H129,2)</f>
        <v>0</v>
      </c>
      <c r="BL129" s="17" t="s">
        <v>162</v>
      </c>
      <c r="BM129" s="184" t="s">
        <v>272</v>
      </c>
    </row>
    <row r="130" spans="1:65" s="2" customFormat="1" ht="19.5">
      <c r="A130" s="34"/>
      <c r="B130" s="35"/>
      <c r="C130" s="36"/>
      <c r="D130" s="186" t="s">
        <v>132</v>
      </c>
      <c r="E130" s="36"/>
      <c r="F130" s="187" t="s">
        <v>273</v>
      </c>
      <c r="G130" s="36"/>
      <c r="H130" s="36"/>
      <c r="I130" s="188"/>
      <c r="J130" s="36"/>
      <c r="K130" s="36"/>
      <c r="L130" s="39"/>
      <c r="M130" s="189"/>
      <c r="N130" s="190"/>
      <c r="O130" s="64"/>
      <c r="P130" s="64"/>
      <c r="Q130" s="64"/>
      <c r="R130" s="64"/>
      <c r="S130" s="64"/>
      <c r="T130" s="65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132</v>
      </c>
      <c r="AU130" s="17" t="s">
        <v>79</v>
      </c>
    </row>
    <row r="131" spans="1:65" s="2" customFormat="1" ht="29.25">
      <c r="A131" s="34"/>
      <c r="B131" s="35"/>
      <c r="C131" s="36"/>
      <c r="D131" s="186" t="s">
        <v>267</v>
      </c>
      <c r="E131" s="36"/>
      <c r="F131" s="208" t="s">
        <v>274</v>
      </c>
      <c r="G131" s="36"/>
      <c r="H131" s="36"/>
      <c r="I131" s="188"/>
      <c r="J131" s="36"/>
      <c r="K131" s="36"/>
      <c r="L131" s="39"/>
      <c r="M131" s="189"/>
      <c r="N131" s="190"/>
      <c r="O131" s="64"/>
      <c r="P131" s="64"/>
      <c r="Q131" s="64"/>
      <c r="R131" s="64"/>
      <c r="S131" s="64"/>
      <c r="T131" s="65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267</v>
      </c>
      <c r="AU131" s="17" t="s">
        <v>79</v>
      </c>
    </row>
    <row r="132" spans="1:65" s="2" customFormat="1" ht="22.15" customHeight="1">
      <c r="A132" s="34"/>
      <c r="B132" s="35"/>
      <c r="C132" s="173" t="s">
        <v>8</v>
      </c>
      <c r="D132" s="173" t="s">
        <v>125</v>
      </c>
      <c r="E132" s="174" t="s">
        <v>275</v>
      </c>
      <c r="F132" s="175" t="s">
        <v>276</v>
      </c>
      <c r="G132" s="176" t="s">
        <v>264</v>
      </c>
      <c r="H132" s="177">
        <v>1</v>
      </c>
      <c r="I132" s="178"/>
      <c r="J132" s="179">
        <f>ROUND(I132*H132,2)</f>
        <v>0</v>
      </c>
      <c r="K132" s="175" t="s">
        <v>19</v>
      </c>
      <c r="L132" s="39"/>
      <c r="M132" s="180" t="s">
        <v>19</v>
      </c>
      <c r="N132" s="181" t="s">
        <v>40</v>
      </c>
      <c r="O132" s="64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4" t="s">
        <v>162</v>
      </c>
      <c r="AT132" s="184" t="s">
        <v>125</v>
      </c>
      <c r="AU132" s="184" t="s">
        <v>79</v>
      </c>
      <c r="AY132" s="17" t="s">
        <v>123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7" t="s">
        <v>77</v>
      </c>
      <c r="BK132" s="185">
        <f>ROUND(I132*H132,2)</f>
        <v>0</v>
      </c>
      <c r="BL132" s="17" t="s">
        <v>162</v>
      </c>
      <c r="BM132" s="184" t="s">
        <v>277</v>
      </c>
    </row>
    <row r="133" spans="1:65" s="2" customFormat="1" ht="11.25">
      <c r="A133" s="34"/>
      <c r="B133" s="35"/>
      <c r="C133" s="36"/>
      <c r="D133" s="186" t="s">
        <v>132</v>
      </c>
      <c r="E133" s="36"/>
      <c r="F133" s="187" t="s">
        <v>278</v>
      </c>
      <c r="G133" s="36"/>
      <c r="H133" s="36"/>
      <c r="I133" s="188"/>
      <c r="J133" s="36"/>
      <c r="K133" s="36"/>
      <c r="L133" s="39"/>
      <c r="M133" s="189"/>
      <c r="N133" s="190"/>
      <c r="O133" s="64"/>
      <c r="P133" s="64"/>
      <c r="Q133" s="64"/>
      <c r="R133" s="64"/>
      <c r="S133" s="64"/>
      <c r="T133" s="65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132</v>
      </c>
      <c r="AU133" s="17" t="s">
        <v>79</v>
      </c>
    </row>
    <row r="134" spans="1:65" s="2" customFormat="1" ht="19.5">
      <c r="A134" s="34"/>
      <c r="B134" s="35"/>
      <c r="C134" s="36"/>
      <c r="D134" s="186" t="s">
        <v>267</v>
      </c>
      <c r="E134" s="36"/>
      <c r="F134" s="208" t="s">
        <v>279</v>
      </c>
      <c r="G134" s="36"/>
      <c r="H134" s="36"/>
      <c r="I134" s="188"/>
      <c r="J134" s="36"/>
      <c r="K134" s="36"/>
      <c r="L134" s="39"/>
      <c r="M134" s="189"/>
      <c r="N134" s="190"/>
      <c r="O134" s="64"/>
      <c r="P134" s="64"/>
      <c r="Q134" s="64"/>
      <c r="R134" s="64"/>
      <c r="S134" s="64"/>
      <c r="T134" s="65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267</v>
      </c>
      <c r="AU134" s="17" t="s">
        <v>79</v>
      </c>
    </row>
    <row r="135" spans="1:65" s="2" customFormat="1" ht="22.15" customHeight="1">
      <c r="A135" s="34"/>
      <c r="B135" s="35"/>
      <c r="C135" s="173" t="s">
        <v>280</v>
      </c>
      <c r="D135" s="173" t="s">
        <v>125</v>
      </c>
      <c r="E135" s="174" t="s">
        <v>281</v>
      </c>
      <c r="F135" s="175" t="s">
        <v>282</v>
      </c>
      <c r="G135" s="176" t="s">
        <v>264</v>
      </c>
      <c r="H135" s="177">
        <v>1</v>
      </c>
      <c r="I135" s="178"/>
      <c r="J135" s="179">
        <f>ROUND(I135*H135,2)</f>
        <v>0</v>
      </c>
      <c r="K135" s="175" t="s">
        <v>19</v>
      </c>
      <c r="L135" s="39"/>
      <c r="M135" s="180" t="s">
        <v>19</v>
      </c>
      <c r="N135" s="181" t="s">
        <v>40</v>
      </c>
      <c r="O135" s="64"/>
      <c r="P135" s="182">
        <f>O135*H135</f>
        <v>0</v>
      </c>
      <c r="Q135" s="182">
        <v>0</v>
      </c>
      <c r="R135" s="182">
        <f>Q135*H135</f>
        <v>0</v>
      </c>
      <c r="S135" s="182">
        <v>0</v>
      </c>
      <c r="T135" s="183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4" t="s">
        <v>162</v>
      </c>
      <c r="AT135" s="184" t="s">
        <v>125</v>
      </c>
      <c r="AU135" s="184" t="s">
        <v>79</v>
      </c>
      <c r="AY135" s="17" t="s">
        <v>123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7" t="s">
        <v>77</v>
      </c>
      <c r="BK135" s="185">
        <f>ROUND(I135*H135,2)</f>
        <v>0</v>
      </c>
      <c r="BL135" s="17" t="s">
        <v>162</v>
      </c>
      <c r="BM135" s="184" t="s">
        <v>283</v>
      </c>
    </row>
    <row r="136" spans="1:65" s="2" customFormat="1" ht="11.25">
      <c r="A136" s="34"/>
      <c r="B136" s="35"/>
      <c r="C136" s="36"/>
      <c r="D136" s="186" t="s">
        <v>132</v>
      </c>
      <c r="E136" s="36"/>
      <c r="F136" s="187" t="s">
        <v>284</v>
      </c>
      <c r="G136" s="36"/>
      <c r="H136" s="36"/>
      <c r="I136" s="188"/>
      <c r="J136" s="36"/>
      <c r="K136" s="36"/>
      <c r="L136" s="39"/>
      <c r="M136" s="189"/>
      <c r="N136" s="190"/>
      <c r="O136" s="64"/>
      <c r="P136" s="64"/>
      <c r="Q136" s="64"/>
      <c r="R136" s="64"/>
      <c r="S136" s="64"/>
      <c r="T136" s="65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132</v>
      </c>
      <c r="AU136" s="17" t="s">
        <v>79</v>
      </c>
    </row>
    <row r="137" spans="1:65" s="2" customFormat="1" ht="19.5">
      <c r="A137" s="34"/>
      <c r="B137" s="35"/>
      <c r="C137" s="36"/>
      <c r="D137" s="186" t="s">
        <v>267</v>
      </c>
      <c r="E137" s="36"/>
      <c r="F137" s="208" t="s">
        <v>285</v>
      </c>
      <c r="G137" s="36"/>
      <c r="H137" s="36"/>
      <c r="I137" s="188"/>
      <c r="J137" s="36"/>
      <c r="K137" s="36"/>
      <c r="L137" s="39"/>
      <c r="M137" s="189"/>
      <c r="N137" s="190"/>
      <c r="O137" s="64"/>
      <c r="P137" s="64"/>
      <c r="Q137" s="64"/>
      <c r="R137" s="64"/>
      <c r="S137" s="64"/>
      <c r="T137" s="65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267</v>
      </c>
      <c r="AU137" s="17" t="s">
        <v>79</v>
      </c>
    </row>
    <row r="138" spans="1:65" s="2" customFormat="1" ht="22.15" customHeight="1">
      <c r="A138" s="34"/>
      <c r="B138" s="35"/>
      <c r="C138" s="173" t="s">
        <v>286</v>
      </c>
      <c r="D138" s="173" t="s">
        <v>125</v>
      </c>
      <c r="E138" s="174" t="s">
        <v>287</v>
      </c>
      <c r="F138" s="175" t="s">
        <v>288</v>
      </c>
      <c r="G138" s="176" t="s">
        <v>264</v>
      </c>
      <c r="H138" s="177">
        <v>1</v>
      </c>
      <c r="I138" s="178"/>
      <c r="J138" s="179">
        <f>ROUND(I138*H138,2)</f>
        <v>0</v>
      </c>
      <c r="K138" s="175" t="s">
        <v>19</v>
      </c>
      <c r="L138" s="39"/>
      <c r="M138" s="180" t="s">
        <v>19</v>
      </c>
      <c r="N138" s="181" t="s">
        <v>40</v>
      </c>
      <c r="O138" s="64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4" t="s">
        <v>162</v>
      </c>
      <c r="AT138" s="184" t="s">
        <v>125</v>
      </c>
      <c r="AU138" s="184" t="s">
        <v>79</v>
      </c>
      <c r="AY138" s="17" t="s">
        <v>123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7" t="s">
        <v>77</v>
      </c>
      <c r="BK138" s="185">
        <f>ROUND(I138*H138,2)</f>
        <v>0</v>
      </c>
      <c r="BL138" s="17" t="s">
        <v>162</v>
      </c>
      <c r="BM138" s="184" t="s">
        <v>289</v>
      </c>
    </row>
    <row r="139" spans="1:65" s="2" customFormat="1" ht="11.25">
      <c r="A139" s="34"/>
      <c r="B139" s="35"/>
      <c r="C139" s="36"/>
      <c r="D139" s="186" t="s">
        <v>132</v>
      </c>
      <c r="E139" s="36"/>
      <c r="F139" s="187" t="s">
        <v>290</v>
      </c>
      <c r="G139" s="36"/>
      <c r="H139" s="36"/>
      <c r="I139" s="188"/>
      <c r="J139" s="36"/>
      <c r="K139" s="36"/>
      <c r="L139" s="39"/>
      <c r="M139" s="189"/>
      <c r="N139" s="190"/>
      <c r="O139" s="64"/>
      <c r="P139" s="64"/>
      <c r="Q139" s="64"/>
      <c r="R139" s="64"/>
      <c r="S139" s="64"/>
      <c r="T139" s="65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132</v>
      </c>
      <c r="AU139" s="17" t="s">
        <v>79</v>
      </c>
    </row>
    <row r="140" spans="1:65" s="2" customFormat="1" ht="19.5">
      <c r="A140" s="34"/>
      <c r="B140" s="35"/>
      <c r="C140" s="36"/>
      <c r="D140" s="186" t="s">
        <v>267</v>
      </c>
      <c r="E140" s="36"/>
      <c r="F140" s="208" t="s">
        <v>291</v>
      </c>
      <c r="G140" s="36"/>
      <c r="H140" s="36"/>
      <c r="I140" s="188"/>
      <c r="J140" s="36"/>
      <c r="K140" s="36"/>
      <c r="L140" s="39"/>
      <c r="M140" s="189"/>
      <c r="N140" s="190"/>
      <c r="O140" s="64"/>
      <c r="P140" s="64"/>
      <c r="Q140" s="64"/>
      <c r="R140" s="64"/>
      <c r="S140" s="64"/>
      <c r="T140" s="65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7" t="s">
        <v>267</v>
      </c>
      <c r="AU140" s="17" t="s">
        <v>79</v>
      </c>
    </row>
    <row r="141" spans="1:65" s="2" customFormat="1" ht="22.15" customHeight="1">
      <c r="A141" s="34"/>
      <c r="B141" s="35"/>
      <c r="C141" s="173" t="s">
        <v>292</v>
      </c>
      <c r="D141" s="173" t="s">
        <v>125</v>
      </c>
      <c r="E141" s="174" t="s">
        <v>293</v>
      </c>
      <c r="F141" s="175" t="s">
        <v>294</v>
      </c>
      <c r="G141" s="176" t="s">
        <v>295</v>
      </c>
      <c r="H141" s="177">
        <v>20</v>
      </c>
      <c r="I141" s="178"/>
      <c r="J141" s="179">
        <f>ROUND(I141*H141,2)</f>
        <v>0</v>
      </c>
      <c r="K141" s="175" t="s">
        <v>19</v>
      </c>
      <c r="L141" s="39"/>
      <c r="M141" s="180" t="s">
        <v>19</v>
      </c>
      <c r="N141" s="181" t="s">
        <v>40</v>
      </c>
      <c r="O141" s="64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4" t="s">
        <v>162</v>
      </c>
      <c r="AT141" s="184" t="s">
        <v>125</v>
      </c>
      <c r="AU141" s="184" t="s">
        <v>79</v>
      </c>
      <c r="AY141" s="17" t="s">
        <v>123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7" t="s">
        <v>77</v>
      </c>
      <c r="BK141" s="185">
        <f>ROUND(I141*H141,2)</f>
        <v>0</v>
      </c>
      <c r="BL141" s="17" t="s">
        <v>162</v>
      </c>
      <c r="BM141" s="184" t="s">
        <v>296</v>
      </c>
    </row>
    <row r="142" spans="1:65" s="2" customFormat="1" ht="19.5">
      <c r="A142" s="34"/>
      <c r="B142" s="35"/>
      <c r="C142" s="36"/>
      <c r="D142" s="186" t="s">
        <v>132</v>
      </c>
      <c r="E142" s="36"/>
      <c r="F142" s="187" t="s">
        <v>294</v>
      </c>
      <c r="G142" s="36"/>
      <c r="H142" s="36"/>
      <c r="I142" s="188"/>
      <c r="J142" s="36"/>
      <c r="K142" s="36"/>
      <c r="L142" s="39"/>
      <c r="M142" s="189"/>
      <c r="N142" s="190"/>
      <c r="O142" s="64"/>
      <c r="P142" s="64"/>
      <c r="Q142" s="64"/>
      <c r="R142" s="64"/>
      <c r="S142" s="64"/>
      <c r="T142" s="65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132</v>
      </c>
      <c r="AU142" s="17" t="s">
        <v>79</v>
      </c>
    </row>
    <row r="143" spans="1:65" s="2" customFormat="1" ht="29.25">
      <c r="A143" s="34"/>
      <c r="B143" s="35"/>
      <c r="C143" s="36"/>
      <c r="D143" s="186" t="s">
        <v>267</v>
      </c>
      <c r="E143" s="36"/>
      <c r="F143" s="208" t="s">
        <v>297</v>
      </c>
      <c r="G143" s="36"/>
      <c r="H143" s="36"/>
      <c r="I143" s="188"/>
      <c r="J143" s="36"/>
      <c r="K143" s="36"/>
      <c r="L143" s="39"/>
      <c r="M143" s="189"/>
      <c r="N143" s="190"/>
      <c r="O143" s="64"/>
      <c r="P143" s="64"/>
      <c r="Q143" s="64"/>
      <c r="R143" s="64"/>
      <c r="S143" s="64"/>
      <c r="T143" s="65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267</v>
      </c>
      <c r="AU143" s="17" t="s">
        <v>79</v>
      </c>
    </row>
    <row r="144" spans="1:65" s="2" customFormat="1" ht="19.899999999999999" customHeight="1">
      <c r="A144" s="34"/>
      <c r="B144" s="35"/>
      <c r="C144" s="173" t="s">
        <v>159</v>
      </c>
      <c r="D144" s="173" t="s">
        <v>125</v>
      </c>
      <c r="E144" s="174" t="s">
        <v>160</v>
      </c>
      <c r="F144" s="175" t="s">
        <v>161</v>
      </c>
      <c r="G144" s="176" t="s">
        <v>128</v>
      </c>
      <c r="H144" s="177">
        <v>0.70799999999999996</v>
      </c>
      <c r="I144" s="178"/>
      <c r="J144" s="179">
        <f>ROUND(I144*H144,2)</f>
        <v>0</v>
      </c>
      <c r="K144" s="175" t="s">
        <v>19</v>
      </c>
      <c r="L144" s="39"/>
      <c r="M144" s="180" t="s">
        <v>19</v>
      </c>
      <c r="N144" s="181" t="s">
        <v>40</v>
      </c>
      <c r="O144" s="64"/>
      <c r="P144" s="182">
        <f>O144*H144</f>
        <v>0</v>
      </c>
      <c r="Q144" s="182">
        <v>0</v>
      </c>
      <c r="R144" s="182">
        <f>Q144*H144</f>
        <v>0</v>
      </c>
      <c r="S144" s="182">
        <v>0</v>
      </c>
      <c r="T144" s="183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4" t="s">
        <v>162</v>
      </c>
      <c r="AT144" s="184" t="s">
        <v>125</v>
      </c>
      <c r="AU144" s="184" t="s">
        <v>79</v>
      </c>
      <c r="AY144" s="17" t="s">
        <v>123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7" t="s">
        <v>77</v>
      </c>
      <c r="BK144" s="185">
        <f>ROUND(I144*H144,2)</f>
        <v>0</v>
      </c>
      <c r="BL144" s="17" t="s">
        <v>162</v>
      </c>
      <c r="BM144" s="184" t="s">
        <v>298</v>
      </c>
    </row>
    <row r="145" spans="1:65" s="2" customFormat="1" ht="19.5">
      <c r="A145" s="34"/>
      <c r="B145" s="35"/>
      <c r="C145" s="36"/>
      <c r="D145" s="186" t="s">
        <v>132</v>
      </c>
      <c r="E145" s="36"/>
      <c r="F145" s="187" t="s">
        <v>164</v>
      </c>
      <c r="G145" s="36"/>
      <c r="H145" s="36"/>
      <c r="I145" s="188"/>
      <c r="J145" s="36"/>
      <c r="K145" s="36"/>
      <c r="L145" s="39"/>
      <c r="M145" s="189"/>
      <c r="N145" s="190"/>
      <c r="O145" s="64"/>
      <c r="P145" s="64"/>
      <c r="Q145" s="64"/>
      <c r="R145" s="64"/>
      <c r="S145" s="64"/>
      <c r="T145" s="65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132</v>
      </c>
      <c r="AU145" s="17" t="s">
        <v>79</v>
      </c>
    </row>
    <row r="146" spans="1:65" s="2" customFormat="1" ht="19.899999999999999" customHeight="1">
      <c r="A146" s="34"/>
      <c r="B146" s="35"/>
      <c r="C146" s="173" t="s">
        <v>165</v>
      </c>
      <c r="D146" s="173" t="s">
        <v>125</v>
      </c>
      <c r="E146" s="174" t="s">
        <v>166</v>
      </c>
      <c r="F146" s="175" t="s">
        <v>167</v>
      </c>
      <c r="G146" s="176" t="s">
        <v>128</v>
      </c>
      <c r="H146" s="177">
        <v>7.9000000000000001E-2</v>
      </c>
      <c r="I146" s="178"/>
      <c r="J146" s="179">
        <f>ROUND(I146*H146,2)</f>
        <v>0</v>
      </c>
      <c r="K146" s="175" t="s">
        <v>19</v>
      </c>
      <c r="L146" s="39"/>
      <c r="M146" s="180" t="s">
        <v>19</v>
      </c>
      <c r="N146" s="181" t="s">
        <v>40</v>
      </c>
      <c r="O146" s="64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4" t="s">
        <v>162</v>
      </c>
      <c r="AT146" s="184" t="s">
        <v>125</v>
      </c>
      <c r="AU146" s="184" t="s">
        <v>79</v>
      </c>
      <c r="AY146" s="17" t="s">
        <v>123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7" t="s">
        <v>77</v>
      </c>
      <c r="BK146" s="185">
        <f>ROUND(I146*H146,2)</f>
        <v>0</v>
      </c>
      <c r="BL146" s="17" t="s">
        <v>162</v>
      </c>
      <c r="BM146" s="184" t="s">
        <v>299</v>
      </c>
    </row>
    <row r="147" spans="1:65" s="2" customFormat="1" ht="19.5">
      <c r="A147" s="34"/>
      <c r="B147" s="35"/>
      <c r="C147" s="36"/>
      <c r="D147" s="186" t="s">
        <v>132</v>
      </c>
      <c r="E147" s="36"/>
      <c r="F147" s="187" t="s">
        <v>169</v>
      </c>
      <c r="G147" s="36"/>
      <c r="H147" s="36"/>
      <c r="I147" s="188"/>
      <c r="J147" s="36"/>
      <c r="K147" s="36"/>
      <c r="L147" s="39"/>
      <c r="M147" s="204"/>
      <c r="N147" s="205"/>
      <c r="O147" s="206"/>
      <c r="P147" s="206"/>
      <c r="Q147" s="206"/>
      <c r="R147" s="206"/>
      <c r="S147" s="206"/>
      <c r="T147" s="207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7" t="s">
        <v>132</v>
      </c>
      <c r="AU147" s="17" t="s">
        <v>79</v>
      </c>
    </row>
    <row r="148" spans="1:65" s="2" customFormat="1" ht="6.95" customHeight="1">
      <c r="A148" s="34"/>
      <c r="B148" s="47"/>
      <c r="C148" s="48"/>
      <c r="D148" s="48"/>
      <c r="E148" s="48"/>
      <c r="F148" s="48"/>
      <c r="G148" s="48"/>
      <c r="H148" s="48"/>
      <c r="I148" s="48"/>
      <c r="J148" s="48"/>
      <c r="K148" s="48"/>
      <c r="L148" s="39"/>
      <c r="M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</sheetData>
  <sheetProtection algorithmName="SHA-512" hashValue="c46b++DkyPoixSHP/mJOHUuvyZVbu1fd3LJjAXs3GB1YzJn6zdtPdQzozvciNi9KBoY4mBiKmeNimCGic3QOeA==" saltValue="vFc+niMZyQwwmVg1yBWMp08uNTBN5rOgorN5IF3F2zBsrI+wKc/i4yVWheWbcV36zOzEJAzVdMPimGsSyvpiyQ==" spinCount="100000" sheet="1" objects="1" scenarios="1" formatColumns="0" formatRows="0" autoFilter="0"/>
  <autoFilter ref="C82:K147" xr:uid="{00000000-0009-0000-0000-000006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600-000000000000}"/>
    <hyperlink ref="F92" r:id="rId2" xr:uid="{00000000-0004-0000-0600-000001000000}"/>
    <hyperlink ref="F96" r:id="rId3" xr:uid="{00000000-0004-0000-0600-000002000000}"/>
    <hyperlink ref="F99" r:id="rId4" xr:uid="{00000000-0004-0000-0600-000003000000}"/>
    <hyperlink ref="F102" r:id="rId5" xr:uid="{00000000-0004-0000-0600-000004000000}"/>
    <hyperlink ref="F105" r:id="rId6" xr:uid="{00000000-0004-0000-0600-000005000000}"/>
    <hyperlink ref="F108" r:id="rId7" xr:uid="{00000000-0004-0000-0600-000006000000}"/>
    <hyperlink ref="F111" r:id="rId8" xr:uid="{00000000-0004-0000-0600-000007000000}"/>
    <hyperlink ref="F114" r:id="rId9" xr:uid="{00000000-0004-0000-0600-000008000000}"/>
    <hyperlink ref="F117" r:id="rId10" xr:uid="{00000000-0004-0000-0600-000009000000}"/>
    <hyperlink ref="F120" r:id="rId11" xr:uid="{00000000-0004-0000-0600-00000A000000}"/>
    <hyperlink ref="F123" r:id="rId12" xr:uid="{00000000-0004-0000-0600-00000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1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7" t="s">
        <v>96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79</v>
      </c>
    </row>
    <row r="4" spans="1:46" s="1" customFormat="1" ht="24.95" customHeight="1">
      <c r="B4" s="20"/>
      <c r="D4" s="103" t="s">
        <v>97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6" t="str">
        <f>'Rekapitulace stavby'!K6</f>
        <v>Údržba HOZ Pardubicko - část 2</v>
      </c>
      <c r="F7" s="337"/>
      <c r="G7" s="337"/>
      <c r="H7" s="337"/>
      <c r="L7" s="20"/>
    </row>
    <row r="8" spans="1:46" s="2" customFormat="1" ht="12" customHeight="1">
      <c r="A8" s="34"/>
      <c r="B8" s="39"/>
      <c r="C8" s="34"/>
      <c r="D8" s="105" t="s">
        <v>98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8" t="s">
        <v>300</v>
      </c>
      <c r="F9" s="339"/>
      <c r="G9" s="339"/>
      <c r="H9" s="33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26</v>
      </c>
      <c r="F15" s="34"/>
      <c r="G15" s="34"/>
      <c r="H15" s="34"/>
      <c r="I15" s="105" t="s">
        <v>27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28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0" t="str">
        <f>'Rekapitulace stavby'!E14</f>
        <v>Vyplň údaj</v>
      </c>
      <c r="F18" s="341"/>
      <c r="G18" s="341"/>
      <c r="H18" s="341"/>
      <c r="I18" s="105" t="s">
        <v>27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30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27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32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27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33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2" t="s">
        <v>19</v>
      </c>
      <c r="F27" s="342"/>
      <c r="G27" s="342"/>
      <c r="H27" s="34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35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37</v>
      </c>
      <c r="G32" s="34"/>
      <c r="H32" s="34"/>
      <c r="I32" s="115" t="s">
        <v>36</v>
      </c>
      <c r="J32" s="115" t="s">
        <v>38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39</v>
      </c>
      <c r="E33" s="105" t="s">
        <v>40</v>
      </c>
      <c r="F33" s="117">
        <f>ROUND((SUM(BE83:BE111)),  2)</f>
        <v>0</v>
      </c>
      <c r="G33" s="34"/>
      <c r="H33" s="34"/>
      <c r="I33" s="118">
        <v>0.21</v>
      </c>
      <c r="J33" s="117">
        <f>ROUND(((SUM(BE83:BE111))*I33),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41</v>
      </c>
      <c r="F34" s="117">
        <f>ROUND((SUM(BF83:BF111)),  2)</f>
        <v>0</v>
      </c>
      <c r="G34" s="34"/>
      <c r="H34" s="34"/>
      <c r="I34" s="118">
        <v>0.12</v>
      </c>
      <c r="J34" s="117">
        <f>ROUND(((SUM(BF83:BF111))*I34),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42</v>
      </c>
      <c r="F35" s="117">
        <f>ROUND((SUM(BG83:BG111)),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43</v>
      </c>
      <c r="F36" s="117">
        <f>ROUND((SUM(BH83:BH111)),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44</v>
      </c>
      <c r="F37" s="117">
        <f>ROUND((SUM(BI83:BI111)),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45</v>
      </c>
      <c r="E39" s="121"/>
      <c r="F39" s="121"/>
      <c r="G39" s="122" t="s">
        <v>46</v>
      </c>
      <c r="H39" s="123" t="s">
        <v>47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3" t="str">
        <f>E7</f>
        <v>Údržba HOZ Pardubicko - část 2</v>
      </c>
      <c r="F48" s="344"/>
      <c r="G48" s="344"/>
      <c r="H48" s="34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98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6" t="str">
        <f>E9</f>
        <v>SO7 - ODV. SLATIŇANY, Odpad B</v>
      </c>
      <c r="F50" s="345"/>
      <c r="G50" s="345"/>
      <c r="H50" s="34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>SPÚ-OVHS</v>
      </c>
      <c r="G54" s="36"/>
      <c r="H54" s="36"/>
      <c r="I54" s="29" t="s">
        <v>30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28</v>
      </c>
      <c r="D55" s="36"/>
      <c r="E55" s="36"/>
      <c r="F55" s="27" t="str">
        <f>IF(E18="","",E18)</f>
        <v>Vyplň údaj</v>
      </c>
      <c r="G55" s="36"/>
      <c r="H55" s="36"/>
      <c r="I55" s="29" t="s">
        <v>32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101</v>
      </c>
      <c r="D57" s="131"/>
      <c r="E57" s="131"/>
      <c r="F57" s="131"/>
      <c r="G57" s="131"/>
      <c r="H57" s="131"/>
      <c r="I57" s="131"/>
      <c r="J57" s="132" t="s">
        <v>102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67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103</v>
      </c>
    </row>
    <row r="60" spans="1:47" s="9" customFormat="1" ht="24.95" customHeight="1">
      <c r="B60" s="134"/>
      <c r="C60" s="135"/>
      <c r="D60" s="136" t="s">
        <v>104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105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106</v>
      </c>
      <c r="E62" s="137"/>
      <c r="F62" s="137"/>
      <c r="G62" s="137"/>
      <c r="H62" s="137"/>
      <c r="I62" s="137"/>
      <c r="J62" s="138">
        <f>J100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107</v>
      </c>
      <c r="E63" s="143"/>
      <c r="F63" s="143"/>
      <c r="G63" s="143"/>
      <c r="H63" s="143"/>
      <c r="I63" s="143"/>
      <c r="J63" s="144">
        <f>J101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108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3" t="str">
        <f>E7</f>
        <v>Údržba HOZ Pardubicko - část 2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98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6" t="str">
        <f>E9</f>
        <v>SO7 - ODV. SLATIŇANY, Odpad B</v>
      </c>
      <c r="F75" s="345"/>
      <c r="G75" s="345"/>
      <c r="H75" s="345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 xml:space="preserve"> 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6" customHeight="1">
      <c r="A79" s="34"/>
      <c r="B79" s="35"/>
      <c r="C79" s="29" t="s">
        <v>24</v>
      </c>
      <c r="D79" s="36"/>
      <c r="E79" s="36"/>
      <c r="F79" s="27" t="str">
        <f>E15</f>
        <v>SPÚ-OVHS</v>
      </c>
      <c r="G79" s="36"/>
      <c r="H79" s="36"/>
      <c r="I79" s="29" t="s">
        <v>30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6" customHeight="1">
      <c r="A80" s="34"/>
      <c r="B80" s="35"/>
      <c r="C80" s="29" t="s">
        <v>28</v>
      </c>
      <c r="D80" s="36"/>
      <c r="E80" s="36"/>
      <c r="F80" s="27" t="str">
        <f>IF(E18="","",E18)</f>
        <v>Vyplň údaj</v>
      </c>
      <c r="G80" s="36"/>
      <c r="H80" s="36"/>
      <c r="I80" s="29" t="s">
        <v>32</v>
      </c>
      <c r="J80" s="32" t="str">
        <f>E24</f>
        <v xml:space="preserve"> 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109</v>
      </c>
      <c r="D82" s="149" t="s">
        <v>54</v>
      </c>
      <c r="E82" s="149" t="s">
        <v>50</v>
      </c>
      <c r="F82" s="149" t="s">
        <v>51</v>
      </c>
      <c r="G82" s="149" t="s">
        <v>110</v>
      </c>
      <c r="H82" s="149" t="s">
        <v>111</v>
      </c>
      <c r="I82" s="149" t="s">
        <v>112</v>
      </c>
      <c r="J82" s="149" t="s">
        <v>102</v>
      </c>
      <c r="K82" s="150" t="s">
        <v>113</v>
      </c>
      <c r="L82" s="151"/>
      <c r="M82" s="68" t="s">
        <v>19</v>
      </c>
      <c r="N82" s="69" t="s">
        <v>39</v>
      </c>
      <c r="O82" s="69" t="s">
        <v>114</v>
      </c>
      <c r="P82" s="69" t="s">
        <v>115</v>
      </c>
      <c r="Q82" s="69" t="s">
        <v>116</v>
      </c>
      <c r="R82" s="69" t="s">
        <v>117</v>
      </c>
      <c r="S82" s="69" t="s">
        <v>118</v>
      </c>
      <c r="T82" s="70" t="s">
        <v>119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120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P84+P100</f>
        <v>0</v>
      </c>
      <c r="Q83" s="72"/>
      <c r="R83" s="154">
        <f>R84+R100</f>
        <v>0</v>
      </c>
      <c r="S83" s="72"/>
      <c r="T83" s="155">
        <f>T84+T100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68</v>
      </c>
      <c r="AU83" s="17" t="s">
        <v>103</v>
      </c>
      <c r="BK83" s="156">
        <f>BK84+BK100</f>
        <v>0</v>
      </c>
    </row>
    <row r="84" spans="1:65" s="12" customFormat="1" ht="25.9" customHeight="1">
      <c r="B84" s="157"/>
      <c r="C84" s="158"/>
      <c r="D84" s="159" t="s">
        <v>68</v>
      </c>
      <c r="E84" s="160" t="s">
        <v>121</v>
      </c>
      <c r="F84" s="160" t="s">
        <v>122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77</v>
      </c>
      <c r="AT84" s="169" t="s">
        <v>68</v>
      </c>
      <c r="AU84" s="169" t="s">
        <v>69</v>
      </c>
      <c r="AY84" s="168" t="s">
        <v>123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68</v>
      </c>
      <c r="E85" s="171" t="s">
        <v>77</v>
      </c>
      <c r="F85" s="171" t="s">
        <v>124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SUM(P86:P99)</f>
        <v>0</v>
      </c>
      <c r="Q85" s="165"/>
      <c r="R85" s="166">
        <f>SUM(R86:R99)</f>
        <v>0</v>
      </c>
      <c r="S85" s="165"/>
      <c r="T85" s="167">
        <f>SUM(T86:T99)</f>
        <v>0</v>
      </c>
      <c r="AR85" s="168" t="s">
        <v>77</v>
      </c>
      <c r="AT85" s="169" t="s">
        <v>68</v>
      </c>
      <c r="AU85" s="169" t="s">
        <v>77</v>
      </c>
      <c r="AY85" s="168" t="s">
        <v>123</v>
      </c>
      <c r="BK85" s="170">
        <f>SUM(BK86:BK99)</f>
        <v>0</v>
      </c>
    </row>
    <row r="86" spans="1:65" s="2" customFormat="1" ht="14.45" customHeight="1">
      <c r="A86" s="34"/>
      <c r="B86" s="35"/>
      <c r="C86" s="173" t="s">
        <v>77</v>
      </c>
      <c r="D86" s="173" t="s">
        <v>125</v>
      </c>
      <c r="E86" s="174" t="s">
        <v>126</v>
      </c>
      <c r="F86" s="175" t="s">
        <v>127</v>
      </c>
      <c r="G86" s="176" t="s">
        <v>128</v>
      </c>
      <c r="H86" s="177">
        <v>0.184</v>
      </c>
      <c r="I86" s="178"/>
      <c r="J86" s="179">
        <f>ROUND(I86*H86,2)</f>
        <v>0</v>
      </c>
      <c r="K86" s="175" t="s">
        <v>129</v>
      </c>
      <c r="L86" s="39"/>
      <c r="M86" s="180" t="s">
        <v>19</v>
      </c>
      <c r="N86" s="181" t="s">
        <v>40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130</v>
      </c>
      <c r="AT86" s="184" t="s">
        <v>125</v>
      </c>
      <c r="AU86" s="184" t="s">
        <v>79</v>
      </c>
      <c r="AY86" s="17" t="s">
        <v>123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77</v>
      </c>
      <c r="BK86" s="185">
        <f>ROUND(I86*H86,2)</f>
        <v>0</v>
      </c>
      <c r="BL86" s="17" t="s">
        <v>130</v>
      </c>
      <c r="BM86" s="184" t="s">
        <v>301</v>
      </c>
    </row>
    <row r="87" spans="1:65" s="2" customFormat="1" ht="11.25">
      <c r="A87" s="34"/>
      <c r="B87" s="35"/>
      <c r="C87" s="36"/>
      <c r="D87" s="186" t="s">
        <v>132</v>
      </c>
      <c r="E87" s="36"/>
      <c r="F87" s="187" t="s">
        <v>133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132</v>
      </c>
      <c r="AU87" s="17" t="s">
        <v>79</v>
      </c>
    </row>
    <row r="88" spans="1:65" s="2" customFormat="1" ht="11.25">
      <c r="A88" s="34"/>
      <c r="B88" s="35"/>
      <c r="C88" s="36"/>
      <c r="D88" s="191" t="s">
        <v>134</v>
      </c>
      <c r="E88" s="36"/>
      <c r="F88" s="192" t="s">
        <v>135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134</v>
      </c>
      <c r="AU88" s="17" t="s">
        <v>79</v>
      </c>
    </row>
    <row r="89" spans="1:65" s="13" customFormat="1" ht="11.25">
      <c r="B89" s="193"/>
      <c r="C89" s="194"/>
      <c r="D89" s="186" t="s">
        <v>136</v>
      </c>
      <c r="E89" s="195" t="s">
        <v>19</v>
      </c>
      <c r="F89" s="196" t="s">
        <v>302</v>
      </c>
      <c r="G89" s="194"/>
      <c r="H89" s="197">
        <v>0.184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136</v>
      </c>
      <c r="AU89" s="203" t="s">
        <v>79</v>
      </c>
      <c r="AV89" s="13" t="s">
        <v>79</v>
      </c>
      <c r="AW89" s="13" t="s">
        <v>31</v>
      </c>
      <c r="AX89" s="13" t="s">
        <v>77</v>
      </c>
      <c r="AY89" s="203" t="s">
        <v>123</v>
      </c>
    </row>
    <row r="90" spans="1:65" s="2" customFormat="1" ht="14.45" customHeight="1">
      <c r="A90" s="34"/>
      <c r="B90" s="35"/>
      <c r="C90" s="173" t="s">
        <v>79</v>
      </c>
      <c r="D90" s="173" t="s">
        <v>125</v>
      </c>
      <c r="E90" s="174" t="s">
        <v>138</v>
      </c>
      <c r="F90" s="175" t="s">
        <v>139</v>
      </c>
      <c r="G90" s="176" t="s">
        <v>128</v>
      </c>
      <c r="H90" s="177">
        <v>0.02</v>
      </c>
      <c r="I90" s="178"/>
      <c r="J90" s="179">
        <f>ROUND(I90*H90,2)</f>
        <v>0</v>
      </c>
      <c r="K90" s="175" t="s">
        <v>129</v>
      </c>
      <c r="L90" s="39"/>
      <c r="M90" s="180" t="s">
        <v>19</v>
      </c>
      <c r="N90" s="181" t="s">
        <v>40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130</v>
      </c>
      <c r="AT90" s="184" t="s">
        <v>125</v>
      </c>
      <c r="AU90" s="184" t="s">
        <v>79</v>
      </c>
      <c r="AY90" s="17" t="s">
        <v>123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77</v>
      </c>
      <c r="BK90" s="185">
        <f>ROUND(I90*H90,2)</f>
        <v>0</v>
      </c>
      <c r="BL90" s="17" t="s">
        <v>130</v>
      </c>
      <c r="BM90" s="184" t="s">
        <v>303</v>
      </c>
    </row>
    <row r="91" spans="1:65" s="2" customFormat="1" ht="11.25">
      <c r="A91" s="34"/>
      <c r="B91" s="35"/>
      <c r="C91" s="36"/>
      <c r="D91" s="186" t="s">
        <v>132</v>
      </c>
      <c r="E91" s="36"/>
      <c r="F91" s="187" t="s">
        <v>141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132</v>
      </c>
      <c r="AU91" s="17" t="s">
        <v>79</v>
      </c>
    </row>
    <row r="92" spans="1:65" s="2" customFormat="1" ht="11.25">
      <c r="A92" s="34"/>
      <c r="B92" s="35"/>
      <c r="C92" s="36"/>
      <c r="D92" s="191" t="s">
        <v>134</v>
      </c>
      <c r="E92" s="36"/>
      <c r="F92" s="192" t="s">
        <v>142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134</v>
      </c>
      <c r="AU92" s="17" t="s">
        <v>79</v>
      </c>
    </row>
    <row r="93" spans="1:65" s="13" customFormat="1" ht="11.25">
      <c r="B93" s="193"/>
      <c r="C93" s="194"/>
      <c r="D93" s="186" t="s">
        <v>136</v>
      </c>
      <c r="E93" s="195" t="s">
        <v>19</v>
      </c>
      <c r="F93" s="196" t="s">
        <v>304</v>
      </c>
      <c r="G93" s="194"/>
      <c r="H93" s="197">
        <v>0.02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136</v>
      </c>
      <c r="AU93" s="203" t="s">
        <v>79</v>
      </c>
      <c r="AV93" s="13" t="s">
        <v>79</v>
      </c>
      <c r="AW93" s="13" t="s">
        <v>31</v>
      </c>
      <c r="AX93" s="13" t="s">
        <v>77</v>
      </c>
      <c r="AY93" s="203" t="s">
        <v>123</v>
      </c>
    </row>
    <row r="94" spans="1:65" s="2" customFormat="1" ht="14.45" customHeight="1">
      <c r="A94" s="34"/>
      <c r="B94" s="35"/>
      <c r="C94" s="173" t="s">
        <v>144</v>
      </c>
      <c r="D94" s="173" t="s">
        <v>125</v>
      </c>
      <c r="E94" s="174" t="s">
        <v>145</v>
      </c>
      <c r="F94" s="175" t="s">
        <v>146</v>
      </c>
      <c r="G94" s="176" t="s">
        <v>128</v>
      </c>
      <c r="H94" s="177">
        <v>0.184</v>
      </c>
      <c r="I94" s="178"/>
      <c r="J94" s="179">
        <f>ROUND(I94*H94,2)</f>
        <v>0</v>
      </c>
      <c r="K94" s="175" t="s">
        <v>129</v>
      </c>
      <c r="L94" s="39"/>
      <c r="M94" s="180" t="s">
        <v>19</v>
      </c>
      <c r="N94" s="181" t="s">
        <v>40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130</v>
      </c>
      <c r="AT94" s="184" t="s">
        <v>125</v>
      </c>
      <c r="AU94" s="184" t="s">
        <v>79</v>
      </c>
      <c r="AY94" s="17" t="s">
        <v>123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77</v>
      </c>
      <c r="BK94" s="185">
        <f>ROUND(I94*H94,2)</f>
        <v>0</v>
      </c>
      <c r="BL94" s="17" t="s">
        <v>130</v>
      </c>
      <c r="BM94" s="184" t="s">
        <v>305</v>
      </c>
    </row>
    <row r="95" spans="1:65" s="2" customFormat="1" ht="11.25">
      <c r="A95" s="34"/>
      <c r="B95" s="35"/>
      <c r="C95" s="36"/>
      <c r="D95" s="186" t="s">
        <v>132</v>
      </c>
      <c r="E95" s="36"/>
      <c r="F95" s="187" t="s">
        <v>148</v>
      </c>
      <c r="G95" s="36"/>
      <c r="H95" s="36"/>
      <c r="I95" s="188"/>
      <c r="J95" s="36"/>
      <c r="K95" s="36"/>
      <c r="L95" s="39"/>
      <c r="M95" s="189"/>
      <c r="N95" s="190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132</v>
      </c>
      <c r="AU95" s="17" t="s">
        <v>79</v>
      </c>
    </row>
    <row r="96" spans="1:65" s="2" customFormat="1" ht="11.25">
      <c r="A96" s="34"/>
      <c r="B96" s="35"/>
      <c r="C96" s="36"/>
      <c r="D96" s="191" t="s">
        <v>134</v>
      </c>
      <c r="E96" s="36"/>
      <c r="F96" s="192" t="s">
        <v>149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134</v>
      </c>
      <c r="AU96" s="17" t="s">
        <v>79</v>
      </c>
    </row>
    <row r="97" spans="1:65" s="2" customFormat="1" ht="14.45" customHeight="1">
      <c r="A97" s="34"/>
      <c r="B97" s="35"/>
      <c r="C97" s="173" t="s">
        <v>130</v>
      </c>
      <c r="D97" s="173" t="s">
        <v>125</v>
      </c>
      <c r="E97" s="174" t="s">
        <v>150</v>
      </c>
      <c r="F97" s="175" t="s">
        <v>151</v>
      </c>
      <c r="G97" s="176" t="s">
        <v>128</v>
      </c>
      <c r="H97" s="177">
        <v>0.02</v>
      </c>
      <c r="I97" s="178"/>
      <c r="J97" s="179">
        <f>ROUND(I97*H97,2)</f>
        <v>0</v>
      </c>
      <c r="K97" s="175" t="s">
        <v>129</v>
      </c>
      <c r="L97" s="39"/>
      <c r="M97" s="180" t="s">
        <v>19</v>
      </c>
      <c r="N97" s="181" t="s">
        <v>40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130</v>
      </c>
      <c r="AT97" s="184" t="s">
        <v>125</v>
      </c>
      <c r="AU97" s="184" t="s">
        <v>79</v>
      </c>
      <c r="AY97" s="17" t="s">
        <v>123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77</v>
      </c>
      <c r="BK97" s="185">
        <f>ROUND(I97*H97,2)</f>
        <v>0</v>
      </c>
      <c r="BL97" s="17" t="s">
        <v>130</v>
      </c>
      <c r="BM97" s="184" t="s">
        <v>306</v>
      </c>
    </row>
    <row r="98" spans="1:65" s="2" customFormat="1" ht="11.25">
      <c r="A98" s="34"/>
      <c r="B98" s="35"/>
      <c r="C98" s="36"/>
      <c r="D98" s="186" t="s">
        <v>132</v>
      </c>
      <c r="E98" s="36"/>
      <c r="F98" s="187" t="s">
        <v>153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132</v>
      </c>
      <c r="AU98" s="17" t="s">
        <v>79</v>
      </c>
    </row>
    <row r="99" spans="1:65" s="2" customFormat="1" ht="11.25">
      <c r="A99" s="34"/>
      <c r="B99" s="35"/>
      <c r="C99" s="36"/>
      <c r="D99" s="191" t="s">
        <v>134</v>
      </c>
      <c r="E99" s="36"/>
      <c r="F99" s="192" t="s">
        <v>154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134</v>
      </c>
      <c r="AU99" s="17" t="s">
        <v>79</v>
      </c>
    </row>
    <row r="100" spans="1:65" s="12" customFormat="1" ht="25.9" customHeight="1">
      <c r="B100" s="157"/>
      <c r="C100" s="158"/>
      <c r="D100" s="159" t="s">
        <v>68</v>
      </c>
      <c r="E100" s="160" t="s">
        <v>155</v>
      </c>
      <c r="F100" s="160" t="s">
        <v>156</v>
      </c>
      <c r="G100" s="158"/>
      <c r="H100" s="158"/>
      <c r="I100" s="161"/>
      <c r="J100" s="162">
        <f>BK100</f>
        <v>0</v>
      </c>
      <c r="K100" s="158"/>
      <c r="L100" s="163"/>
      <c r="M100" s="164"/>
      <c r="N100" s="165"/>
      <c r="O100" s="165"/>
      <c r="P100" s="166">
        <f>P101</f>
        <v>0</v>
      </c>
      <c r="Q100" s="165"/>
      <c r="R100" s="166">
        <f>R101</f>
        <v>0</v>
      </c>
      <c r="S100" s="165"/>
      <c r="T100" s="167">
        <f>T101</f>
        <v>0</v>
      </c>
      <c r="AR100" s="168" t="s">
        <v>130</v>
      </c>
      <c r="AT100" s="169" t="s">
        <v>68</v>
      </c>
      <c r="AU100" s="169" t="s">
        <v>69</v>
      </c>
      <c r="AY100" s="168" t="s">
        <v>123</v>
      </c>
      <c r="BK100" s="170">
        <f>BK101</f>
        <v>0</v>
      </c>
    </row>
    <row r="101" spans="1:65" s="12" customFormat="1" ht="22.9" customHeight="1">
      <c r="B101" s="157"/>
      <c r="C101" s="158"/>
      <c r="D101" s="159" t="s">
        <v>68</v>
      </c>
      <c r="E101" s="171" t="s">
        <v>157</v>
      </c>
      <c r="F101" s="171" t="s">
        <v>158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SUM(P102:P111)</f>
        <v>0</v>
      </c>
      <c r="Q101" s="165"/>
      <c r="R101" s="166">
        <f>SUM(R102:R111)</f>
        <v>0</v>
      </c>
      <c r="S101" s="165"/>
      <c r="T101" s="167">
        <f>SUM(T102:T111)</f>
        <v>0</v>
      </c>
      <c r="AR101" s="168" t="s">
        <v>130</v>
      </c>
      <c r="AT101" s="169" t="s">
        <v>68</v>
      </c>
      <c r="AU101" s="169" t="s">
        <v>77</v>
      </c>
      <c r="AY101" s="168" t="s">
        <v>123</v>
      </c>
      <c r="BK101" s="170">
        <f>SUM(BK102:BK111)</f>
        <v>0</v>
      </c>
    </row>
    <row r="102" spans="1:65" s="2" customFormat="1" ht="22.15" customHeight="1">
      <c r="A102" s="34"/>
      <c r="B102" s="35"/>
      <c r="C102" s="173" t="s">
        <v>210</v>
      </c>
      <c r="D102" s="173" t="s">
        <v>125</v>
      </c>
      <c r="E102" s="174" t="s">
        <v>270</v>
      </c>
      <c r="F102" s="175" t="s">
        <v>271</v>
      </c>
      <c r="G102" s="176" t="s">
        <v>264</v>
      </c>
      <c r="H102" s="177">
        <v>1</v>
      </c>
      <c r="I102" s="178"/>
      <c r="J102" s="179">
        <f>ROUND(I102*H102,2)</f>
        <v>0</v>
      </c>
      <c r="K102" s="175" t="s">
        <v>19</v>
      </c>
      <c r="L102" s="39"/>
      <c r="M102" s="180" t="s">
        <v>19</v>
      </c>
      <c r="N102" s="181" t="s">
        <v>40</v>
      </c>
      <c r="O102" s="64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162</v>
      </c>
      <c r="AT102" s="184" t="s">
        <v>125</v>
      </c>
      <c r="AU102" s="184" t="s">
        <v>79</v>
      </c>
      <c r="AY102" s="17" t="s">
        <v>123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77</v>
      </c>
      <c r="BK102" s="185">
        <f>ROUND(I102*H102,2)</f>
        <v>0</v>
      </c>
      <c r="BL102" s="17" t="s">
        <v>162</v>
      </c>
      <c r="BM102" s="184" t="s">
        <v>307</v>
      </c>
    </row>
    <row r="103" spans="1:65" s="2" customFormat="1" ht="19.5">
      <c r="A103" s="34"/>
      <c r="B103" s="35"/>
      <c r="C103" s="36"/>
      <c r="D103" s="186" t="s">
        <v>132</v>
      </c>
      <c r="E103" s="36"/>
      <c r="F103" s="187" t="s">
        <v>273</v>
      </c>
      <c r="G103" s="36"/>
      <c r="H103" s="36"/>
      <c r="I103" s="188"/>
      <c r="J103" s="36"/>
      <c r="K103" s="36"/>
      <c r="L103" s="39"/>
      <c r="M103" s="189"/>
      <c r="N103" s="190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132</v>
      </c>
      <c r="AU103" s="17" t="s">
        <v>79</v>
      </c>
    </row>
    <row r="104" spans="1:65" s="2" customFormat="1" ht="29.25">
      <c r="A104" s="34"/>
      <c r="B104" s="35"/>
      <c r="C104" s="36"/>
      <c r="D104" s="186" t="s">
        <v>267</v>
      </c>
      <c r="E104" s="36"/>
      <c r="F104" s="208" t="s">
        <v>274</v>
      </c>
      <c r="G104" s="36"/>
      <c r="H104" s="36"/>
      <c r="I104" s="188"/>
      <c r="J104" s="36"/>
      <c r="K104" s="36"/>
      <c r="L104" s="39"/>
      <c r="M104" s="189"/>
      <c r="N104" s="190"/>
      <c r="O104" s="64"/>
      <c r="P104" s="64"/>
      <c r="Q104" s="64"/>
      <c r="R104" s="64"/>
      <c r="S104" s="64"/>
      <c r="T104" s="65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267</v>
      </c>
      <c r="AU104" s="17" t="s">
        <v>79</v>
      </c>
    </row>
    <row r="105" spans="1:65" s="2" customFormat="1" ht="22.15" customHeight="1">
      <c r="A105" s="34"/>
      <c r="B105" s="35"/>
      <c r="C105" s="173" t="s">
        <v>217</v>
      </c>
      <c r="D105" s="173" t="s">
        <v>125</v>
      </c>
      <c r="E105" s="174" t="s">
        <v>293</v>
      </c>
      <c r="F105" s="175" t="s">
        <v>294</v>
      </c>
      <c r="G105" s="176" t="s">
        <v>295</v>
      </c>
      <c r="H105" s="177">
        <v>1.5</v>
      </c>
      <c r="I105" s="178"/>
      <c r="J105" s="179">
        <f>ROUND(I105*H105,2)</f>
        <v>0</v>
      </c>
      <c r="K105" s="175" t="s">
        <v>19</v>
      </c>
      <c r="L105" s="39"/>
      <c r="M105" s="180" t="s">
        <v>19</v>
      </c>
      <c r="N105" s="181" t="s">
        <v>40</v>
      </c>
      <c r="O105" s="64"/>
      <c r="P105" s="182">
        <f>O105*H105</f>
        <v>0</v>
      </c>
      <c r="Q105" s="182">
        <v>0</v>
      </c>
      <c r="R105" s="182">
        <f>Q105*H105</f>
        <v>0</v>
      </c>
      <c r="S105" s="182">
        <v>0</v>
      </c>
      <c r="T105" s="183">
        <f>S105*H105</f>
        <v>0</v>
      </c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R105" s="184" t="s">
        <v>162</v>
      </c>
      <c r="AT105" s="184" t="s">
        <v>125</v>
      </c>
      <c r="AU105" s="184" t="s">
        <v>79</v>
      </c>
      <c r="AY105" s="17" t="s">
        <v>123</v>
      </c>
      <c r="BE105" s="185">
        <f>IF(N105="základní",J105,0)</f>
        <v>0</v>
      </c>
      <c r="BF105" s="185">
        <f>IF(N105="snížená",J105,0)</f>
        <v>0</v>
      </c>
      <c r="BG105" s="185">
        <f>IF(N105="zákl. přenesená",J105,0)</f>
        <v>0</v>
      </c>
      <c r="BH105" s="185">
        <f>IF(N105="sníž. přenesená",J105,0)</f>
        <v>0</v>
      </c>
      <c r="BI105" s="185">
        <f>IF(N105="nulová",J105,0)</f>
        <v>0</v>
      </c>
      <c r="BJ105" s="17" t="s">
        <v>77</v>
      </c>
      <c r="BK105" s="185">
        <f>ROUND(I105*H105,2)</f>
        <v>0</v>
      </c>
      <c r="BL105" s="17" t="s">
        <v>162</v>
      </c>
      <c r="BM105" s="184" t="s">
        <v>308</v>
      </c>
    </row>
    <row r="106" spans="1:65" s="2" customFormat="1" ht="19.5">
      <c r="A106" s="34"/>
      <c r="B106" s="35"/>
      <c r="C106" s="36"/>
      <c r="D106" s="186" t="s">
        <v>132</v>
      </c>
      <c r="E106" s="36"/>
      <c r="F106" s="187" t="s">
        <v>294</v>
      </c>
      <c r="G106" s="36"/>
      <c r="H106" s="36"/>
      <c r="I106" s="188"/>
      <c r="J106" s="36"/>
      <c r="K106" s="36"/>
      <c r="L106" s="39"/>
      <c r="M106" s="189"/>
      <c r="N106" s="190"/>
      <c r="O106" s="64"/>
      <c r="P106" s="64"/>
      <c r="Q106" s="64"/>
      <c r="R106" s="64"/>
      <c r="S106" s="64"/>
      <c r="T106" s="65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7" t="s">
        <v>132</v>
      </c>
      <c r="AU106" s="17" t="s">
        <v>79</v>
      </c>
    </row>
    <row r="107" spans="1:65" s="2" customFormat="1" ht="29.25">
      <c r="A107" s="34"/>
      <c r="B107" s="35"/>
      <c r="C107" s="36"/>
      <c r="D107" s="186" t="s">
        <v>267</v>
      </c>
      <c r="E107" s="36"/>
      <c r="F107" s="208" t="s">
        <v>297</v>
      </c>
      <c r="G107" s="36"/>
      <c r="H107" s="36"/>
      <c r="I107" s="188"/>
      <c r="J107" s="36"/>
      <c r="K107" s="36"/>
      <c r="L107" s="39"/>
      <c r="M107" s="189"/>
      <c r="N107" s="190"/>
      <c r="O107" s="64"/>
      <c r="P107" s="64"/>
      <c r="Q107" s="64"/>
      <c r="R107" s="64"/>
      <c r="S107" s="64"/>
      <c r="T107" s="65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T107" s="17" t="s">
        <v>267</v>
      </c>
      <c r="AU107" s="17" t="s">
        <v>79</v>
      </c>
    </row>
    <row r="108" spans="1:65" s="2" customFormat="1" ht="19.899999999999999" customHeight="1">
      <c r="A108" s="34"/>
      <c r="B108" s="35"/>
      <c r="C108" s="173" t="s">
        <v>159</v>
      </c>
      <c r="D108" s="173" t="s">
        <v>125</v>
      </c>
      <c r="E108" s="174" t="s">
        <v>160</v>
      </c>
      <c r="F108" s="175" t="s">
        <v>161</v>
      </c>
      <c r="G108" s="176" t="s">
        <v>128</v>
      </c>
      <c r="H108" s="177">
        <v>0.184</v>
      </c>
      <c r="I108" s="178"/>
      <c r="J108" s="179">
        <f>ROUND(I108*H108,2)</f>
        <v>0</v>
      </c>
      <c r="K108" s="175" t="s">
        <v>19</v>
      </c>
      <c r="L108" s="39"/>
      <c r="M108" s="180" t="s">
        <v>19</v>
      </c>
      <c r="N108" s="181" t="s">
        <v>40</v>
      </c>
      <c r="O108" s="64"/>
      <c r="P108" s="182">
        <f>O108*H108</f>
        <v>0</v>
      </c>
      <c r="Q108" s="182">
        <v>0</v>
      </c>
      <c r="R108" s="182">
        <f>Q108*H108</f>
        <v>0</v>
      </c>
      <c r="S108" s="182">
        <v>0</v>
      </c>
      <c r="T108" s="183">
        <f>S108*H108</f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84" t="s">
        <v>162</v>
      </c>
      <c r="AT108" s="184" t="s">
        <v>125</v>
      </c>
      <c r="AU108" s="184" t="s">
        <v>79</v>
      </c>
      <c r="AY108" s="17" t="s">
        <v>123</v>
      </c>
      <c r="BE108" s="185">
        <f>IF(N108="základní",J108,0)</f>
        <v>0</v>
      </c>
      <c r="BF108" s="185">
        <f>IF(N108="snížená",J108,0)</f>
        <v>0</v>
      </c>
      <c r="BG108" s="185">
        <f>IF(N108="zákl. přenesená",J108,0)</f>
        <v>0</v>
      </c>
      <c r="BH108" s="185">
        <f>IF(N108="sníž. přenesená",J108,0)</f>
        <v>0</v>
      </c>
      <c r="BI108" s="185">
        <f>IF(N108="nulová",J108,0)</f>
        <v>0</v>
      </c>
      <c r="BJ108" s="17" t="s">
        <v>77</v>
      </c>
      <c r="BK108" s="185">
        <f>ROUND(I108*H108,2)</f>
        <v>0</v>
      </c>
      <c r="BL108" s="17" t="s">
        <v>162</v>
      </c>
      <c r="BM108" s="184" t="s">
        <v>309</v>
      </c>
    </row>
    <row r="109" spans="1:65" s="2" customFormat="1" ht="19.5">
      <c r="A109" s="34"/>
      <c r="B109" s="35"/>
      <c r="C109" s="36"/>
      <c r="D109" s="186" t="s">
        <v>132</v>
      </c>
      <c r="E109" s="36"/>
      <c r="F109" s="187" t="s">
        <v>164</v>
      </c>
      <c r="G109" s="36"/>
      <c r="H109" s="36"/>
      <c r="I109" s="188"/>
      <c r="J109" s="36"/>
      <c r="K109" s="36"/>
      <c r="L109" s="39"/>
      <c r="M109" s="189"/>
      <c r="N109" s="190"/>
      <c r="O109" s="64"/>
      <c r="P109" s="64"/>
      <c r="Q109" s="64"/>
      <c r="R109" s="64"/>
      <c r="S109" s="64"/>
      <c r="T109" s="65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T109" s="17" t="s">
        <v>132</v>
      </c>
      <c r="AU109" s="17" t="s">
        <v>79</v>
      </c>
    </row>
    <row r="110" spans="1:65" s="2" customFormat="1" ht="19.899999999999999" customHeight="1">
      <c r="A110" s="34"/>
      <c r="B110" s="35"/>
      <c r="C110" s="173" t="s">
        <v>165</v>
      </c>
      <c r="D110" s="173" t="s">
        <v>125</v>
      </c>
      <c r="E110" s="174" t="s">
        <v>166</v>
      </c>
      <c r="F110" s="175" t="s">
        <v>167</v>
      </c>
      <c r="G110" s="176" t="s">
        <v>128</v>
      </c>
      <c r="H110" s="177">
        <v>0.02</v>
      </c>
      <c r="I110" s="178"/>
      <c r="J110" s="179">
        <f>ROUND(I110*H110,2)</f>
        <v>0</v>
      </c>
      <c r="K110" s="175" t="s">
        <v>19</v>
      </c>
      <c r="L110" s="39"/>
      <c r="M110" s="180" t="s">
        <v>19</v>
      </c>
      <c r="N110" s="181" t="s">
        <v>40</v>
      </c>
      <c r="O110" s="64"/>
      <c r="P110" s="182">
        <f>O110*H110</f>
        <v>0</v>
      </c>
      <c r="Q110" s="182">
        <v>0</v>
      </c>
      <c r="R110" s="182">
        <f>Q110*H110</f>
        <v>0</v>
      </c>
      <c r="S110" s="182">
        <v>0</v>
      </c>
      <c r="T110" s="183">
        <f>S110*H110</f>
        <v>0</v>
      </c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R110" s="184" t="s">
        <v>162</v>
      </c>
      <c r="AT110" s="184" t="s">
        <v>125</v>
      </c>
      <c r="AU110" s="184" t="s">
        <v>79</v>
      </c>
      <c r="AY110" s="17" t="s">
        <v>123</v>
      </c>
      <c r="BE110" s="185">
        <f>IF(N110="základní",J110,0)</f>
        <v>0</v>
      </c>
      <c r="BF110" s="185">
        <f>IF(N110="snížená",J110,0)</f>
        <v>0</v>
      </c>
      <c r="BG110" s="185">
        <f>IF(N110="zákl. přenesená",J110,0)</f>
        <v>0</v>
      </c>
      <c r="BH110" s="185">
        <f>IF(N110="sníž. přenesená",J110,0)</f>
        <v>0</v>
      </c>
      <c r="BI110" s="185">
        <f>IF(N110="nulová",J110,0)</f>
        <v>0</v>
      </c>
      <c r="BJ110" s="17" t="s">
        <v>77</v>
      </c>
      <c r="BK110" s="185">
        <f>ROUND(I110*H110,2)</f>
        <v>0</v>
      </c>
      <c r="BL110" s="17" t="s">
        <v>162</v>
      </c>
      <c r="BM110" s="184" t="s">
        <v>310</v>
      </c>
    </row>
    <row r="111" spans="1:65" s="2" customFormat="1" ht="19.5">
      <c r="A111" s="34"/>
      <c r="B111" s="35"/>
      <c r="C111" s="36"/>
      <c r="D111" s="186" t="s">
        <v>132</v>
      </c>
      <c r="E111" s="36"/>
      <c r="F111" s="187" t="s">
        <v>169</v>
      </c>
      <c r="G111" s="36"/>
      <c r="H111" s="36"/>
      <c r="I111" s="188"/>
      <c r="J111" s="36"/>
      <c r="K111" s="36"/>
      <c r="L111" s="39"/>
      <c r="M111" s="204"/>
      <c r="N111" s="205"/>
      <c r="O111" s="206"/>
      <c r="P111" s="206"/>
      <c r="Q111" s="206"/>
      <c r="R111" s="206"/>
      <c r="S111" s="206"/>
      <c r="T111" s="207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T111" s="17" t="s">
        <v>132</v>
      </c>
      <c r="AU111" s="17" t="s">
        <v>79</v>
      </c>
    </row>
    <row r="112" spans="1:65" s="2" customFormat="1" ht="6.95" customHeight="1">
      <c r="A112" s="34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39"/>
      <c r="M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</sheetData>
  <sheetProtection algorithmName="SHA-512" hashValue="1LyFQtORMVHoME0ueZKZx2mPZlJXfjnN6DDRLgPAWWKTJ759ZVQI/yNXeCH9nAB/8Mn8Day8z1jM5ev0UDVc2w==" saltValue="9Pj+Zisi1bw8Ca92Nk0sOdwzy+AqwOneQB5kTYotP3b9O5t++RVZzeDD+LsXo6hwqDy4hbGqJ7atSaU9ieS36Q==" spinCount="100000" sheet="1" objects="1" scenarios="1" formatColumns="0" formatRows="0" autoFilter="0"/>
  <autoFilter ref="C82:K111" xr:uid="{00000000-0009-0000-0000-000007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700-000000000000}"/>
    <hyperlink ref="F92" r:id="rId2" xr:uid="{00000000-0004-0000-0700-000001000000}"/>
    <hyperlink ref="F96" r:id="rId3" xr:uid="{00000000-0004-0000-0700-000002000000}"/>
    <hyperlink ref="F99" r:id="rId4" xr:uid="{00000000-0004-0000-07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09" customWidth="1"/>
    <col min="2" max="2" width="1.6640625" style="209" customWidth="1"/>
    <col min="3" max="4" width="5" style="209" customWidth="1"/>
    <col min="5" max="5" width="11.6640625" style="209" customWidth="1"/>
    <col min="6" max="6" width="9.1640625" style="209" customWidth="1"/>
    <col min="7" max="7" width="5" style="209" customWidth="1"/>
    <col min="8" max="8" width="77.83203125" style="209" customWidth="1"/>
    <col min="9" max="10" width="20" style="209" customWidth="1"/>
    <col min="11" max="11" width="1.6640625" style="209" customWidth="1"/>
  </cols>
  <sheetData>
    <row r="1" spans="2:11" s="1" customFormat="1" ht="37.5" customHeight="1"/>
    <row r="2" spans="2:11" s="1" customFormat="1" ht="7.5" customHeight="1">
      <c r="B2" s="210"/>
      <c r="C2" s="211"/>
      <c r="D2" s="211"/>
      <c r="E2" s="211"/>
      <c r="F2" s="211"/>
      <c r="G2" s="211"/>
      <c r="H2" s="211"/>
      <c r="I2" s="211"/>
      <c r="J2" s="211"/>
      <c r="K2" s="212"/>
    </row>
    <row r="3" spans="2:11" s="14" customFormat="1" ht="45" customHeight="1">
      <c r="B3" s="213"/>
      <c r="C3" s="348" t="s">
        <v>311</v>
      </c>
      <c r="D3" s="348"/>
      <c r="E3" s="348"/>
      <c r="F3" s="348"/>
      <c r="G3" s="348"/>
      <c r="H3" s="348"/>
      <c r="I3" s="348"/>
      <c r="J3" s="348"/>
      <c r="K3" s="214"/>
    </row>
    <row r="4" spans="2:11" s="1" customFormat="1" ht="25.5" customHeight="1">
      <c r="B4" s="215"/>
      <c r="C4" s="347" t="s">
        <v>312</v>
      </c>
      <c r="D4" s="347"/>
      <c r="E4" s="347"/>
      <c r="F4" s="347"/>
      <c r="G4" s="347"/>
      <c r="H4" s="347"/>
      <c r="I4" s="347"/>
      <c r="J4" s="347"/>
      <c r="K4" s="216"/>
    </row>
    <row r="5" spans="2:11" s="1" customFormat="1" ht="5.25" customHeight="1">
      <c r="B5" s="215"/>
      <c r="C5" s="217"/>
      <c r="D5" s="217"/>
      <c r="E5" s="217"/>
      <c r="F5" s="217"/>
      <c r="G5" s="217"/>
      <c r="H5" s="217"/>
      <c r="I5" s="217"/>
      <c r="J5" s="217"/>
      <c r="K5" s="216"/>
    </row>
    <row r="6" spans="2:11" s="1" customFormat="1" ht="15" customHeight="1">
      <c r="B6" s="215"/>
      <c r="C6" s="346" t="s">
        <v>313</v>
      </c>
      <c r="D6" s="346"/>
      <c r="E6" s="346"/>
      <c r="F6" s="346"/>
      <c r="G6" s="346"/>
      <c r="H6" s="346"/>
      <c r="I6" s="346"/>
      <c r="J6" s="346"/>
      <c r="K6" s="216"/>
    </row>
    <row r="7" spans="2:11" s="1" customFormat="1" ht="15" customHeight="1">
      <c r="B7" s="219"/>
      <c r="C7" s="346" t="s">
        <v>314</v>
      </c>
      <c r="D7" s="346"/>
      <c r="E7" s="346"/>
      <c r="F7" s="346"/>
      <c r="G7" s="346"/>
      <c r="H7" s="346"/>
      <c r="I7" s="346"/>
      <c r="J7" s="346"/>
      <c r="K7" s="216"/>
    </row>
    <row r="8" spans="2:11" s="1" customFormat="1" ht="12.75" customHeight="1">
      <c r="B8" s="219"/>
      <c r="C8" s="218"/>
      <c r="D8" s="218"/>
      <c r="E8" s="218"/>
      <c r="F8" s="218"/>
      <c r="G8" s="218"/>
      <c r="H8" s="218"/>
      <c r="I8" s="218"/>
      <c r="J8" s="218"/>
      <c r="K8" s="216"/>
    </row>
    <row r="9" spans="2:11" s="1" customFormat="1" ht="15" customHeight="1">
      <c r="B9" s="219"/>
      <c r="C9" s="346" t="s">
        <v>315</v>
      </c>
      <c r="D9" s="346"/>
      <c r="E9" s="346"/>
      <c r="F9" s="346"/>
      <c r="G9" s="346"/>
      <c r="H9" s="346"/>
      <c r="I9" s="346"/>
      <c r="J9" s="346"/>
      <c r="K9" s="216"/>
    </row>
    <row r="10" spans="2:11" s="1" customFormat="1" ht="15" customHeight="1">
      <c r="B10" s="219"/>
      <c r="C10" s="218"/>
      <c r="D10" s="346" t="s">
        <v>316</v>
      </c>
      <c r="E10" s="346"/>
      <c r="F10" s="346"/>
      <c r="G10" s="346"/>
      <c r="H10" s="346"/>
      <c r="I10" s="346"/>
      <c r="J10" s="346"/>
      <c r="K10" s="216"/>
    </row>
    <row r="11" spans="2:11" s="1" customFormat="1" ht="15" customHeight="1">
      <c r="B11" s="219"/>
      <c r="C11" s="220"/>
      <c r="D11" s="346" t="s">
        <v>317</v>
      </c>
      <c r="E11" s="346"/>
      <c r="F11" s="346"/>
      <c r="G11" s="346"/>
      <c r="H11" s="346"/>
      <c r="I11" s="346"/>
      <c r="J11" s="346"/>
      <c r="K11" s="216"/>
    </row>
    <row r="12" spans="2:11" s="1" customFormat="1" ht="15" customHeight="1">
      <c r="B12" s="219"/>
      <c r="C12" s="220"/>
      <c r="D12" s="218"/>
      <c r="E12" s="218"/>
      <c r="F12" s="218"/>
      <c r="G12" s="218"/>
      <c r="H12" s="218"/>
      <c r="I12" s="218"/>
      <c r="J12" s="218"/>
      <c r="K12" s="216"/>
    </row>
    <row r="13" spans="2:11" s="1" customFormat="1" ht="15" customHeight="1">
      <c r="B13" s="219"/>
      <c r="C13" s="220"/>
      <c r="D13" s="221" t="s">
        <v>318</v>
      </c>
      <c r="E13" s="218"/>
      <c r="F13" s="218"/>
      <c r="G13" s="218"/>
      <c r="H13" s="218"/>
      <c r="I13" s="218"/>
      <c r="J13" s="218"/>
      <c r="K13" s="216"/>
    </row>
    <row r="14" spans="2:11" s="1" customFormat="1" ht="12.75" customHeight="1">
      <c r="B14" s="219"/>
      <c r="C14" s="220"/>
      <c r="D14" s="220"/>
      <c r="E14" s="220"/>
      <c r="F14" s="220"/>
      <c r="G14" s="220"/>
      <c r="H14" s="220"/>
      <c r="I14" s="220"/>
      <c r="J14" s="220"/>
      <c r="K14" s="216"/>
    </row>
    <row r="15" spans="2:11" s="1" customFormat="1" ht="15" customHeight="1">
      <c r="B15" s="219"/>
      <c r="C15" s="220"/>
      <c r="D15" s="346" t="s">
        <v>319</v>
      </c>
      <c r="E15" s="346"/>
      <c r="F15" s="346"/>
      <c r="G15" s="346"/>
      <c r="H15" s="346"/>
      <c r="I15" s="346"/>
      <c r="J15" s="346"/>
      <c r="K15" s="216"/>
    </row>
    <row r="16" spans="2:11" s="1" customFormat="1" ht="15" customHeight="1">
      <c r="B16" s="219"/>
      <c r="C16" s="220"/>
      <c r="D16" s="346" t="s">
        <v>320</v>
      </c>
      <c r="E16" s="346"/>
      <c r="F16" s="346"/>
      <c r="G16" s="346"/>
      <c r="H16" s="346"/>
      <c r="I16" s="346"/>
      <c r="J16" s="346"/>
      <c r="K16" s="216"/>
    </row>
    <row r="17" spans="2:11" s="1" customFormat="1" ht="15" customHeight="1">
      <c r="B17" s="219"/>
      <c r="C17" s="220"/>
      <c r="D17" s="346" t="s">
        <v>321</v>
      </c>
      <c r="E17" s="346"/>
      <c r="F17" s="346"/>
      <c r="G17" s="346"/>
      <c r="H17" s="346"/>
      <c r="I17" s="346"/>
      <c r="J17" s="346"/>
      <c r="K17" s="216"/>
    </row>
    <row r="18" spans="2:11" s="1" customFormat="1" ht="15" customHeight="1">
      <c r="B18" s="219"/>
      <c r="C18" s="220"/>
      <c r="D18" s="220"/>
      <c r="E18" s="222" t="s">
        <v>76</v>
      </c>
      <c r="F18" s="346" t="s">
        <v>322</v>
      </c>
      <c r="G18" s="346"/>
      <c r="H18" s="346"/>
      <c r="I18" s="346"/>
      <c r="J18" s="346"/>
      <c r="K18" s="216"/>
    </row>
    <row r="19" spans="2:11" s="1" customFormat="1" ht="15" customHeight="1">
      <c r="B19" s="219"/>
      <c r="C19" s="220"/>
      <c r="D19" s="220"/>
      <c r="E19" s="222" t="s">
        <v>323</v>
      </c>
      <c r="F19" s="346" t="s">
        <v>324</v>
      </c>
      <c r="G19" s="346"/>
      <c r="H19" s="346"/>
      <c r="I19" s="346"/>
      <c r="J19" s="346"/>
      <c r="K19" s="216"/>
    </row>
    <row r="20" spans="2:11" s="1" customFormat="1" ht="15" customHeight="1">
      <c r="B20" s="219"/>
      <c r="C20" s="220"/>
      <c r="D20" s="220"/>
      <c r="E20" s="222" t="s">
        <v>325</v>
      </c>
      <c r="F20" s="346" t="s">
        <v>326</v>
      </c>
      <c r="G20" s="346"/>
      <c r="H20" s="346"/>
      <c r="I20" s="346"/>
      <c r="J20" s="346"/>
      <c r="K20" s="216"/>
    </row>
    <row r="21" spans="2:11" s="1" customFormat="1" ht="15" customHeight="1">
      <c r="B21" s="219"/>
      <c r="C21" s="220"/>
      <c r="D21" s="220"/>
      <c r="E21" s="222" t="s">
        <v>327</v>
      </c>
      <c r="F21" s="346" t="s">
        <v>328</v>
      </c>
      <c r="G21" s="346"/>
      <c r="H21" s="346"/>
      <c r="I21" s="346"/>
      <c r="J21" s="346"/>
      <c r="K21" s="216"/>
    </row>
    <row r="22" spans="2:11" s="1" customFormat="1" ht="15" customHeight="1">
      <c r="B22" s="219"/>
      <c r="C22" s="220"/>
      <c r="D22" s="220"/>
      <c r="E22" s="222" t="s">
        <v>329</v>
      </c>
      <c r="F22" s="346" t="s">
        <v>330</v>
      </c>
      <c r="G22" s="346"/>
      <c r="H22" s="346"/>
      <c r="I22" s="346"/>
      <c r="J22" s="346"/>
      <c r="K22" s="216"/>
    </row>
    <row r="23" spans="2:11" s="1" customFormat="1" ht="15" customHeight="1">
      <c r="B23" s="219"/>
      <c r="C23" s="220"/>
      <c r="D23" s="220"/>
      <c r="E23" s="222" t="s">
        <v>331</v>
      </c>
      <c r="F23" s="346" t="s">
        <v>332</v>
      </c>
      <c r="G23" s="346"/>
      <c r="H23" s="346"/>
      <c r="I23" s="346"/>
      <c r="J23" s="346"/>
      <c r="K23" s="216"/>
    </row>
    <row r="24" spans="2:11" s="1" customFormat="1" ht="12.75" customHeight="1">
      <c r="B24" s="219"/>
      <c r="C24" s="220"/>
      <c r="D24" s="220"/>
      <c r="E24" s="220"/>
      <c r="F24" s="220"/>
      <c r="G24" s="220"/>
      <c r="H24" s="220"/>
      <c r="I24" s="220"/>
      <c r="J24" s="220"/>
      <c r="K24" s="216"/>
    </row>
    <row r="25" spans="2:11" s="1" customFormat="1" ht="15" customHeight="1">
      <c r="B25" s="219"/>
      <c r="C25" s="346" t="s">
        <v>333</v>
      </c>
      <c r="D25" s="346"/>
      <c r="E25" s="346"/>
      <c r="F25" s="346"/>
      <c r="G25" s="346"/>
      <c r="H25" s="346"/>
      <c r="I25" s="346"/>
      <c r="J25" s="346"/>
      <c r="K25" s="216"/>
    </row>
    <row r="26" spans="2:11" s="1" customFormat="1" ht="15" customHeight="1">
      <c r="B26" s="219"/>
      <c r="C26" s="346" t="s">
        <v>334</v>
      </c>
      <c r="D26" s="346"/>
      <c r="E26" s="346"/>
      <c r="F26" s="346"/>
      <c r="G26" s="346"/>
      <c r="H26" s="346"/>
      <c r="I26" s="346"/>
      <c r="J26" s="346"/>
      <c r="K26" s="216"/>
    </row>
    <row r="27" spans="2:11" s="1" customFormat="1" ht="15" customHeight="1">
      <c r="B27" s="219"/>
      <c r="C27" s="218"/>
      <c r="D27" s="346" t="s">
        <v>335</v>
      </c>
      <c r="E27" s="346"/>
      <c r="F27" s="346"/>
      <c r="G27" s="346"/>
      <c r="H27" s="346"/>
      <c r="I27" s="346"/>
      <c r="J27" s="346"/>
      <c r="K27" s="216"/>
    </row>
    <row r="28" spans="2:11" s="1" customFormat="1" ht="15" customHeight="1">
      <c r="B28" s="219"/>
      <c r="C28" s="220"/>
      <c r="D28" s="346" t="s">
        <v>336</v>
      </c>
      <c r="E28" s="346"/>
      <c r="F28" s="346"/>
      <c r="G28" s="346"/>
      <c r="H28" s="346"/>
      <c r="I28" s="346"/>
      <c r="J28" s="346"/>
      <c r="K28" s="216"/>
    </row>
    <row r="29" spans="2:11" s="1" customFormat="1" ht="12.75" customHeight="1">
      <c r="B29" s="219"/>
      <c r="C29" s="220"/>
      <c r="D29" s="220"/>
      <c r="E29" s="220"/>
      <c r="F29" s="220"/>
      <c r="G29" s="220"/>
      <c r="H29" s="220"/>
      <c r="I29" s="220"/>
      <c r="J29" s="220"/>
      <c r="K29" s="216"/>
    </row>
    <row r="30" spans="2:11" s="1" customFormat="1" ht="15" customHeight="1">
      <c r="B30" s="219"/>
      <c r="C30" s="220"/>
      <c r="D30" s="346" t="s">
        <v>337</v>
      </c>
      <c r="E30" s="346"/>
      <c r="F30" s="346"/>
      <c r="G30" s="346"/>
      <c r="H30" s="346"/>
      <c r="I30" s="346"/>
      <c r="J30" s="346"/>
      <c r="K30" s="216"/>
    </row>
    <row r="31" spans="2:11" s="1" customFormat="1" ht="15" customHeight="1">
      <c r="B31" s="219"/>
      <c r="C31" s="220"/>
      <c r="D31" s="346" t="s">
        <v>338</v>
      </c>
      <c r="E31" s="346"/>
      <c r="F31" s="346"/>
      <c r="G31" s="346"/>
      <c r="H31" s="346"/>
      <c r="I31" s="346"/>
      <c r="J31" s="346"/>
      <c r="K31" s="216"/>
    </row>
    <row r="32" spans="2:11" s="1" customFormat="1" ht="12.75" customHeight="1">
      <c r="B32" s="219"/>
      <c r="C32" s="220"/>
      <c r="D32" s="220"/>
      <c r="E32" s="220"/>
      <c r="F32" s="220"/>
      <c r="G32" s="220"/>
      <c r="H32" s="220"/>
      <c r="I32" s="220"/>
      <c r="J32" s="220"/>
      <c r="K32" s="216"/>
    </row>
    <row r="33" spans="2:11" s="1" customFormat="1" ht="15" customHeight="1">
      <c r="B33" s="219"/>
      <c r="C33" s="220"/>
      <c r="D33" s="346" t="s">
        <v>339</v>
      </c>
      <c r="E33" s="346"/>
      <c r="F33" s="346"/>
      <c r="G33" s="346"/>
      <c r="H33" s="346"/>
      <c r="I33" s="346"/>
      <c r="J33" s="346"/>
      <c r="K33" s="216"/>
    </row>
    <row r="34" spans="2:11" s="1" customFormat="1" ht="15" customHeight="1">
      <c r="B34" s="219"/>
      <c r="C34" s="220"/>
      <c r="D34" s="346" t="s">
        <v>340</v>
      </c>
      <c r="E34" s="346"/>
      <c r="F34" s="346"/>
      <c r="G34" s="346"/>
      <c r="H34" s="346"/>
      <c r="I34" s="346"/>
      <c r="J34" s="346"/>
      <c r="K34" s="216"/>
    </row>
    <row r="35" spans="2:11" s="1" customFormat="1" ht="15" customHeight="1">
      <c r="B35" s="219"/>
      <c r="C35" s="220"/>
      <c r="D35" s="346" t="s">
        <v>341</v>
      </c>
      <c r="E35" s="346"/>
      <c r="F35" s="346"/>
      <c r="G35" s="346"/>
      <c r="H35" s="346"/>
      <c r="I35" s="346"/>
      <c r="J35" s="346"/>
      <c r="K35" s="216"/>
    </row>
    <row r="36" spans="2:11" s="1" customFormat="1" ht="15" customHeight="1">
      <c r="B36" s="219"/>
      <c r="C36" s="220"/>
      <c r="D36" s="218"/>
      <c r="E36" s="221" t="s">
        <v>109</v>
      </c>
      <c r="F36" s="218"/>
      <c r="G36" s="346" t="s">
        <v>342</v>
      </c>
      <c r="H36" s="346"/>
      <c r="I36" s="346"/>
      <c r="J36" s="346"/>
      <c r="K36" s="216"/>
    </row>
    <row r="37" spans="2:11" s="1" customFormat="1" ht="30.75" customHeight="1">
      <c r="B37" s="219"/>
      <c r="C37" s="220"/>
      <c r="D37" s="218"/>
      <c r="E37" s="221" t="s">
        <v>343</v>
      </c>
      <c r="F37" s="218"/>
      <c r="G37" s="346" t="s">
        <v>344</v>
      </c>
      <c r="H37" s="346"/>
      <c r="I37" s="346"/>
      <c r="J37" s="346"/>
      <c r="K37" s="216"/>
    </row>
    <row r="38" spans="2:11" s="1" customFormat="1" ht="15" customHeight="1">
      <c r="B38" s="219"/>
      <c r="C38" s="220"/>
      <c r="D38" s="218"/>
      <c r="E38" s="221" t="s">
        <v>50</v>
      </c>
      <c r="F38" s="218"/>
      <c r="G38" s="346" t="s">
        <v>345</v>
      </c>
      <c r="H38" s="346"/>
      <c r="I38" s="346"/>
      <c r="J38" s="346"/>
      <c r="K38" s="216"/>
    </row>
    <row r="39" spans="2:11" s="1" customFormat="1" ht="15" customHeight="1">
      <c r="B39" s="219"/>
      <c r="C39" s="220"/>
      <c r="D39" s="218"/>
      <c r="E39" s="221" t="s">
        <v>51</v>
      </c>
      <c r="F39" s="218"/>
      <c r="G39" s="346" t="s">
        <v>346</v>
      </c>
      <c r="H39" s="346"/>
      <c r="I39" s="346"/>
      <c r="J39" s="346"/>
      <c r="K39" s="216"/>
    </row>
    <row r="40" spans="2:11" s="1" customFormat="1" ht="15" customHeight="1">
      <c r="B40" s="219"/>
      <c r="C40" s="220"/>
      <c r="D40" s="218"/>
      <c r="E40" s="221" t="s">
        <v>110</v>
      </c>
      <c r="F40" s="218"/>
      <c r="G40" s="346" t="s">
        <v>347</v>
      </c>
      <c r="H40" s="346"/>
      <c r="I40" s="346"/>
      <c r="J40" s="346"/>
      <c r="K40" s="216"/>
    </row>
    <row r="41" spans="2:11" s="1" customFormat="1" ht="15" customHeight="1">
      <c r="B41" s="219"/>
      <c r="C41" s="220"/>
      <c r="D41" s="218"/>
      <c r="E41" s="221" t="s">
        <v>111</v>
      </c>
      <c r="F41" s="218"/>
      <c r="G41" s="346" t="s">
        <v>348</v>
      </c>
      <c r="H41" s="346"/>
      <c r="I41" s="346"/>
      <c r="J41" s="346"/>
      <c r="K41" s="216"/>
    </row>
    <row r="42" spans="2:11" s="1" customFormat="1" ht="15" customHeight="1">
      <c r="B42" s="219"/>
      <c r="C42" s="220"/>
      <c r="D42" s="218"/>
      <c r="E42" s="221" t="s">
        <v>349</v>
      </c>
      <c r="F42" s="218"/>
      <c r="G42" s="346" t="s">
        <v>350</v>
      </c>
      <c r="H42" s="346"/>
      <c r="I42" s="346"/>
      <c r="J42" s="346"/>
      <c r="K42" s="216"/>
    </row>
    <row r="43" spans="2:11" s="1" customFormat="1" ht="15" customHeight="1">
      <c r="B43" s="219"/>
      <c r="C43" s="220"/>
      <c r="D43" s="218"/>
      <c r="E43" s="221"/>
      <c r="F43" s="218"/>
      <c r="G43" s="346" t="s">
        <v>351</v>
      </c>
      <c r="H43" s="346"/>
      <c r="I43" s="346"/>
      <c r="J43" s="346"/>
      <c r="K43" s="216"/>
    </row>
    <row r="44" spans="2:11" s="1" customFormat="1" ht="15" customHeight="1">
      <c r="B44" s="219"/>
      <c r="C44" s="220"/>
      <c r="D44" s="218"/>
      <c r="E44" s="221" t="s">
        <v>352</v>
      </c>
      <c r="F44" s="218"/>
      <c r="G44" s="346" t="s">
        <v>353</v>
      </c>
      <c r="H44" s="346"/>
      <c r="I44" s="346"/>
      <c r="J44" s="346"/>
      <c r="K44" s="216"/>
    </row>
    <row r="45" spans="2:11" s="1" customFormat="1" ht="15" customHeight="1">
      <c r="B45" s="219"/>
      <c r="C45" s="220"/>
      <c r="D45" s="218"/>
      <c r="E45" s="221" t="s">
        <v>113</v>
      </c>
      <c r="F45" s="218"/>
      <c r="G45" s="346" t="s">
        <v>354</v>
      </c>
      <c r="H45" s="346"/>
      <c r="I45" s="346"/>
      <c r="J45" s="346"/>
      <c r="K45" s="216"/>
    </row>
    <row r="46" spans="2:11" s="1" customFormat="1" ht="12.75" customHeight="1">
      <c r="B46" s="219"/>
      <c r="C46" s="220"/>
      <c r="D46" s="218"/>
      <c r="E46" s="218"/>
      <c r="F46" s="218"/>
      <c r="G46" s="218"/>
      <c r="H46" s="218"/>
      <c r="I46" s="218"/>
      <c r="J46" s="218"/>
      <c r="K46" s="216"/>
    </row>
    <row r="47" spans="2:11" s="1" customFormat="1" ht="15" customHeight="1">
      <c r="B47" s="219"/>
      <c r="C47" s="220"/>
      <c r="D47" s="346" t="s">
        <v>355</v>
      </c>
      <c r="E47" s="346"/>
      <c r="F47" s="346"/>
      <c r="G47" s="346"/>
      <c r="H47" s="346"/>
      <c r="I47" s="346"/>
      <c r="J47" s="346"/>
      <c r="K47" s="216"/>
    </row>
    <row r="48" spans="2:11" s="1" customFormat="1" ht="15" customHeight="1">
      <c r="B48" s="219"/>
      <c r="C48" s="220"/>
      <c r="D48" s="220"/>
      <c r="E48" s="346" t="s">
        <v>356</v>
      </c>
      <c r="F48" s="346"/>
      <c r="G48" s="346"/>
      <c r="H48" s="346"/>
      <c r="I48" s="346"/>
      <c r="J48" s="346"/>
      <c r="K48" s="216"/>
    </row>
    <row r="49" spans="2:11" s="1" customFormat="1" ht="15" customHeight="1">
      <c r="B49" s="219"/>
      <c r="C49" s="220"/>
      <c r="D49" s="220"/>
      <c r="E49" s="346" t="s">
        <v>357</v>
      </c>
      <c r="F49" s="346"/>
      <c r="G49" s="346"/>
      <c r="H49" s="346"/>
      <c r="I49" s="346"/>
      <c r="J49" s="346"/>
      <c r="K49" s="216"/>
    </row>
    <row r="50" spans="2:11" s="1" customFormat="1" ht="15" customHeight="1">
      <c r="B50" s="219"/>
      <c r="C50" s="220"/>
      <c r="D50" s="220"/>
      <c r="E50" s="346" t="s">
        <v>358</v>
      </c>
      <c r="F50" s="346"/>
      <c r="G50" s="346"/>
      <c r="H50" s="346"/>
      <c r="I50" s="346"/>
      <c r="J50" s="346"/>
      <c r="K50" s="216"/>
    </row>
    <row r="51" spans="2:11" s="1" customFormat="1" ht="15" customHeight="1">
      <c r="B51" s="219"/>
      <c r="C51" s="220"/>
      <c r="D51" s="346" t="s">
        <v>359</v>
      </c>
      <c r="E51" s="346"/>
      <c r="F51" s="346"/>
      <c r="G51" s="346"/>
      <c r="H51" s="346"/>
      <c r="I51" s="346"/>
      <c r="J51" s="346"/>
      <c r="K51" s="216"/>
    </row>
    <row r="52" spans="2:11" s="1" customFormat="1" ht="25.5" customHeight="1">
      <c r="B52" s="215"/>
      <c r="C52" s="347" t="s">
        <v>360</v>
      </c>
      <c r="D52" s="347"/>
      <c r="E52" s="347"/>
      <c r="F52" s="347"/>
      <c r="G52" s="347"/>
      <c r="H52" s="347"/>
      <c r="I52" s="347"/>
      <c r="J52" s="347"/>
      <c r="K52" s="216"/>
    </row>
    <row r="53" spans="2:11" s="1" customFormat="1" ht="5.25" customHeight="1">
      <c r="B53" s="215"/>
      <c r="C53" s="217"/>
      <c r="D53" s="217"/>
      <c r="E53" s="217"/>
      <c r="F53" s="217"/>
      <c r="G53" s="217"/>
      <c r="H53" s="217"/>
      <c r="I53" s="217"/>
      <c r="J53" s="217"/>
      <c r="K53" s="216"/>
    </row>
    <row r="54" spans="2:11" s="1" customFormat="1" ht="15" customHeight="1">
      <c r="B54" s="215"/>
      <c r="C54" s="346" t="s">
        <v>361</v>
      </c>
      <c r="D54" s="346"/>
      <c r="E54" s="346"/>
      <c r="F54" s="346"/>
      <c r="G54" s="346"/>
      <c r="H54" s="346"/>
      <c r="I54" s="346"/>
      <c r="J54" s="346"/>
      <c r="K54" s="216"/>
    </row>
    <row r="55" spans="2:11" s="1" customFormat="1" ht="15" customHeight="1">
      <c r="B55" s="215"/>
      <c r="C55" s="346" t="s">
        <v>362</v>
      </c>
      <c r="D55" s="346"/>
      <c r="E55" s="346"/>
      <c r="F55" s="346"/>
      <c r="G55" s="346"/>
      <c r="H55" s="346"/>
      <c r="I55" s="346"/>
      <c r="J55" s="346"/>
      <c r="K55" s="216"/>
    </row>
    <row r="56" spans="2:11" s="1" customFormat="1" ht="12.75" customHeight="1">
      <c r="B56" s="215"/>
      <c r="C56" s="218"/>
      <c r="D56" s="218"/>
      <c r="E56" s="218"/>
      <c r="F56" s="218"/>
      <c r="G56" s="218"/>
      <c r="H56" s="218"/>
      <c r="I56" s="218"/>
      <c r="J56" s="218"/>
      <c r="K56" s="216"/>
    </row>
    <row r="57" spans="2:11" s="1" customFormat="1" ht="15" customHeight="1">
      <c r="B57" s="215"/>
      <c r="C57" s="346" t="s">
        <v>363</v>
      </c>
      <c r="D57" s="346"/>
      <c r="E57" s="346"/>
      <c r="F57" s="346"/>
      <c r="G57" s="346"/>
      <c r="H57" s="346"/>
      <c r="I57" s="346"/>
      <c r="J57" s="346"/>
      <c r="K57" s="216"/>
    </row>
    <row r="58" spans="2:11" s="1" customFormat="1" ht="15" customHeight="1">
      <c r="B58" s="215"/>
      <c r="C58" s="220"/>
      <c r="D58" s="346" t="s">
        <v>364</v>
      </c>
      <c r="E58" s="346"/>
      <c r="F58" s="346"/>
      <c r="G58" s="346"/>
      <c r="H58" s="346"/>
      <c r="I58" s="346"/>
      <c r="J58" s="346"/>
      <c r="K58" s="216"/>
    </row>
    <row r="59" spans="2:11" s="1" customFormat="1" ht="15" customHeight="1">
      <c r="B59" s="215"/>
      <c r="C59" s="220"/>
      <c r="D59" s="346" t="s">
        <v>365</v>
      </c>
      <c r="E59" s="346"/>
      <c r="F59" s="346"/>
      <c r="G59" s="346"/>
      <c r="H59" s="346"/>
      <c r="I59" s="346"/>
      <c r="J59" s="346"/>
      <c r="K59" s="216"/>
    </row>
    <row r="60" spans="2:11" s="1" customFormat="1" ht="15" customHeight="1">
      <c r="B60" s="215"/>
      <c r="C60" s="220"/>
      <c r="D60" s="346" t="s">
        <v>366</v>
      </c>
      <c r="E60" s="346"/>
      <c r="F60" s="346"/>
      <c r="G60" s="346"/>
      <c r="H60" s="346"/>
      <c r="I60" s="346"/>
      <c r="J60" s="346"/>
      <c r="K60" s="216"/>
    </row>
    <row r="61" spans="2:11" s="1" customFormat="1" ht="15" customHeight="1">
      <c r="B61" s="215"/>
      <c r="C61" s="220"/>
      <c r="D61" s="346" t="s">
        <v>367</v>
      </c>
      <c r="E61" s="346"/>
      <c r="F61" s="346"/>
      <c r="G61" s="346"/>
      <c r="H61" s="346"/>
      <c r="I61" s="346"/>
      <c r="J61" s="346"/>
      <c r="K61" s="216"/>
    </row>
    <row r="62" spans="2:11" s="1" customFormat="1" ht="15" customHeight="1">
      <c r="B62" s="215"/>
      <c r="C62" s="220"/>
      <c r="D62" s="349" t="s">
        <v>368</v>
      </c>
      <c r="E62" s="349"/>
      <c r="F62" s="349"/>
      <c r="G62" s="349"/>
      <c r="H62" s="349"/>
      <c r="I62" s="349"/>
      <c r="J62" s="349"/>
      <c r="K62" s="216"/>
    </row>
    <row r="63" spans="2:11" s="1" customFormat="1" ht="15" customHeight="1">
      <c r="B63" s="215"/>
      <c r="C63" s="220"/>
      <c r="D63" s="346" t="s">
        <v>369</v>
      </c>
      <c r="E63" s="346"/>
      <c r="F63" s="346"/>
      <c r="G63" s="346"/>
      <c r="H63" s="346"/>
      <c r="I63" s="346"/>
      <c r="J63" s="346"/>
      <c r="K63" s="216"/>
    </row>
    <row r="64" spans="2:11" s="1" customFormat="1" ht="12.75" customHeight="1">
      <c r="B64" s="215"/>
      <c r="C64" s="220"/>
      <c r="D64" s="220"/>
      <c r="E64" s="223"/>
      <c r="F64" s="220"/>
      <c r="G64" s="220"/>
      <c r="H64" s="220"/>
      <c r="I64" s="220"/>
      <c r="J64" s="220"/>
      <c r="K64" s="216"/>
    </row>
    <row r="65" spans="2:11" s="1" customFormat="1" ht="15" customHeight="1">
      <c r="B65" s="215"/>
      <c r="C65" s="220"/>
      <c r="D65" s="346" t="s">
        <v>370</v>
      </c>
      <c r="E65" s="346"/>
      <c r="F65" s="346"/>
      <c r="G65" s="346"/>
      <c r="H65" s="346"/>
      <c r="I65" s="346"/>
      <c r="J65" s="346"/>
      <c r="K65" s="216"/>
    </row>
    <row r="66" spans="2:11" s="1" customFormat="1" ht="15" customHeight="1">
      <c r="B66" s="215"/>
      <c r="C66" s="220"/>
      <c r="D66" s="349" t="s">
        <v>371</v>
      </c>
      <c r="E66" s="349"/>
      <c r="F66" s="349"/>
      <c r="G66" s="349"/>
      <c r="H66" s="349"/>
      <c r="I66" s="349"/>
      <c r="J66" s="349"/>
      <c r="K66" s="216"/>
    </row>
    <row r="67" spans="2:11" s="1" customFormat="1" ht="15" customHeight="1">
      <c r="B67" s="215"/>
      <c r="C67" s="220"/>
      <c r="D67" s="346" t="s">
        <v>372</v>
      </c>
      <c r="E67" s="346"/>
      <c r="F67" s="346"/>
      <c r="G67" s="346"/>
      <c r="H67" s="346"/>
      <c r="I67" s="346"/>
      <c r="J67" s="346"/>
      <c r="K67" s="216"/>
    </row>
    <row r="68" spans="2:11" s="1" customFormat="1" ht="15" customHeight="1">
      <c r="B68" s="215"/>
      <c r="C68" s="220"/>
      <c r="D68" s="346" t="s">
        <v>373</v>
      </c>
      <c r="E68" s="346"/>
      <c r="F68" s="346"/>
      <c r="G68" s="346"/>
      <c r="H68" s="346"/>
      <c r="I68" s="346"/>
      <c r="J68" s="346"/>
      <c r="K68" s="216"/>
    </row>
    <row r="69" spans="2:11" s="1" customFormat="1" ht="15" customHeight="1">
      <c r="B69" s="215"/>
      <c r="C69" s="220"/>
      <c r="D69" s="346" t="s">
        <v>374</v>
      </c>
      <c r="E69" s="346"/>
      <c r="F69" s="346"/>
      <c r="G69" s="346"/>
      <c r="H69" s="346"/>
      <c r="I69" s="346"/>
      <c r="J69" s="346"/>
      <c r="K69" s="216"/>
    </row>
    <row r="70" spans="2:11" s="1" customFormat="1" ht="15" customHeight="1">
      <c r="B70" s="215"/>
      <c r="C70" s="220"/>
      <c r="D70" s="346" t="s">
        <v>375</v>
      </c>
      <c r="E70" s="346"/>
      <c r="F70" s="346"/>
      <c r="G70" s="346"/>
      <c r="H70" s="346"/>
      <c r="I70" s="346"/>
      <c r="J70" s="346"/>
      <c r="K70" s="216"/>
    </row>
    <row r="71" spans="2:11" s="1" customFormat="1" ht="12.75" customHeight="1">
      <c r="B71" s="224"/>
      <c r="C71" s="225"/>
      <c r="D71" s="225"/>
      <c r="E71" s="225"/>
      <c r="F71" s="225"/>
      <c r="G71" s="225"/>
      <c r="H71" s="225"/>
      <c r="I71" s="225"/>
      <c r="J71" s="225"/>
      <c r="K71" s="226"/>
    </row>
    <row r="72" spans="2:11" s="1" customFormat="1" ht="18.75" customHeight="1">
      <c r="B72" s="227"/>
      <c r="C72" s="227"/>
      <c r="D72" s="227"/>
      <c r="E72" s="227"/>
      <c r="F72" s="227"/>
      <c r="G72" s="227"/>
      <c r="H72" s="227"/>
      <c r="I72" s="227"/>
      <c r="J72" s="227"/>
      <c r="K72" s="228"/>
    </row>
    <row r="73" spans="2:11" s="1" customFormat="1" ht="18.75" customHeight="1">
      <c r="B73" s="228"/>
      <c r="C73" s="228"/>
      <c r="D73" s="228"/>
      <c r="E73" s="228"/>
      <c r="F73" s="228"/>
      <c r="G73" s="228"/>
      <c r="H73" s="228"/>
      <c r="I73" s="228"/>
      <c r="J73" s="228"/>
      <c r="K73" s="228"/>
    </row>
    <row r="74" spans="2:11" s="1" customFormat="1" ht="7.5" customHeight="1">
      <c r="B74" s="229"/>
      <c r="C74" s="230"/>
      <c r="D74" s="230"/>
      <c r="E74" s="230"/>
      <c r="F74" s="230"/>
      <c r="G74" s="230"/>
      <c r="H74" s="230"/>
      <c r="I74" s="230"/>
      <c r="J74" s="230"/>
      <c r="K74" s="231"/>
    </row>
    <row r="75" spans="2:11" s="1" customFormat="1" ht="45" customHeight="1">
      <c r="B75" s="232"/>
      <c r="C75" s="350" t="s">
        <v>376</v>
      </c>
      <c r="D75" s="350"/>
      <c r="E75" s="350"/>
      <c r="F75" s="350"/>
      <c r="G75" s="350"/>
      <c r="H75" s="350"/>
      <c r="I75" s="350"/>
      <c r="J75" s="350"/>
      <c r="K75" s="233"/>
    </row>
    <row r="76" spans="2:11" s="1" customFormat="1" ht="17.25" customHeight="1">
      <c r="B76" s="232"/>
      <c r="C76" s="234" t="s">
        <v>377</v>
      </c>
      <c r="D76" s="234"/>
      <c r="E76" s="234"/>
      <c r="F76" s="234" t="s">
        <v>378</v>
      </c>
      <c r="G76" s="235"/>
      <c r="H76" s="234" t="s">
        <v>51</v>
      </c>
      <c r="I76" s="234" t="s">
        <v>54</v>
      </c>
      <c r="J76" s="234" t="s">
        <v>379</v>
      </c>
      <c r="K76" s="233"/>
    </row>
    <row r="77" spans="2:11" s="1" customFormat="1" ht="17.25" customHeight="1">
      <c r="B77" s="232"/>
      <c r="C77" s="236" t="s">
        <v>380</v>
      </c>
      <c r="D77" s="236"/>
      <c r="E77" s="236"/>
      <c r="F77" s="237" t="s">
        <v>381</v>
      </c>
      <c r="G77" s="238"/>
      <c r="H77" s="236"/>
      <c r="I77" s="236"/>
      <c r="J77" s="236" t="s">
        <v>382</v>
      </c>
      <c r="K77" s="233"/>
    </row>
    <row r="78" spans="2:11" s="1" customFormat="1" ht="5.25" customHeight="1">
      <c r="B78" s="232"/>
      <c r="C78" s="239"/>
      <c r="D78" s="239"/>
      <c r="E78" s="239"/>
      <c r="F78" s="239"/>
      <c r="G78" s="240"/>
      <c r="H78" s="239"/>
      <c r="I78" s="239"/>
      <c r="J78" s="239"/>
      <c r="K78" s="233"/>
    </row>
    <row r="79" spans="2:11" s="1" customFormat="1" ht="15" customHeight="1">
      <c r="B79" s="232"/>
      <c r="C79" s="221" t="s">
        <v>50</v>
      </c>
      <c r="D79" s="241"/>
      <c r="E79" s="241"/>
      <c r="F79" s="242" t="s">
        <v>383</v>
      </c>
      <c r="G79" s="243"/>
      <c r="H79" s="221" t="s">
        <v>384</v>
      </c>
      <c r="I79" s="221" t="s">
        <v>385</v>
      </c>
      <c r="J79" s="221">
        <v>20</v>
      </c>
      <c r="K79" s="233"/>
    </row>
    <row r="80" spans="2:11" s="1" customFormat="1" ht="15" customHeight="1">
      <c r="B80" s="232"/>
      <c r="C80" s="221" t="s">
        <v>386</v>
      </c>
      <c r="D80" s="221"/>
      <c r="E80" s="221"/>
      <c r="F80" s="242" t="s">
        <v>383</v>
      </c>
      <c r="G80" s="243"/>
      <c r="H80" s="221" t="s">
        <v>387</v>
      </c>
      <c r="I80" s="221" t="s">
        <v>385</v>
      </c>
      <c r="J80" s="221">
        <v>120</v>
      </c>
      <c r="K80" s="233"/>
    </row>
    <row r="81" spans="2:11" s="1" customFormat="1" ht="15" customHeight="1">
      <c r="B81" s="244"/>
      <c r="C81" s="221" t="s">
        <v>388</v>
      </c>
      <c r="D81" s="221"/>
      <c r="E81" s="221"/>
      <c r="F81" s="242" t="s">
        <v>389</v>
      </c>
      <c r="G81" s="243"/>
      <c r="H81" s="221" t="s">
        <v>390</v>
      </c>
      <c r="I81" s="221" t="s">
        <v>385</v>
      </c>
      <c r="J81" s="221">
        <v>50</v>
      </c>
      <c r="K81" s="233"/>
    </row>
    <row r="82" spans="2:11" s="1" customFormat="1" ht="15" customHeight="1">
      <c r="B82" s="244"/>
      <c r="C82" s="221" t="s">
        <v>391</v>
      </c>
      <c r="D82" s="221"/>
      <c r="E82" s="221"/>
      <c r="F82" s="242" t="s">
        <v>383</v>
      </c>
      <c r="G82" s="243"/>
      <c r="H82" s="221" t="s">
        <v>392</v>
      </c>
      <c r="I82" s="221" t="s">
        <v>393</v>
      </c>
      <c r="J82" s="221"/>
      <c r="K82" s="233"/>
    </row>
    <row r="83" spans="2:11" s="1" customFormat="1" ht="15" customHeight="1">
      <c r="B83" s="244"/>
      <c r="C83" s="245" t="s">
        <v>394</v>
      </c>
      <c r="D83" s="245"/>
      <c r="E83" s="245"/>
      <c r="F83" s="246" t="s">
        <v>389</v>
      </c>
      <c r="G83" s="245"/>
      <c r="H83" s="245" t="s">
        <v>395</v>
      </c>
      <c r="I83" s="245" t="s">
        <v>385</v>
      </c>
      <c r="J83" s="245">
        <v>15</v>
      </c>
      <c r="K83" s="233"/>
    </row>
    <row r="84" spans="2:11" s="1" customFormat="1" ht="15" customHeight="1">
      <c r="B84" s="244"/>
      <c r="C84" s="245" t="s">
        <v>396</v>
      </c>
      <c r="D84" s="245"/>
      <c r="E84" s="245"/>
      <c r="F84" s="246" t="s">
        <v>389</v>
      </c>
      <c r="G84" s="245"/>
      <c r="H84" s="245" t="s">
        <v>397</v>
      </c>
      <c r="I84" s="245" t="s">
        <v>385</v>
      </c>
      <c r="J84" s="245">
        <v>15</v>
      </c>
      <c r="K84" s="233"/>
    </row>
    <row r="85" spans="2:11" s="1" customFormat="1" ht="15" customHeight="1">
      <c r="B85" s="244"/>
      <c r="C85" s="245" t="s">
        <v>398</v>
      </c>
      <c r="D85" s="245"/>
      <c r="E85" s="245"/>
      <c r="F85" s="246" t="s">
        <v>389</v>
      </c>
      <c r="G85" s="245"/>
      <c r="H85" s="245" t="s">
        <v>399</v>
      </c>
      <c r="I85" s="245" t="s">
        <v>385</v>
      </c>
      <c r="J85" s="245">
        <v>20</v>
      </c>
      <c r="K85" s="233"/>
    </row>
    <row r="86" spans="2:11" s="1" customFormat="1" ht="15" customHeight="1">
      <c r="B86" s="244"/>
      <c r="C86" s="245" t="s">
        <v>400</v>
      </c>
      <c r="D86" s="245"/>
      <c r="E86" s="245"/>
      <c r="F86" s="246" t="s">
        <v>389</v>
      </c>
      <c r="G86" s="245"/>
      <c r="H86" s="245" t="s">
        <v>401</v>
      </c>
      <c r="I86" s="245" t="s">
        <v>385</v>
      </c>
      <c r="J86" s="245">
        <v>20</v>
      </c>
      <c r="K86" s="233"/>
    </row>
    <row r="87" spans="2:11" s="1" customFormat="1" ht="15" customHeight="1">
      <c r="B87" s="244"/>
      <c r="C87" s="221" t="s">
        <v>402</v>
      </c>
      <c r="D87" s="221"/>
      <c r="E87" s="221"/>
      <c r="F87" s="242" t="s">
        <v>389</v>
      </c>
      <c r="G87" s="243"/>
      <c r="H87" s="221" t="s">
        <v>403</v>
      </c>
      <c r="I87" s="221" t="s">
        <v>385</v>
      </c>
      <c r="J87" s="221">
        <v>50</v>
      </c>
      <c r="K87" s="233"/>
    </row>
    <row r="88" spans="2:11" s="1" customFormat="1" ht="15" customHeight="1">
      <c r="B88" s="244"/>
      <c r="C88" s="221" t="s">
        <v>404</v>
      </c>
      <c r="D88" s="221"/>
      <c r="E88" s="221"/>
      <c r="F88" s="242" t="s">
        <v>389</v>
      </c>
      <c r="G88" s="243"/>
      <c r="H88" s="221" t="s">
        <v>405</v>
      </c>
      <c r="I88" s="221" t="s">
        <v>385</v>
      </c>
      <c r="J88" s="221">
        <v>20</v>
      </c>
      <c r="K88" s="233"/>
    </row>
    <row r="89" spans="2:11" s="1" customFormat="1" ht="15" customHeight="1">
      <c r="B89" s="244"/>
      <c r="C89" s="221" t="s">
        <v>406</v>
      </c>
      <c r="D89" s="221"/>
      <c r="E89" s="221"/>
      <c r="F89" s="242" t="s">
        <v>389</v>
      </c>
      <c r="G89" s="243"/>
      <c r="H89" s="221" t="s">
        <v>407</v>
      </c>
      <c r="I89" s="221" t="s">
        <v>385</v>
      </c>
      <c r="J89" s="221">
        <v>20</v>
      </c>
      <c r="K89" s="233"/>
    </row>
    <row r="90" spans="2:11" s="1" customFormat="1" ht="15" customHeight="1">
      <c r="B90" s="244"/>
      <c r="C90" s="221" t="s">
        <v>408</v>
      </c>
      <c r="D90" s="221"/>
      <c r="E90" s="221"/>
      <c r="F90" s="242" t="s">
        <v>389</v>
      </c>
      <c r="G90" s="243"/>
      <c r="H90" s="221" t="s">
        <v>409</v>
      </c>
      <c r="I90" s="221" t="s">
        <v>385</v>
      </c>
      <c r="J90" s="221">
        <v>50</v>
      </c>
      <c r="K90" s="233"/>
    </row>
    <row r="91" spans="2:11" s="1" customFormat="1" ht="15" customHeight="1">
      <c r="B91" s="244"/>
      <c r="C91" s="221" t="s">
        <v>410</v>
      </c>
      <c r="D91" s="221"/>
      <c r="E91" s="221"/>
      <c r="F91" s="242" t="s">
        <v>389</v>
      </c>
      <c r="G91" s="243"/>
      <c r="H91" s="221" t="s">
        <v>410</v>
      </c>
      <c r="I91" s="221" t="s">
        <v>385</v>
      </c>
      <c r="J91" s="221">
        <v>50</v>
      </c>
      <c r="K91" s="233"/>
    </row>
    <row r="92" spans="2:11" s="1" customFormat="1" ht="15" customHeight="1">
      <c r="B92" s="244"/>
      <c r="C92" s="221" t="s">
        <v>411</v>
      </c>
      <c r="D92" s="221"/>
      <c r="E92" s="221"/>
      <c r="F92" s="242" t="s">
        <v>389</v>
      </c>
      <c r="G92" s="243"/>
      <c r="H92" s="221" t="s">
        <v>412</v>
      </c>
      <c r="I92" s="221" t="s">
        <v>385</v>
      </c>
      <c r="J92" s="221">
        <v>255</v>
      </c>
      <c r="K92" s="233"/>
    </row>
    <row r="93" spans="2:11" s="1" customFormat="1" ht="15" customHeight="1">
      <c r="B93" s="244"/>
      <c r="C93" s="221" t="s">
        <v>413</v>
      </c>
      <c r="D93" s="221"/>
      <c r="E93" s="221"/>
      <c r="F93" s="242" t="s">
        <v>383</v>
      </c>
      <c r="G93" s="243"/>
      <c r="H93" s="221" t="s">
        <v>414</v>
      </c>
      <c r="I93" s="221" t="s">
        <v>415</v>
      </c>
      <c r="J93" s="221"/>
      <c r="K93" s="233"/>
    </row>
    <row r="94" spans="2:11" s="1" customFormat="1" ht="15" customHeight="1">
      <c r="B94" s="244"/>
      <c r="C94" s="221" t="s">
        <v>416</v>
      </c>
      <c r="D94" s="221"/>
      <c r="E94" s="221"/>
      <c r="F94" s="242" t="s">
        <v>383</v>
      </c>
      <c r="G94" s="243"/>
      <c r="H94" s="221" t="s">
        <v>417</v>
      </c>
      <c r="I94" s="221" t="s">
        <v>418</v>
      </c>
      <c r="J94" s="221"/>
      <c r="K94" s="233"/>
    </row>
    <row r="95" spans="2:11" s="1" customFormat="1" ht="15" customHeight="1">
      <c r="B95" s="244"/>
      <c r="C95" s="221" t="s">
        <v>419</v>
      </c>
      <c r="D95" s="221"/>
      <c r="E95" s="221"/>
      <c r="F95" s="242" t="s">
        <v>383</v>
      </c>
      <c r="G95" s="243"/>
      <c r="H95" s="221" t="s">
        <v>419</v>
      </c>
      <c r="I95" s="221" t="s">
        <v>418</v>
      </c>
      <c r="J95" s="221"/>
      <c r="K95" s="233"/>
    </row>
    <row r="96" spans="2:11" s="1" customFormat="1" ht="15" customHeight="1">
      <c r="B96" s="244"/>
      <c r="C96" s="221" t="s">
        <v>35</v>
      </c>
      <c r="D96" s="221"/>
      <c r="E96" s="221"/>
      <c r="F96" s="242" t="s">
        <v>383</v>
      </c>
      <c r="G96" s="243"/>
      <c r="H96" s="221" t="s">
        <v>420</v>
      </c>
      <c r="I96" s="221" t="s">
        <v>418</v>
      </c>
      <c r="J96" s="221"/>
      <c r="K96" s="233"/>
    </row>
    <row r="97" spans="2:11" s="1" customFormat="1" ht="15" customHeight="1">
      <c r="B97" s="244"/>
      <c r="C97" s="221" t="s">
        <v>45</v>
      </c>
      <c r="D97" s="221"/>
      <c r="E97" s="221"/>
      <c r="F97" s="242" t="s">
        <v>383</v>
      </c>
      <c r="G97" s="243"/>
      <c r="H97" s="221" t="s">
        <v>421</v>
      </c>
      <c r="I97" s="221" t="s">
        <v>418</v>
      </c>
      <c r="J97" s="221"/>
      <c r="K97" s="233"/>
    </row>
    <row r="98" spans="2:11" s="1" customFormat="1" ht="15" customHeight="1">
      <c r="B98" s="247"/>
      <c r="C98" s="248"/>
      <c r="D98" s="248"/>
      <c r="E98" s="248"/>
      <c r="F98" s="248"/>
      <c r="G98" s="248"/>
      <c r="H98" s="248"/>
      <c r="I98" s="248"/>
      <c r="J98" s="248"/>
      <c r="K98" s="249"/>
    </row>
    <row r="99" spans="2:11" s="1" customFormat="1" ht="18.75" customHeight="1">
      <c r="B99" s="250"/>
      <c r="C99" s="251"/>
      <c r="D99" s="251"/>
      <c r="E99" s="251"/>
      <c r="F99" s="251"/>
      <c r="G99" s="251"/>
      <c r="H99" s="251"/>
      <c r="I99" s="251"/>
      <c r="J99" s="251"/>
      <c r="K99" s="250"/>
    </row>
    <row r="100" spans="2:11" s="1" customFormat="1" ht="18.75" customHeight="1">
      <c r="B100" s="228"/>
      <c r="C100" s="228"/>
      <c r="D100" s="228"/>
      <c r="E100" s="228"/>
      <c r="F100" s="228"/>
      <c r="G100" s="228"/>
      <c r="H100" s="228"/>
      <c r="I100" s="228"/>
      <c r="J100" s="228"/>
      <c r="K100" s="228"/>
    </row>
    <row r="101" spans="2:11" s="1" customFormat="1" ht="7.5" customHeight="1">
      <c r="B101" s="229"/>
      <c r="C101" s="230"/>
      <c r="D101" s="230"/>
      <c r="E101" s="230"/>
      <c r="F101" s="230"/>
      <c r="G101" s="230"/>
      <c r="H101" s="230"/>
      <c r="I101" s="230"/>
      <c r="J101" s="230"/>
      <c r="K101" s="231"/>
    </row>
    <row r="102" spans="2:11" s="1" customFormat="1" ht="45" customHeight="1">
      <c r="B102" s="232"/>
      <c r="C102" s="350" t="s">
        <v>422</v>
      </c>
      <c r="D102" s="350"/>
      <c r="E102" s="350"/>
      <c r="F102" s="350"/>
      <c r="G102" s="350"/>
      <c r="H102" s="350"/>
      <c r="I102" s="350"/>
      <c r="J102" s="350"/>
      <c r="K102" s="233"/>
    </row>
    <row r="103" spans="2:11" s="1" customFormat="1" ht="17.25" customHeight="1">
      <c r="B103" s="232"/>
      <c r="C103" s="234" t="s">
        <v>377</v>
      </c>
      <c r="D103" s="234"/>
      <c r="E103" s="234"/>
      <c r="F103" s="234" t="s">
        <v>378</v>
      </c>
      <c r="G103" s="235"/>
      <c r="H103" s="234" t="s">
        <v>51</v>
      </c>
      <c r="I103" s="234" t="s">
        <v>54</v>
      </c>
      <c r="J103" s="234" t="s">
        <v>379</v>
      </c>
      <c r="K103" s="233"/>
    </row>
    <row r="104" spans="2:11" s="1" customFormat="1" ht="17.25" customHeight="1">
      <c r="B104" s="232"/>
      <c r="C104" s="236" t="s">
        <v>380</v>
      </c>
      <c r="D104" s="236"/>
      <c r="E104" s="236"/>
      <c r="F104" s="237" t="s">
        <v>381</v>
      </c>
      <c r="G104" s="238"/>
      <c r="H104" s="236"/>
      <c r="I104" s="236"/>
      <c r="J104" s="236" t="s">
        <v>382</v>
      </c>
      <c r="K104" s="233"/>
    </row>
    <row r="105" spans="2:11" s="1" customFormat="1" ht="5.25" customHeight="1">
      <c r="B105" s="232"/>
      <c r="C105" s="234"/>
      <c r="D105" s="234"/>
      <c r="E105" s="234"/>
      <c r="F105" s="234"/>
      <c r="G105" s="252"/>
      <c r="H105" s="234"/>
      <c r="I105" s="234"/>
      <c r="J105" s="234"/>
      <c r="K105" s="233"/>
    </row>
    <row r="106" spans="2:11" s="1" customFormat="1" ht="15" customHeight="1">
      <c r="B106" s="232"/>
      <c r="C106" s="221" t="s">
        <v>50</v>
      </c>
      <c r="D106" s="241"/>
      <c r="E106" s="241"/>
      <c r="F106" s="242" t="s">
        <v>383</v>
      </c>
      <c r="G106" s="221"/>
      <c r="H106" s="221" t="s">
        <v>423</v>
      </c>
      <c r="I106" s="221" t="s">
        <v>385</v>
      </c>
      <c r="J106" s="221">
        <v>20</v>
      </c>
      <c r="K106" s="233"/>
    </row>
    <row r="107" spans="2:11" s="1" customFormat="1" ht="15" customHeight="1">
      <c r="B107" s="232"/>
      <c r="C107" s="221" t="s">
        <v>386</v>
      </c>
      <c r="D107" s="221"/>
      <c r="E107" s="221"/>
      <c r="F107" s="242" t="s">
        <v>383</v>
      </c>
      <c r="G107" s="221"/>
      <c r="H107" s="221" t="s">
        <v>423</v>
      </c>
      <c r="I107" s="221" t="s">
        <v>385</v>
      </c>
      <c r="J107" s="221">
        <v>120</v>
      </c>
      <c r="K107" s="233"/>
    </row>
    <row r="108" spans="2:11" s="1" customFormat="1" ht="15" customHeight="1">
      <c r="B108" s="244"/>
      <c r="C108" s="221" t="s">
        <v>388</v>
      </c>
      <c r="D108" s="221"/>
      <c r="E108" s="221"/>
      <c r="F108" s="242" t="s">
        <v>389</v>
      </c>
      <c r="G108" s="221"/>
      <c r="H108" s="221" t="s">
        <v>423</v>
      </c>
      <c r="I108" s="221" t="s">
        <v>385</v>
      </c>
      <c r="J108" s="221">
        <v>50</v>
      </c>
      <c r="K108" s="233"/>
    </row>
    <row r="109" spans="2:11" s="1" customFormat="1" ht="15" customHeight="1">
      <c r="B109" s="244"/>
      <c r="C109" s="221" t="s">
        <v>391</v>
      </c>
      <c r="D109" s="221"/>
      <c r="E109" s="221"/>
      <c r="F109" s="242" t="s">
        <v>383</v>
      </c>
      <c r="G109" s="221"/>
      <c r="H109" s="221" t="s">
        <v>423</v>
      </c>
      <c r="I109" s="221" t="s">
        <v>393</v>
      </c>
      <c r="J109" s="221"/>
      <c r="K109" s="233"/>
    </row>
    <row r="110" spans="2:11" s="1" customFormat="1" ht="15" customHeight="1">
      <c r="B110" s="244"/>
      <c r="C110" s="221" t="s">
        <v>402</v>
      </c>
      <c r="D110" s="221"/>
      <c r="E110" s="221"/>
      <c r="F110" s="242" t="s">
        <v>389</v>
      </c>
      <c r="G110" s="221"/>
      <c r="H110" s="221" t="s">
        <v>423</v>
      </c>
      <c r="I110" s="221" t="s">
        <v>385</v>
      </c>
      <c r="J110" s="221">
        <v>50</v>
      </c>
      <c r="K110" s="233"/>
    </row>
    <row r="111" spans="2:11" s="1" customFormat="1" ht="15" customHeight="1">
      <c r="B111" s="244"/>
      <c r="C111" s="221" t="s">
        <v>410</v>
      </c>
      <c r="D111" s="221"/>
      <c r="E111" s="221"/>
      <c r="F111" s="242" t="s">
        <v>389</v>
      </c>
      <c r="G111" s="221"/>
      <c r="H111" s="221" t="s">
        <v>423</v>
      </c>
      <c r="I111" s="221" t="s">
        <v>385</v>
      </c>
      <c r="J111" s="221">
        <v>50</v>
      </c>
      <c r="K111" s="233"/>
    </row>
    <row r="112" spans="2:11" s="1" customFormat="1" ht="15" customHeight="1">
      <c r="B112" s="244"/>
      <c r="C112" s="221" t="s">
        <v>408</v>
      </c>
      <c r="D112" s="221"/>
      <c r="E112" s="221"/>
      <c r="F112" s="242" t="s">
        <v>389</v>
      </c>
      <c r="G112" s="221"/>
      <c r="H112" s="221" t="s">
        <v>423</v>
      </c>
      <c r="I112" s="221" t="s">
        <v>385</v>
      </c>
      <c r="J112" s="221">
        <v>50</v>
      </c>
      <c r="K112" s="233"/>
    </row>
    <row r="113" spans="2:11" s="1" customFormat="1" ht="15" customHeight="1">
      <c r="B113" s="244"/>
      <c r="C113" s="221" t="s">
        <v>50</v>
      </c>
      <c r="D113" s="221"/>
      <c r="E113" s="221"/>
      <c r="F113" s="242" t="s">
        <v>383</v>
      </c>
      <c r="G113" s="221"/>
      <c r="H113" s="221" t="s">
        <v>424</v>
      </c>
      <c r="I113" s="221" t="s">
        <v>385</v>
      </c>
      <c r="J113" s="221">
        <v>20</v>
      </c>
      <c r="K113" s="233"/>
    </row>
    <row r="114" spans="2:11" s="1" customFormat="1" ht="15" customHeight="1">
      <c r="B114" s="244"/>
      <c r="C114" s="221" t="s">
        <v>425</v>
      </c>
      <c r="D114" s="221"/>
      <c r="E114" s="221"/>
      <c r="F114" s="242" t="s">
        <v>383</v>
      </c>
      <c r="G114" s="221"/>
      <c r="H114" s="221" t="s">
        <v>426</v>
      </c>
      <c r="I114" s="221" t="s">
        <v>385</v>
      </c>
      <c r="J114" s="221">
        <v>120</v>
      </c>
      <c r="K114" s="233"/>
    </row>
    <row r="115" spans="2:11" s="1" customFormat="1" ht="15" customHeight="1">
      <c r="B115" s="244"/>
      <c r="C115" s="221" t="s">
        <v>35</v>
      </c>
      <c r="D115" s="221"/>
      <c r="E115" s="221"/>
      <c r="F115" s="242" t="s">
        <v>383</v>
      </c>
      <c r="G115" s="221"/>
      <c r="H115" s="221" t="s">
        <v>427</v>
      </c>
      <c r="I115" s="221" t="s">
        <v>418</v>
      </c>
      <c r="J115" s="221"/>
      <c r="K115" s="233"/>
    </row>
    <row r="116" spans="2:11" s="1" customFormat="1" ht="15" customHeight="1">
      <c r="B116" s="244"/>
      <c r="C116" s="221" t="s">
        <v>45</v>
      </c>
      <c r="D116" s="221"/>
      <c r="E116" s="221"/>
      <c r="F116" s="242" t="s">
        <v>383</v>
      </c>
      <c r="G116" s="221"/>
      <c r="H116" s="221" t="s">
        <v>428</v>
      </c>
      <c r="I116" s="221" t="s">
        <v>418</v>
      </c>
      <c r="J116" s="221"/>
      <c r="K116" s="233"/>
    </row>
    <row r="117" spans="2:11" s="1" customFormat="1" ht="15" customHeight="1">
      <c r="B117" s="244"/>
      <c r="C117" s="221" t="s">
        <v>54</v>
      </c>
      <c r="D117" s="221"/>
      <c r="E117" s="221"/>
      <c r="F117" s="242" t="s">
        <v>383</v>
      </c>
      <c r="G117" s="221"/>
      <c r="H117" s="221" t="s">
        <v>429</v>
      </c>
      <c r="I117" s="221" t="s">
        <v>430</v>
      </c>
      <c r="J117" s="221"/>
      <c r="K117" s="233"/>
    </row>
    <row r="118" spans="2:11" s="1" customFormat="1" ht="15" customHeight="1">
      <c r="B118" s="247"/>
      <c r="C118" s="253"/>
      <c r="D118" s="253"/>
      <c r="E118" s="253"/>
      <c r="F118" s="253"/>
      <c r="G118" s="253"/>
      <c r="H118" s="253"/>
      <c r="I118" s="253"/>
      <c r="J118" s="253"/>
      <c r="K118" s="249"/>
    </row>
    <row r="119" spans="2:11" s="1" customFormat="1" ht="18.75" customHeight="1">
      <c r="B119" s="254"/>
      <c r="C119" s="255"/>
      <c r="D119" s="255"/>
      <c r="E119" s="255"/>
      <c r="F119" s="256"/>
      <c r="G119" s="255"/>
      <c r="H119" s="255"/>
      <c r="I119" s="255"/>
      <c r="J119" s="255"/>
      <c r="K119" s="254"/>
    </row>
    <row r="120" spans="2:11" s="1" customFormat="1" ht="18.75" customHeight="1">
      <c r="B120" s="228"/>
      <c r="C120" s="228"/>
      <c r="D120" s="228"/>
      <c r="E120" s="228"/>
      <c r="F120" s="228"/>
      <c r="G120" s="228"/>
      <c r="H120" s="228"/>
      <c r="I120" s="228"/>
      <c r="J120" s="228"/>
      <c r="K120" s="228"/>
    </row>
    <row r="121" spans="2:11" s="1" customFormat="1" ht="7.5" customHeight="1">
      <c r="B121" s="257"/>
      <c r="C121" s="258"/>
      <c r="D121" s="258"/>
      <c r="E121" s="258"/>
      <c r="F121" s="258"/>
      <c r="G121" s="258"/>
      <c r="H121" s="258"/>
      <c r="I121" s="258"/>
      <c r="J121" s="258"/>
      <c r="K121" s="259"/>
    </row>
    <row r="122" spans="2:11" s="1" customFormat="1" ht="45" customHeight="1">
      <c r="B122" s="260"/>
      <c r="C122" s="348" t="s">
        <v>431</v>
      </c>
      <c r="D122" s="348"/>
      <c r="E122" s="348"/>
      <c r="F122" s="348"/>
      <c r="G122" s="348"/>
      <c r="H122" s="348"/>
      <c r="I122" s="348"/>
      <c r="J122" s="348"/>
      <c r="K122" s="261"/>
    </row>
    <row r="123" spans="2:11" s="1" customFormat="1" ht="17.25" customHeight="1">
      <c r="B123" s="262"/>
      <c r="C123" s="234" t="s">
        <v>377</v>
      </c>
      <c r="D123" s="234"/>
      <c r="E123" s="234"/>
      <c r="F123" s="234" t="s">
        <v>378</v>
      </c>
      <c r="G123" s="235"/>
      <c r="H123" s="234" t="s">
        <v>51</v>
      </c>
      <c r="I123" s="234" t="s">
        <v>54</v>
      </c>
      <c r="J123" s="234" t="s">
        <v>379</v>
      </c>
      <c r="K123" s="263"/>
    </row>
    <row r="124" spans="2:11" s="1" customFormat="1" ht="17.25" customHeight="1">
      <c r="B124" s="262"/>
      <c r="C124" s="236" t="s">
        <v>380</v>
      </c>
      <c r="D124" s="236"/>
      <c r="E124" s="236"/>
      <c r="F124" s="237" t="s">
        <v>381</v>
      </c>
      <c r="G124" s="238"/>
      <c r="H124" s="236"/>
      <c r="I124" s="236"/>
      <c r="J124" s="236" t="s">
        <v>382</v>
      </c>
      <c r="K124" s="263"/>
    </row>
    <row r="125" spans="2:11" s="1" customFormat="1" ht="5.25" customHeight="1">
      <c r="B125" s="264"/>
      <c r="C125" s="239"/>
      <c r="D125" s="239"/>
      <c r="E125" s="239"/>
      <c r="F125" s="239"/>
      <c r="G125" s="265"/>
      <c r="H125" s="239"/>
      <c r="I125" s="239"/>
      <c r="J125" s="239"/>
      <c r="K125" s="266"/>
    </row>
    <row r="126" spans="2:11" s="1" customFormat="1" ht="15" customHeight="1">
      <c r="B126" s="264"/>
      <c r="C126" s="221" t="s">
        <v>386</v>
      </c>
      <c r="D126" s="241"/>
      <c r="E126" s="241"/>
      <c r="F126" s="242" t="s">
        <v>383</v>
      </c>
      <c r="G126" s="221"/>
      <c r="H126" s="221" t="s">
        <v>423</v>
      </c>
      <c r="I126" s="221" t="s">
        <v>385</v>
      </c>
      <c r="J126" s="221">
        <v>120</v>
      </c>
      <c r="K126" s="267"/>
    </row>
    <row r="127" spans="2:11" s="1" customFormat="1" ht="15" customHeight="1">
      <c r="B127" s="264"/>
      <c r="C127" s="221" t="s">
        <v>432</v>
      </c>
      <c r="D127" s="221"/>
      <c r="E127" s="221"/>
      <c r="F127" s="242" t="s">
        <v>383</v>
      </c>
      <c r="G127" s="221"/>
      <c r="H127" s="221" t="s">
        <v>433</v>
      </c>
      <c r="I127" s="221" t="s">
        <v>385</v>
      </c>
      <c r="J127" s="221" t="s">
        <v>434</v>
      </c>
      <c r="K127" s="267"/>
    </row>
    <row r="128" spans="2:11" s="1" customFormat="1" ht="15" customHeight="1">
      <c r="B128" s="264"/>
      <c r="C128" s="221" t="s">
        <v>331</v>
      </c>
      <c r="D128" s="221"/>
      <c r="E128" s="221"/>
      <c r="F128" s="242" t="s">
        <v>383</v>
      </c>
      <c r="G128" s="221"/>
      <c r="H128" s="221" t="s">
        <v>435</v>
      </c>
      <c r="I128" s="221" t="s">
        <v>385</v>
      </c>
      <c r="J128" s="221" t="s">
        <v>434</v>
      </c>
      <c r="K128" s="267"/>
    </row>
    <row r="129" spans="2:11" s="1" customFormat="1" ht="15" customHeight="1">
      <c r="B129" s="264"/>
      <c r="C129" s="221" t="s">
        <v>394</v>
      </c>
      <c r="D129" s="221"/>
      <c r="E129" s="221"/>
      <c r="F129" s="242" t="s">
        <v>389</v>
      </c>
      <c r="G129" s="221"/>
      <c r="H129" s="221" t="s">
        <v>395</v>
      </c>
      <c r="I129" s="221" t="s">
        <v>385</v>
      </c>
      <c r="J129" s="221">
        <v>15</v>
      </c>
      <c r="K129" s="267"/>
    </row>
    <row r="130" spans="2:11" s="1" customFormat="1" ht="15" customHeight="1">
      <c r="B130" s="264"/>
      <c r="C130" s="245" t="s">
        <v>396</v>
      </c>
      <c r="D130" s="245"/>
      <c r="E130" s="245"/>
      <c r="F130" s="246" t="s">
        <v>389</v>
      </c>
      <c r="G130" s="245"/>
      <c r="H130" s="245" t="s">
        <v>397</v>
      </c>
      <c r="I130" s="245" t="s">
        <v>385</v>
      </c>
      <c r="J130" s="245">
        <v>15</v>
      </c>
      <c r="K130" s="267"/>
    </row>
    <row r="131" spans="2:11" s="1" customFormat="1" ht="15" customHeight="1">
      <c r="B131" s="264"/>
      <c r="C131" s="245" t="s">
        <v>398</v>
      </c>
      <c r="D131" s="245"/>
      <c r="E131" s="245"/>
      <c r="F131" s="246" t="s">
        <v>389</v>
      </c>
      <c r="G131" s="245"/>
      <c r="H131" s="245" t="s">
        <v>399</v>
      </c>
      <c r="I131" s="245" t="s">
        <v>385</v>
      </c>
      <c r="J131" s="245">
        <v>20</v>
      </c>
      <c r="K131" s="267"/>
    </row>
    <row r="132" spans="2:11" s="1" customFormat="1" ht="15" customHeight="1">
      <c r="B132" s="264"/>
      <c r="C132" s="245" t="s">
        <v>400</v>
      </c>
      <c r="D132" s="245"/>
      <c r="E132" s="245"/>
      <c r="F132" s="246" t="s">
        <v>389</v>
      </c>
      <c r="G132" s="245"/>
      <c r="H132" s="245" t="s">
        <v>401</v>
      </c>
      <c r="I132" s="245" t="s">
        <v>385</v>
      </c>
      <c r="J132" s="245">
        <v>20</v>
      </c>
      <c r="K132" s="267"/>
    </row>
    <row r="133" spans="2:11" s="1" customFormat="1" ht="15" customHeight="1">
      <c r="B133" s="264"/>
      <c r="C133" s="221" t="s">
        <v>388</v>
      </c>
      <c r="D133" s="221"/>
      <c r="E133" s="221"/>
      <c r="F133" s="242" t="s">
        <v>389</v>
      </c>
      <c r="G133" s="221"/>
      <c r="H133" s="221" t="s">
        <v>423</v>
      </c>
      <c r="I133" s="221" t="s">
        <v>385</v>
      </c>
      <c r="J133" s="221">
        <v>50</v>
      </c>
      <c r="K133" s="267"/>
    </row>
    <row r="134" spans="2:11" s="1" customFormat="1" ht="15" customHeight="1">
      <c r="B134" s="264"/>
      <c r="C134" s="221" t="s">
        <v>402</v>
      </c>
      <c r="D134" s="221"/>
      <c r="E134" s="221"/>
      <c r="F134" s="242" t="s">
        <v>389</v>
      </c>
      <c r="G134" s="221"/>
      <c r="H134" s="221" t="s">
        <v>423</v>
      </c>
      <c r="I134" s="221" t="s">
        <v>385</v>
      </c>
      <c r="J134" s="221">
        <v>50</v>
      </c>
      <c r="K134" s="267"/>
    </row>
    <row r="135" spans="2:11" s="1" customFormat="1" ht="15" customHeight="1">
      <c r="B135" s="264"/>
      <c r="C135" s="221" t="s">
        <v>408</v>
      </c>
      <c r="D135" s="221"/>
      <c r="E135" s="221"/>
      <c r="F135" s="242" t="s">
        <v>389</v>
      </c>
      <c r="G135" s="221"/>
      <c r="H135" s="221" t="s">
        <v>423</v>
      </c>
      <c r="I135" s="221" t="s">
        <v>385</v>
      </c>
      <c r="J135" s="221">
        <v>50</v>
      </c>
      <c r="K135" s="267"/>
    </row>
    <row r="136" spans="2:11" s="1" customFormat="1" ht="15" customHeight="1">
      <c r="B136" s="264"/>
      <c r="C136" s="221" t="s">
        <v>410</v>
      </c>
      <c r="D136" s="221"/>
      <c r="E136" s="221"/>
      <c r="F136" s="242" t="s">
        <v>389</v>
      </c>
      <c r="G136" s="221"/>
      <c r="H136" s="221" t="s">
        <v>423</v>
      </c>
      <c r="I136" s="221" t="s">
        <v>385</v>
      </c>
      <c r="J136" s="221">
        <v>50</v>
      </c>
      <c r="K136" s="267"/>
    </row>
    <row r="137" spans="2:11" s="1" customFormat="1" ht="15" customHeight="1">
      <c r="B137" s="264"/>
      <c r="C137" s="221" t="s">
        <v>411</v>
      </c>
      <c r="D137" s="221"/>
      <c r="E137" s="221"/>
      <c r="F137" s="242" t="s">
        <v>389</v>
      </c>
      <c r="G137" s="221"/>
      <c r="H137" s="221" t="s">
        <v>436</v>
      </c>
      <c r="I137" s="221" t="s">
        <v>385</v>
      </c>
      <c r="J137" s="221">
        <v>255</v>
      </c>
      <c r="K137" s="267"/>
    </row>
    <row r="138" spans="2:11" s="1" customFormat="1" ht="15" customHeight="1">
      <c r="B138" s="264"/>
      <c r="C138" s="221" t="s">
        <v>413</v>
      </c>
      <c r="D138" s="221"/>
      <c r="E138" s="221"/>
      <c r="F138" s="242" t="s">
        <v>383</v>
      </c>
      <c r="G138" s="221"/>
      <c r="H138" s="221" t="s">
        <v>437</v>
      </c>
      <c r="I138" s="221" t="s">
        <v>415</v>
      </c>
      <c r="J138" s="221"/>
      <c r="K138" s="267"/>
    </row>
    <row r="139" spans="2:11" s="1" customFormat="1" ht="15" customHeight="1">
      <c r="B139" s="264"/>
      <c r="C139" s="221" t="s">
        <v>416</v>
      </c>
      <c r="D139" s="221"/>
      <c r="E139" s="221"/>
      <c r="F139" s="242" t="s">
        <v>383</v>
      </c>
      <c r="G139" s="221"/>
      <c r="H139" s="221" t="s">
        <v>438</v>
      </c>
      <c r="I139" s="221" t="s">
        <v>418</v>
      </c>
      <c r="J139" s="221"/>
      <c r="K139" s="267"/>
    </row>
    <row r="140" spans="2:11" s="1" customFormat="1" ht="15" customHeight="1">
      <c r="B140" s="264"/>
      <c r="C140" s="221" t="s">
        <v>419</v>
      </c>
      <c r="D140" s="221"/>
      <c r="E140" s="221"/>
      <c r="F140" s="242" t="s">
        <v>383</v>
      </c>
      <c r="G140" s="221"/>
      <c r="H140" s="221" t="s">
        <v>419</v>
      </c>
      <c r="I140" s="221" t="s">
        <v>418</v>
      </c>
      <c r="J140" s="221"/>
      <c r="K140" s="267"/>
    </row>
    <row r="141" spans="2:11" s="1" customFormat="1" ht="15" customHeight="1">
      <c r="B141" s="264"/>
      <c r="C141" s="221" t="s">
        <v>35</v>
      </c>
      <c r="D141" s="221"/>
      <c r="E141" s="221"/>
      <c r="F141" s="242" t="s">
        <v>383</v>
      </c>
      <c r="G141" s="221"/>
      <c r="H141" s="221" t="s">
        <v>439</v>
      </c>
      <c r="I141" s="221" t="s">
        <v>418</v>
      </c>
      <c r="J141" s="221"/>
      <c r="K141" s="267"/>
    </row>
    <row r="142" spans="2:11" s="1" customFormat="1" ht="15" customHeight="1">
      <c r="B142" s="264"/>
      <c r="C142" s="221" t="s">
        <v>440</v>
      </c>
      <c r="D142" s="221"/>
      <c r="E142" s="221"/>
      <c r="F142" s="242" t="s">
        <v>383</v>
      </c>
      <c r="G142" s="221"/>
      <c r="H142" s="221" t="s">
        <v>441</v>
      </c>
      <c r="I142" s="221" t="s">
        <v>418</v>
      </c>
      <c r="J142" s="221"/>
      <c r="K142" s="267"/>
    </row>
    <row r="143" spans="2:11" s="1" customFormat="1" ht="15" customHeight="1">
      <c r="B143" s="268"/>
      <c r="C143" s="269"/>
      <c r="D143" s="269"/>
      <c r="E143" s="269"/>
      <c r="F143" s="269"/>
      <c r="G143" s="269"/>
      <c r="H143" s="269"/>
      <c r="I143" s="269"/>
      <c r="J143" s="269"/>
      <c r="K143" s="270"/>
    </row>
    <row r="144" spans="2:11" s="1" customFormat="1" ht="18.75" customHeight="1">
      <c r="B144" s="255"/>
      <c r="C144" s="255"/>
      <c r="D144" s="255"/>
      <c r="E144" s="255"/>
      <c r="F144" s="256"/>
      <c r="G144" s="255"/>
      <c r="H144" s="255"/>
      <c r="I144" s="255"/>
      <c r="J144" s="255"/>
      <c r="K144" s="255"/>
    </row>
    <row r="145" spans="2:11" s="1" customFormat="1" ht="18.75" customHeight="1">
      <c r="B145" s="228"/>
      <c r="C145" s="228"/>
      <c r="D145" s="228"/>
      <c r="E145" s="228"/>
      <c r="F145" s="228"/>
      <c r="G145" s="228"/>
      <c r="H145" s="228"/>
      <c r="I145" s="228"/>
      <c r="J145" s="228"/>
      <c r="K145" s="228"/>
    </row>
    <row r="146" spans="2:11" s="1" customFormat="1" ht="7.5" customHeight="1">
      <c r="B146" s="229"/>
      <c r="C146" s="230"/>
      <c r="D146" s="230"/>
      <c r="E146" s="230"/>
      <c r="F146" s="230"/>
      <c r="G146" s="230"/>
      <c r="H146" s="230"/>
      <c r="I146" s="230"/>
      <c r="J146" s="230"/>
      <c r="K146" s="231"/>
    </row>
    <row r="147" spans="2:11" s="1" customFormat="1" ht="45" customHeight="1">
      <c r="B147" s="232"/>
      <c r="C147" s="350" t="s">
        <v>442</v>
      </c>
      <c r="D147" s="350"/>
      <c r="E147" s="350"/>
      <c r="F147" s="350"/>
      <c r="G147" s="350"/>
      <c r="H147" s="350"/>
      <c r="I147" s="350"/>
      <c r="J147" s="350"/>
      <c r="K147" s="233"/>
    </row>
    <row r="148" spans="2:11" s="1" customFormat="1" ht="17.25" customHeight="1">
      <c r="B148" s="232"/>
      <c r="C148" s="234" t="s">
        <v>377</v>
      </c>
      <c r="D148" s="234"/>
      <c r="E148" s="234"/>
      <c r="F148" s="234" t="s">
        <v>378</v>
      </c>
      <c r="G148" s="235"/>
      <c r="H148" s="234" t="s">
        <v>51</v>
      </c>
      <c r="I148" s="234" t="s">
        <v>54</v>
      </c>
      <c r="J148" s="234" t="s">
        <v>379</v>
      </c>
      <c r="K148" s="233"/>
    </row>
    <row r="149" spans="2:11" s="1" customFormat="1" ht="17.25" customHeight="1">
      <c r="B149" s="232"/>
      <c r="C149" s="236" t="s">
        <v>380</v>
      </c>
      <c r="D149" s="236"/>
      <c r="E149" s="236"/>
      <c r="F149" s="237" t="s">
        <v>381</v>
      </c>
      <c r="G149" s="238"/>
      <c r="H149" s="236"/>
      <c r="I149" s="236"/>
      <c r="J149" s="236" t="s">
        <v>382</v>
      </c>
      <c r="K149" s="233"/>
    </row>
    <row r="150" spans="2:11" s="1" customFormat="1" ht="5.25" customHeight="1">
      <c r="B150" s="244"/>
      <c r="C150" s="239"/>
      <c r="D150" s="239"/>
      <c r="E150" s="239"/>
      <c r="F150" s="239"/>
      <c r="G150" s="240"/>
      <c r="H150" s="239"/>
      <c r="I150" s="239"/>
      <c r="J150" s="239"/>
      <c r="K150" s="267"/>
    </row>
    <row r="151" spans="2:11" s="1" customFormat="1" ht="15" customHeight="1">
      <c r="B151" s="244"/>
      <c r="C151" s="271" t="s">
        <v>386</v>
      </c>
      <c r="D151" s="221"/>
      <c r="E151" s="221"/>
      <c r="F151" s="272" t="s">
        <v>383</v>
      </c>
      <c r="G151" s="221"/>
      <c r="H151" s="271" t="s">
        <v>423</v>
      </c>
      <c r="I151" s="271" t="s">
        <v>385</v>
      </c>
      <c r="J151" s="271">
        <v>120</v>
      </c>
      <c r="K151" s="267"/>
    </row>
    <row r="152" spans="2:11" s="1" customFormat="1" ht="15" customHeight="1">
      <c r="B152" s="244"/>
      <c r="C152" s="271" t="s">
        <v>432</v>
      </c>
      <c r="D152" s="221"/>
      <c r="E152" s="221"/>
      <c r="F152" s="272" t="s">
        <v>383</v>
      </c>
      <c r="G152" s="221"/>
      <c r="H152" s="271" t="s">
        <v>443</v>
      </c>
      <c r="I152" s="271" t="s">
        <v>385</v>
      </c>
      <c r="J152" s="271" t="s">
        <v>434</v>
      </c>
      <c r="K152" s="267"/>
    </row>
    <row r="153" spans="2:11" s="1" customFormat="1" ht="15" customHeight="1">
      <c r="B153" s="244"/>
      <c r="C153" s="271" t="s">
        <v>331</v>
      </c>
      <c r="D153" s="221"/>
      <c r="E153" s="221"/>
      <c r="F153" s="272" t="s">
        <v>383</v>
      </c>
      <c r="G153" s="221"/>
      <c r="H153" s="271" t="s">
        <v>444</v>
      </c>
      <c r="I153" s="271" t="s">
        <v>385</v>
      </c>
      <c r="J153" s="271" t="s">
        <v>434</v>
      </c>
      <c r="K153" s="267"/>
    </row>
    <row r="154" spans="2:11" s="1" customFormat="1" ht="15" customHeight="1">
      <c r="B154" s="244"/>
      <c r="C154" s="271" t="s">
        <v>388</v>
      </c>
      <c r="D154" s="221"/>
      <c r="E154" s="221"/>
      <c r="F154" s="272" t="s">
        <v>389</v>
      </c>
      <c r="G154" s="221"/>
      <c r="H154" s="271" t="s">
        <v>423</v>
      </c>
      <c r="I154" s="271" t="s">
        <v>385</v>
      </c>
      <c r="J154" s="271">
        <v>50</v>
      </c>
      <c r="K154" s="267"/>
    </row>
    <row r="155" spans="2:11" s="1" customFormat="1" ht="15" customHeight="1">
      <c r="B155" s="244"/>
      <c r="C155" s="271" t="s">
        <v>391</v>
      </c>
      <c r="D155" s="221"/>
      <c r="E155" s="221"/>
      <c r="F155" s="272" t="s">
        <v>383</v>
      </c>
      <c r="G155" s="221"/>
      <c r="H155" s="271" t="s">
        <v>423</v>
      </c>
      <c r="I155" s="271" t="s">
        <v>393</v>
      </c>
      <c r="J155" s="271"/>
      <c r="K155" s="267"/>
    </row>
    <row r="156" spans="2:11" s="1" customFormat="1" ht="15" customHeight="1">
      <c r="B156" s="244"/>
      <c r="C156" s="271" t="s">
        <v>402</v>
      </c>
      <c r="D156" s="221"/>
      <c r="E156" s="221"/>
      <c r="F156" s="272" t="s">
        <v>389</v>
      </c>
      <c r="G156" s="221"/>
      <c r="H156" s="271" t="s">
        <v>423</v>
      </c>
      <c r="I156" s="271" t="s">
        <v>385</v>
      </c>
      <c r="J156" s="271">
        <v>50</v>
      </c>
      <c r="K156" s="267"/>
    </row>
    <row r="157" spans="2:11" s="1" customFormat="1" ht="15" customHeight="1">
      <c r="B157" s="244"/>
      <c r="C157" s="271" t="s">
        <v>410</v>
      </c>
      <c r="D157" s="221"/>
      <c r="E157" s="221"/>
      <c r="F157" s="272" t="s">
        <v>389</v>
      </c>
      <c r="G157" s="221"/>
      <c r="H157" s="271" t="s">
        <v>423</v>
      </c>
      <c r="I157" s="271" t="s">
        <v>385</v>
      </c>
      <c r="J157" s="271">
        <v>50</v>
      </c>
      <c r="K157" s="267"/>
    </row>
    <row r="158" spans="2:11" s="1" customFormat="1" ht="15" customHeight="1">
      <c r="B158" s="244"/>
      <c r="C158" s="271" t="s">
        <v>408</v>
      </c>
      <c r="D158" s="221"/>
      <c r="E158" s="221"/>
      <c r="F158" s="272" t="s">
        <v>389</v>
      </c>
      <c r="G158" s="221"/>
      <c r="H158" s="271" t="s">
        <v>423</v>
      </c>
      <c r="I158" s="271" t="s">
        <v>385</v>
      </c>
      <c r="J158" s="271">
        <v>50</v>
      </c>
      <c r="K158" s="267"/>
    </row>
    <row r="159" spans="2:11" s="1" customFormat="1" ht="15" customHeight="1">
      <c r="B159" s="244"/>
      <c r="C159" s="271" t="s">
        <v>101</v>
      </c>
      <c r="D159" s="221"/>
      <c r="E159" s="221"/>
      <c r="F159" s="272" t="s">
        <v>383</v>
      </c>
      <c r="G159" s="221"/>
      <c r="H159" s="271" t="s">
        <v>445</v>
      </c>
      <c r="I159" s="271" t="s">
        <v>385</v>
      </c>
      <c r="J159" s="271" t="s">
        <v>446</v>
      </c>
      <c r="K159" s="267"/>
    </row>
    <row r="160" spans="2:11" s="1" customFormat="1" ht="15" customHeight="1">
      <c r="B160" s="244"/>
      <c r="C160" s="271" t="s">
        <v>447</v>
      </c>
      <c r="D160" s="221"/>
      <c r="E160" s="221"/>
      <c r="F160" s="272" t="s">
        <v>383</v>
      </c>
      <c r="G160" s="221"/>
      <c r="H160" s="271" t="s">
        <v>448</v>
      </c>
      <c r="I160" s="271" t="s">
        <v>418</v>
      </c>
      <c r="J160" s="271"/>
      <c r="K160" s="267"/>
    </row>
    <row r="161" spans="2:11" s="1" customFormat="1" ht="15" customHeight="1">
      <c r="B161" s="273"/>
      <c r="C161" s="253"/>
      <c r="D161" s="253"/>
      <c r="E161" s="253"/>
      <c r="F161" s="253"/>
      <c r="G161" s="253"/>
      <c r="H161" s="253"/>
      <c r="I161" s="253"/>
      <c r="J161" s="253"/>
      <c r="K161" s="274"/>
    </row>
    <row r="162" spans="2:11" s="1" customFormat="1" ht="18.75" customHeight="1">
      <c r="B162" s="255"/>
      <c r="C162" s="265"/>
      <c r="D162" s="265"/>
      <c r="E162" s="265"/>
      <c r="F162" s="275"/>
      <c r="G162" s="265"/>
      <c r="H162" s="265"/>
      <c r="I162" s="265"/>
      <c r="J162" s="265"/>
      <c r="K162" s="255"/>
    </row>
    <row r="163" spans="2:11" s="1" customFormat="1" ht="18.75" customHeight="1">
      <c r="B163" s="228"/>
      <c r="C163" s="228"/>
      <c r="D163" s="228"/>
      <c r="E163" s="228"/>
      <c r="F163" s="228"/>
      <c r="G163" s="228"/>
      <c r="H163" s="228"/>
      <c r="I163" s="228"/>
      <c r="J163" s="228"/>
      <c r="K163" s="228"/>
    </row>
    <row r="164" spans="2:11" s="1" customFormat="1" ht="7.5" customHeight="1">
      <c r="B164" s="210"/>
      <c r="C164" s="211"/>
      <c r="D164" s="211"/>
      <c r="E164" s="211"/>
      <c r="F164" s="211"/>
      <c r="G164" s="211"/>
      <c r="H164" s="211"/>
      <c r="I164" s="211"/>
      <c r="J164" s="211"/>
      <c r="K164" s="212"/>
    </row>
    <row r="165" spans="2:11" s="1" customFormat="1" ht="45" customHeight="1">
      <c r="B165" s="213"/>
      <c r="C165" s="348" t="s">
        <v>449</v>
      </c>
      <c r="D165" s="348"/>
      <c r="E165" s="348"/>
      <c r="F165" s="348"/>
      <c r="G165" s="348"/>
      <c r="H165" s="348"/>
      <c r="I165" s="348"/>
      <c r="J165" s="348"/>
      <c r="K165" s="214"/>
    </row>
    <row r="166" spans="2:11" s="1" customFormat="1" ht="17.25" customHeight="1">
      <c r="B166" s="213"/>
      <c r="C166" s="234" t="s">
        <v>377</v>
      </c>
      <c r="D166" s="234"/>
      <c r="E166" s="234"/>
      <c r="F166" s="234" t="s">
        <v>378</v>
      </c>
      <c r="G166" s="276"/>
      <c r="H166" s="277" t="s">
        <v>51</v>
      </c>
      <c r="I166" s="277" t="s">
        <v>54</v>
      </c>
      <c r="J166" s="234" t="s">
        <v>379</v>
      </c>
      <c r="K166" s="214"/>
    </row>
    <row r="167" spans="2:11" s="1" customFormat="1" ht="17.25" customHeight="1">
      <c r="B167" s="215"/>
      <c r="C167" s="236" t="s">
        <v>380</v>
      </c>
      <c r="D167" s="236"/>
      <c r="E167" s="236"/>
      <c r="F167" s="237" t="s">
        <v>381</v>
      </c>
      <c r="G167" s="278"/>
      <c r="H167" s="279"/>
      <c r="I167" s="279"/>
      <c r="J167" s="236" t="s">
        <v>382</v>
      </c>
      <c r="K167" s="216"/>
    </row>
    <row r="168" spans="2:11" s="1" customFormat="1" ht="5.25" customHeight="1">
      <c r="B168" s="244"/>
      <c r="C168" s="239"/>
      <c r="D168" s="239"/>
      <c r="E168" s="239"/>
      <c r="F168" s="239"/>
      <c r="G168" s="240"/>
      <c r="H168" s="239"/>
      <c r="I168" s="239"/>
      <c r="J168" s="239"/>
      <c r="K168" s="267"/>
    </row>
    <row r="169" spans="2:11" s="1" customFormat="1" ht="15" customHeight="1">
      <c r="B169" s="244"/>
      <c r="C169" s="221" t="s">
        <v>386</v>
      </c>
      <c r="D169" s="221"/>
      <c r="E169" s="221"/>
      <c r="F169" s="242" t="s">
        <v>383</v>
      </c>
      <c r="G169" s="221"/>
      <c r="H169" s="221" t="s">
        <v>423</v>
      </c>
      <c r="I169" s="221" t="s">
        <v>385</v>
      </c>
      <c r="J169" s="221">
        <v>120</v>
      </c>
      <c r="K169" s="267"/>
    </row>
    <row r="170" spans="2:11" s="1" customFormat="1" ht="15" customHeight="1">
      <c r="B170" s="244"/>
      <c r="C170" s="221" t="s">
        <v>432</v>
      </c>
      <c r="D170" s="221"/>
      <c r="E170" s="221"/>
      <c r="F170" s="242" t="s">
        <v>383</v>
      </c>
      <c r="G170" s="221"/>
      <c r="H170" s="221" t="s">
        <v>433</v>
      </c>
      <c r="I170" s="221" t="s">
        <v>385</v>
      </c>
      <c r="J170" s="221" t="s">
        <v>434</v>
      </c>
      <c r="K170" s="267"/>
    </row>
    <row r="171" spans="2:11" s="1" customFormat="1" ht="15" customHeight="1">
      <c r="B171" s="244"/>
      <c r="C171" s="221" t="s">
        <v>331</v>
      </c>
      <c r="D171" s="221"/>
      <c r="E171" s="221"/>
      <c r="F171" s="242" t="s">
        <v>383</v>
      </c>
      <c r="G171" s="221"/>
      <c r="H171" s="221" t="s">
        <v>450</v>
      </c>
      <c r="I171" s="221" t="s">
        <v>385</v>
      </c>
      <c r="J171" s="221" t="s">
        <v>434</v>
      </c>
      <c r="K171" s="267"/>
    </row>
    <row r="172" spans="2:11" s="1" customFormat="1" ht="15" customHeight="1">
      <c r="B172" s="244"/>
      <c r="C172" s="221" t="s">
        <v>388</v>
      </c>
      <c r="D172" s="221"/>
      <c r="E172" s="221"/>
      <c r="F172" s="242" t="s">
        <v>389</v>
      </c>
      <c r="G172" s="221"/>
      <c r="H172" s="221" t="s">
        <v>450</v>
      </c>
      <c r="I172" s="221" t="s">
        <v>385</v>
      </c>
      <c r="J172" s="221">
        <v>50</v>
      </c>
      <c r="K172" s="267"/>
    </row>
    <row r="173" spans="2:11" s="1" customFormat="1" ht="15" customHeight="1">
      <c r="B173" s="244"/>
      <c r="C173" s="221" t="s">
        <v>391</v>
      </c>
      <c r="D173" s="221"/>
      <c r="E173" s="221"/>
      <c r="F173" s="242" t="s">
        <v>383</v>
      </c>
      <c r="G173" s="221"/>
      <c r="H173" s="221" t="s">
        <v>450</v>
      </c>
      <c r="I173" s="221" t="s">
        <v>393</v>
      </c>
      <c r="J173" s="221"/>
      <c r="K173" s="267"/>
    </row>
    <row r="174" spans="2:11" s="1" customFormat="1" ht="15" customHeight="1">
      <c r="B174" s="244"/>
      <c r="C174" s="221" t="s">
        <v>402</v>
      </c>
      <c r="D174" s="221"/>
      <c r="E174" s="221"/>
      <c r="F174" s="242" t="s">
        <v>389</v>
      </c>
      <c r="G174" s="221"/>
      <c r="H174" s="221" t="s">
        <v>450</v>
      </c>
      <c r="I174" s="221" t="s">
        <v>385</v>
      </c>
      <c r="J174" s="221">
        <v>50</v>
      </c>
      <c r="K174" s="267"/>
    </row>
    <row r="175" spans="2:11" s="1" customFormat="1" ht="15" customHeight="1">
      <c r="B175" s="244"/>
      <c r="C175" s="221" t="s">
        <v>410</v>
      </c>
      <c r="D175" s="221"/>
      <c r="E175" s="221"/>
      <c r="F175" s="242" t="s">
        <v>389</v>
      </c>
      <c r="G175" s="221"/>
      <c r="H175" s="221" t="s">
        <v>450</v>
      </c>
      <c r="I175" s="221" t="s">
        <v>385</v>
      </c>
      <c r="J175" s="221">
        <v>50</v>
      </c>
      <c r="K175" s="267"/>
    </row>
    <row r="176" spans="2:11" s="1" customFormat="1" ht="15" customHeight="1">
      <c r="B176" s="244"/>
      <c r="C176" s="221" t="s">
        <v>408</v>
      </c>
      <c r="D176" s="221"/>
      <c r="E176" s="221"/>
      <c r="F176" s="242" t="s">
        <v>389</v>
      </c>
      <c r="G176" s="221"/>
      <c r="H176" s="221" t="s">
        <v>450</v>
      </c>
      <c r="I176" s="221" t="s">
        <v>385</v>
      </c>
      <c r="J176" s="221">
        <v>50</v>
      </c>
      <c r="K176" s="267"/>
    </row>
    <row r="177" spans="2:11" s="1" customFormat="1" ht="15" customHeight="1">
      <c r="B177" s="244"/>
      <c r="C177" s="221" t="s">
        <v>109</v>
      </c>
      <c r="D177" s="221"/>
      <c r="E177" s="221"/>
      <c r="F177" s="242" t="s">
        <v>383</v>
      </c>
      <c r="G177" s="221"/>
      <c r="H177" s="221" t="s">
        <v>451</v>
      </c>
      <c r="I177" s="221" t="s">
        <v>452</v>
      </c>
      <c r="J177" s="221"/>
      <c r="K177" s="267"/>
    </row>
    <row r="178" spans="2:11" s="1" customFormat="1" ht="15" customHeight="1">
      <c r="B178" s="244"/>
      <c r="C178" s="221" t="s">
        <v>54</v>
      </c>
      <c r="D178" s="221"/>
      <c r="E178" s="221"/>
      <c r="F178" s="242" t="s">
        <v>383</v>
      </c>
      <c r="G178" s="221"/>
      <c r="H178" s="221" t="s">
        <v>453</v>
      </c>
      <c r="I178" s="221" t="s">
        <v>454</v>
      </c>
      <c r="J178" s="221">
        <v>1</v>
      </c>
      <c r="K178" s="267"/>
    </row>
    <row r="179" spans="2:11" s="1" customFormat="1" ht="15" customHeight="1">
      <c r="B179" s="244"/>
      <c r="C179" s="221" t="s">
        <v>50</v>
      </c>
      <c r="D179" s="221"/>
      <c r="E179" s="221"/>
      <c r="F179" s="242" t="s">
        <v>383</v>
      </c>
      <c r="G179" s="221"/>
      <c r="H179" s="221" t="s">
        <v>455</v>
      </c>
      <c r="I179" s="221" t="s">
        <v>385</v>
      </c>
      <c r="J179" s="221">
        <v>20</v>
      </c>
      <c r="K179" s="267"/>
    </row>
    <row r="180" spans="2:11" s="1" customFormat="1" ht="15" customHeight="1">
      <c r="B180" s="244"/>
      <c r="C180" s="221" t="s">
        <v>51</v>
      </c>
      <c r="D180" s="221"/>
      <c r="E180" s="221"/>
      <c r="F180" s="242" t="s">
        <v>383</v>
      </c>
      <c r="G180" s="221"/>
      <c r="H180" s="221" t="s">
        <v>456</v>
      </c>
      <c r="I180" s="221" t="s">
        <v>385</v>
      </c>
      <c r="J180" s="221">
        <v>255</v>
      </c>
      <c r="K180" s="267"/>
    </row>
    <row r="181" spans="2:11" s="1" customFormat="1" ht="15" customHeight="1">
      <c r="B181" s="244"/>
      <c r="C181" s="221" t="s">
        <v>110</v>
      </c>
      <c r="D181" s="221"/>
      <c r="E181" s="221"/>
      <c r="F181" s="242" t="s">
        <v>383</v>
      </c>
      <c r="G181" s="221"/>
      <c r="H181" s="221" t="s">
        <v>347</v>
      </c>
      <c r="I181" s="221" t="s">
        <v>385</v>
      </c>
      <c r="J181" s="221">
        <v>10</v>
      </c>
      <c r="K181" s="267"/>
    </row>
    <row r="182" spans="2:11" s="1" customFormat="1" ht="15" customHeight="1">
      <c r="B182" s="244"/>
      <c r="C182" s="221" t="s">
        <v>111</v>
      </c>
      <c r="D182" s="221"/>
      <c r="E182" s="221"/>
      <c r="F182" s="242" t="s">
        <v>383</v>
      </c>
      <c r="G182" s="221"/>
      <c r="H182" s="221" t="s">
        <v>457</v>
      </c>
      <c r="I182" s="221" t="s">
        <v>418</v>
      </c>
      <c r="J182" s="221"/>
      <c r="K182" s="267"/>
    </row>
    <row r="183" spans="2:11" s="1" customFormat="1" ht="15" customHeight="1">
      <c r="B183" s="244"/>
      <c r="C183" s="221" t="s">
        <v>458</v>
      </c>
      <c r="D183" s="221"/>
      <c r="E183" s="221"/>
      <c r="F183" s="242" t="s">
        <v>383</v>
      </c>
      <c r="G183" s="221"/>
      <c r="H183" s="221" t="s">
        <v>459</v>
      </c>
      <c r="I183" s="221" t="s">
        <v>418</v>
      </c>
      <c r="J183" s="221"/>
      <c r="K183" s="267"/>
    </row>
    <row r="184" spans="2:11" s="1" customFormat="1" ht="15" customHeight="1">
      <c r="B184" s="244"/>
      <c r="C184" s="221" t="s">
        <v>447</v>
      </c>
      <c r="D184" s="221"/>
      <c r="E184" s="221"/>
      <c r="F184" s="242" t="s">
        <v>383</v>
      </c>
      <c r="G184" s="221"/>
      <c r="H184" s="221" t="s">
        <v>460</v>
      </c>
      <c r="I184" s="221" t="s">
        <v>418</v>
      </c>
      <c r="J184" s="221"/>
      <c r="K184" s="267"/>
    </row>
    <row r="185" spans="2:11" s="1" customFormat="1" ht="15" customHeight="1">
      <c r="B185" s="244"/>
      <c r="C185" s="221" t="s">
        <v>113</v>
      </c>
      <c r="D185" s="221"/>
      <c r="E185" s="221"/>
      <c r="F185" s="242" t="s">
        <v>389</v>
      </c>
      <c r="G185" s="221"/>
      <c r="H185" s="221" t="s">
        <v>461</v>
      </c>
      <c r="I185" s="221" t="s">
        <v>385</v>
      </c>
      <c r="J185" s="221">
        <v>50</v>
      </c>
      <c r="K185" s="267"/>
    </row>
    <row r="186" spans="2:11" s="1" customFormat="1" ht="15" customHeight="1">
      <c r="B186" s="244"/>
      <c r="C186" s="221" t="s">
        <v>462</v>
      </c>
      <c r="D186" s="221"/>
      <c r="E186" s="221"/>
      <c r="F186" s="242" t="s">
        <v>389</v>
      </c>
      <c r="G186" s="221"/>
      <c r="H186" s="221" t="s">
        <v>463</v>
      </c>
      <c r="I186" s="221" t="s">
        <v>464</v>
      </c>
      <c r="J186" s="221"/>
      <c r="K186" s="267"/>
    </row>
    <row r="187" spans="2:11" s="1" customFormat="1" ht="15" customHeight="1">
      <c r="B187" s="244"/>
      <c r="C187" s="221" t="s">
        <v>465</v>
      </c>
      <c r="D187" s="221"/>
      <c r="E187" s="221"/>
      <c r="F187" s="242" t="s">
        <v>389</v>
      </c>
      <c r="G187" s="221"/>
      <c r="H187" s="221" t="s">
        <v>466</v>
      </c>
      <c r="I187" s="221" t="s">
        <v>464</v>
      </c>
      <c r="J187" s="221"/>
      <c r="K187" s="267"/>
    </row>
    <row r="188" spans="2:11" s="1" customFormat="1" ht="15" customHeight="1">
      <c r="B188" s="244"/>
      <c r="C188" s="221" t="s">
        <v>467</v>
      </c>
      <c r="D188" s="221"/>
      <c r="E188" s="221"/>
      <c r="F188" s="242" t="s">
        <v>389</v>
      </c>
      <c r="G188" s="221"/>
      <c r="H188" s="221" t="s">
        <v>468</v>
      </c>
      <c r="I188" s="221" t="s">
        <v>464</v>
      </c>
      <c r="J188" s="221"/>
      <c r="K188" s="267"/>
    </row>
    <row r="189" spans="2:11" s="1" customFormat="1" ht="15" customHeight="1">
      <c r="B189" s="244"/>
      <c r="C189" s="280" t="s">
        <v>469</v>
      </c>
      <c r="D189" s="221"/>
      <c r="E189" s="221"/>
      <c r="F189" s="242" t="s">
        <v>389</v>
      </c>
      <c r="G189" s="221"/>
      <c r="H189" s="221" t="s">
        <v>470</v>
      </c>
      <c r="I189" s="221" t="s">
        <v>471</v>
      </c>
      <c r="J189" s="281" t="s">
        <v>472</v>
      </c>
      <c r="K189" s="267"/>
    </row>
    <row r="190" spans="2:11" s="15" customFormat="1" ht="15" customHeight="1">
      <c r="B190" s="282"/>
      <c r="C190" s="283" t="s">
        <v>473</v>
      </c>
      <c r="D190" s="284"/>
      <c r="E190" s="284"/>
      <c r="F190" s="285" t="s">
        <v>389</v>
      </c>
      <c r="G190" s="284"/>
      <c r="H190" s="284" t="s">
        <v>474</v>
      </c>
      <c r="I190" s="284" t="s">
        <v>471</v>
      </c>
      <c r="J190" s="286" t="s">
        <v>472</v>
      </c>
      <c r="K190" s="287"/>
    </row>
    <row r="191" spans="2:11" s="1" customFormat="1" ht="15" customHeight="1">
      <c r="B191" s="244"/>
      <c r="C191" s="280" t="s">
        <v>39</v>
      </c>
      <c r="D191" s="221"/>
      <c r="E191" s="221"/>
      <c r="F191" s="242" t="s">
        <v>383</v>
      </c>
      <c r="G191" s="221"/>
      <c r="H191" s="218" t="s">
        <v>475</v>
      </c>
      <c r="I191" s="221" t="s">
        <v>476</v>
      </c>
      <c r="J191" s="221"/>
      <c r="K191" s="267"/>
    </row>
    <row r="192" spans="2:11" s="1" customFormat="1" ht="15" customHeight="1">
      <c r="B192" s="244"/>
      <c r="C192" s="280" t="s">
        <v>477</v>
      </c>
      <c r="D192" s="221"/>
      <c r="E192" s="221"/>
      <c r="F192" s="242" t="s">
        <v>383</v>
      </c>
      <c r="G192" s="221"/>
      <c r="H192" s="221" t="s">
        <v>478</v>
      </c>
      <c r="I192" s="221" t="s">
        <v>418</v>
      </c>
      <c r="J192" s="221"/>
      <c r="K192" s="267"/>
    </row>
    <row r="193" spans="2:11" s="1" customFormat="1" ht="15" customHeight="1">
      <c r="B193" s="244"/>
      <c r="C193" s="280" t="s">
        <v>479</v>
      </c>
      <c r="D193" s="221"/>
      <c r="E193" s="221"/>
      <c r="F193" s="242" t="s">
        <v>383</v>
      </c>
      <c r="G193" s="221"/>
      <c r="H193" s="221" t="s">
        <v>480</v>
      </c>
      <c r="I193" s="221" t="s">
        <v>418</v>
      </c>
      <c r="J193" s="221"/>
      <c r="K193" s="267"/>
    </row>
    <row r="194" spans="2:11" s="1" customFormat="1" ht="15" customHeight="1">
      <c r="B194" s="244"/>
      <c r="C194" s="280" t="s">
        <v>481</v>
      </c>
      <c r="D194" s="221"/>
      <c r="E194" s="221"/>
      <c r="F194" s="242" t="s">
        <v>389</v>
      </c>
      <c r="G194" s="221"/>
      <c r="H194" s="221" t="s">
        <v>482</v>
      </c>
      <c r="I194" s="221" t="s">
        <v>418</v>
      </c>
      <c r="J194" s="221"/>
      <c r="K194" s="267"/>
    </row>
    <row r="195" spans="2:11" s="1" customFormat="1" ht="15" customHeight="1">
      <c r="B195" s="273"/>
      <c r="C195" s="288"/>
      <c r="D195" s="253"/>
      <c r="E195" s="253"/>
      <c r="F195" s="253"/>
      <c r="G195" s="253"/>
      <c r="H195" s="253"/>
      <c r="I195" s="253"/>
      <c r="J195" s="253"/>
      <c r="K195" s="274"/>
    </row>
    <row r="196" spans="2:11" s="1" customFormat="1" ht="18.75" customHeight="1">
      <c r="B196" s="255"/>
      <c r="C196" s="265"/>
      <c r="D196" s="265"/>
      <c r="E196" s="265"/>
      <c r="F196" s="275"/>
      <c r="G196" s="265"/>
      <c r="H196" s="265"/>
      <c r="I196" s="265"/>
      <c r="J196" s="265"/>
      <c r="K196" s="255"/>
    </row>
    <row r="197" spans="2:11" s="1" customFormat="1" ht="18.75" customHeight="1">
      <c r="B197" s="255"/>
      <c r="C197" s="265"/>
      <c r="D197" s="265"/>
      <c r="E197" s="265"/>
      <c r="F197" s="275"/>
      <c r="G197" s="265"/>
      <c r="H197" s="265"/>
      <c r="I197" s="265"/>
      <c r="J197" s="265"/>
      <c r="K197" s="255"/>
    </row>
    <row r="198" spans="2:11" s="1" customFormat="1" ht="18.75" customHeight="1">
      <c r="B198" s="228"/>
      <c r="C198" s="228"/>
      <c r="D198" s="228"/>
      <c r="E198" s="228"/>
      <c r="F198" s="228"/>
      <c r="G198" s="228"/>
      <c r="H198" s="228"/>
      <c r="I198" s="228"/>
      <c r="J198" s="228"/>
      <c r="K198" s="228"/>
    </row>
    <row r="199" spans="2:11" s="1" customFormat="1" ht="13.5">
      <c r="B199" s="210"/>
      <c r="C199" s="211"/>
      <c r="D199" s="211"/>
      <c r="E199" s="211"/>
      <c r="F199" s="211"/>
      <c r="G199" s="211"/>
      <c r="H199" s="211"/>
      <c r="I199" s="211"/>
      <c r="J199" s="211"/>
      <c r="K199" s="212"/>
    </row>
    <row r="200" spans="2:11" s="1" customFormat="1" ht="21">
      <c r="B200" s="213"/>
      <c r="C200" s="348" t="s">
        <v>483</v>
      </c>
      <c r="D200" s="348"/>
      <c r="E200" s="348"/>
      <c r="F200" s="348"/>
      <c r="G200" s="348"/>
      <c r="H200" s="348"/>
      <c r="I200" s="348"/>
      <c r="J200" s="348"/>
      <c r="K200" s="214"/>
    </row>
    <row r="201" spans="2:11" s="1" customFormat="1" ht="25.5" customHeight="1">
      <c r="B201" s="213"/>
      <c r="C201" s="289" t="s">
        <v>484</v>
      </c>
      <c r="D201" s="289"/>
      <c r="E201" s="289"/>
      <c r="F201" s="289" t="s">
        <v>485</v>
      </c>
      <c r="G201" s="290"/>
      <c r="H201" s="351" t="s">
        <v>486</v>
      </c>
      <c r="I201" s="351"/>
      <c r="J201" s="351"/>
      <c r="K201" s="214"/>
    </row>
    <row r="202" spans="2:11" s="1" customFormat="1" ht="5.25" customHeight="1">
      <c r="B202" s="244"/>
      <c r="C202" s="239"/>
      <c r="D202" s="239"/>
      <c r="E202" s="239"/>
      <c r="F202" s="239"/>
      <c r="G202" s="265"/>
      <c r="H202" s="239"/>
      <c r="I202" s="239"/>
      <c r="J202" s="239"/>
      <c r="K202" s="267"/>
    </row>
    <row r="203" spans="2:11" s="1" customFormat="1" ht="15" customHeight="1">
      <c r="B203" s="244"/>
      <c r="C203" s="221" t="s">
        <v>476</v>
      </c>
      <c r="D203" s="221"/>
      <c r="E203" s="221"/>
      <c r="F203" s="242" t="s">
        <v>40</v>
      </c>
      <c r="G203" s="221"/>
      <c r="H203" s="352" t="s">
        <v>487</v>
      </c>
      <c r="I203" s="352"/>
      <c r="J203" s="352"/>
      <c r="K203" s="267"/>
    </row>
    <row r="204" spans="2:11" s="1" customFormat="1" ht="15" customHeight="1">
      <c r="B204" s="244"/>
      <c r="C204" s="221"/>
      <c r="D204" s="221"/>
      <c r="E204" s="221"/>
      <c r="F204" s="242" t="s">
        <v>41</v>
      </c>
      <c r="G204" s="221"/>
      <c r="H204" s="352" t="s">
        <v>488</v>
      </c>
      <c r="I204" s="352"/>
      <c r="J204" s="352"/>
      <c r="K204" s="267"/>
    </row>
    <row r="205" spans="2:11" s="1" customFormat="1" ht="15" customHeight="1">
      <c r="B205" s="244"/>
      <c r="C205" s="221"/>
      <c r="D205" s="221"/>
      <c r="E205" s="221"/>
      <c r="F205" s="242" t="s">
        <v>44</v>
      </c>
      <c r="G205" s="221"/>
      <c r="H205" s="352" t="s">
        <v>489</v>
      </c>
      <c r="I205" s="352"/>
      <c r="J205" s="352"/>
      <c r="K205" s="267"/>
    </row>
    <row r="206" spans="2:11" s="1" customFormat="1" ht="15" customHeight="1">
      <c r="B206" s="244"/>
      <c r="C206" s="221"/>
      <c r="D206" s="221"/>
      <c r="E206" s="221"/>
      <c r="F206" s="242" t="s">
        <v>42</v>
      </c>
      <c r="G206" s="221"/>
      <c r="H206" s="352" t="s">
        <v>490</v>
      </c>
      <c r="I206" s="352"/>
      <c r="J206" s="352"/>
      <c r="K206" s="267"/>
    </row>
    <row r="207" spans="2:11" s="1" customFormat="1" ht="15" customHeight="1">
      <c r="B207" s="244"/>
      <c r="C207" s="221"/>
      <c r="D207" s="221"/>
      <c r="E207" s="221"/>
      <c r="F207" s="242" t="s">
        <v>43</v>
      </c>
      <c r="G207" s="221"/>
      <c r="H207" s="352" t="s">
        <v>491</v>
      </c>
      <c r="I207" s="352"/>
      <c r="J207" s="352"/>
      <c r="K207" s="267"/>
    </row>
    <row r="208" spans="2:11" s="1" customFormat="1" ht="15" customHeight="1">
      <c r="B208" s="244"/>
      <c r="C208" s="221"/>
      <c r="D208" s="221"/>
      <c r="E208" s="221"/>
      <c r="F208" s="242"/>
      <c r="G208" s="221"/>
      <c r="H208" s="221"/>
      <c r="I208" s="221"/>
      <c r="J208" s="221"/>
      <c r="K208" s="267"/>
    </row>
    <row r="209" spans="2:11" s="1" customFormat="1" ht="15" customHeight="1">
      <c r="B209" s="244"/>
      <c r="C209" s="221" t="s">
        <v>430</v>
      </c>
      <c r="D209" s="221"/>
      <c r="E209" s="221"/>
      <c r="F209" s="242" t="s">
        <v>76</v>
      </c>
      <c r="G209" s="221"/>
      <c r="H209" s="352" t="s">
        <v>492</v>
      </c>
      <c r="I209" s="352"/>
      <c r="J209" s="352"/>
      <c r="K209" s="267"/>
    </row>
    <row r="210" spans="2:11" s="1" customFormat="1" ht="15" customHeight="1">
      <c r="B210" s="244"/>
      <c r="C210" s="221"/>
      <c r="D210" s="221"/>
      <c r="E210" s="221"/>
      <c r="F210" s="242" t="s">
        <v>325</v>
      </c>
      <c r="G210" s="221"/>
      <c r="H210" s="352" t="s">
        <v>326</v>
      </c>
      <c r="I210" s="352"/>
      <c r="J210" s="352"/>
      <c r="K210" s="267"/>
    </row>
    <row r="211" spans="2:11" s="1" customFormat="1" ht="15" customHeight="1">
      <c r="B211" s="244"/>
      <c r="C211" s="221"/>
      <c r="D211" s="221"/>
      <c r="E211" s="221"/>
      <c r="F211" s="242" t="s">
        <v>323</v>
      </c>
      <c r="G211" s="221"/>
      <c r="H211" s="352" t="s">
        <v>493</v>
      </c>
      <c r="I211" s="352"/>
      <c r="J211" s="352"/>
      <c r="K211" s="267"/>
    </row>
    <row r="212" spans="2:11" s="1" customFormat="1" ht="15" customHeight="1">
      <c r="B212" s="291"/>
      <c r="C212" s="221"/>
      <c r="D212" s="221"/>
      <c r="E212" s="221"/>
      <c r="F212" s="242" t="s">
        <v>327</v>
      </c>
      <c r="G212" s="280"/>
      <c r="H212" s="353" t="s">
        <v>328</v>
      </c>
      <c r="I212" s="353"/>
      <c r="J212" s="353"/>
      <c r="K212" s="292"/>
    </row>
    <row r="213" spans="2:11" s="1" customFormat="1" ht="15" customHeight="1">
      <c r="B213" s="291"/>
      <c r="C213" s="221"/>
      <c r="D213" s="221"/>
      <c r="E213" s="221"/>
      <c r="F213" s="242" t="s">
        <v>329</v>
      </c>
      <c r="G213" s="280"/>
      <c r="H213" s="353" t="s">
        <v>494</v>
      </c>
      <c r="I213" s="353"/>
      <c r="J213" s="353"/>
      <c r="K213" s="292"/>
    </row>
    <row r="214" spans="2:11" s="1" customFormat="1" ht="15" customHeight="1">
      <c r="B214" s="291"/>
      <c r="C214" s="221"/>
      <c r="D214" s="221"/>
      <c r="E214" s="221"/>
      <c r="F214" s="242"/>
      <c r="G214" s="280"/>
      <c r="H214" s="271"/>
      <c r="I214" s="271"/>
      <c r="J214" s="271"/>
      <c r="K214" s="292"/>
    </row>
    <row r="215" spans="2:11" s="1" customFormat="1" ht="15" customHeight="1">
      <c r="B215" s="291"/>
      <c r="C215" s="221" t="s">
        <v>454</v>
      </c>
      <c r="D215" s="221"/>
      <c r="E215" s="221"/>
      <c r="F215" s="242">
        <v>1</v>
      </c>
      <c r="G215" s="280"/>
      <c r="H215" s="353" t="s">
        <v>495</v>
      </c>
      <c r="I215" s="353"/>
      <c r="J215" s="353"/>
      <c r="K215" s="292"/>
    </row>
    <row r="216" spans="2:11" s="1" customFormat="1" ht="15" customHeight="1">
      <c r="B216" s="291"/>
      <c r="C216" s="221"/>
      <c r="D216" s="221"/>
      <c r="E216" s="221"/>
      <c r="F216" s="242">
        <v>2</v>
      </c>
      <c r="G216" s="280"/>
      <c r="H216" s="353" t="s">
        <v>496</v>
      </c>
      <c r="I216" s="353"/>
      <c r="J216" s="353"/>
      <c r="K216" s="292"/>
    </row>
    <row r="217" spans="2:11" s="1" customFormat="1" ht="15" customHeight="1">
      <c r="B217" s="291"/>
      <c r="C217" s="221"/>
      <c r="D217" s="221"/>
      <c r="E217" s="221"/>
      <c r="F217" s="242">
        <v>3</v>
      </c>
      <c r="G217" s="280"/>
      <c r="H217" s="353" t="s">
        <v>497</v>
      </c>
      <c r="I217" s="353"/>
      <c r="J217" s="353"/>
      <c r="K217" s="292"/>
    </row>
    <row r="218" spans="2:11" s="1" customFormat="1" ht="15" customHeight="1">
      <c r="B218" s="291"/>
      <c r="C218" s="221"/>
      <c r="D218" s="221"/>
      <c r="E218" s="221"/>
      <c r="F218" s="242">
        <v>4</v>
      </c>
      <c r="G218" s="280"/>
      <c r="H218" s="353" t="s">
        <v>498</v>
      </c>
      <c r="I218" s="353"/>
      <c r="J218" s="353"/>
      <c r="K218" s="292"/>
    </row>
    <row r="219" spans="2:11" s="1" customFormat="1" ht="12.75" customHeight="1">
      <c r="B219" s="293"/>
      <c r="C219" s="294"/>
      <c r="D219" s="294"/>
      <c r="E219" s="294"/>
      <c r="F219" s="294"/>
      <c r="G219" s="294"/>
      <c r="H219" s="294"/>
      <c r="I219" s="294"/>
      <c r="J219" s="294"/>
      <c r="K219" s="29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SO1 - ODV.BOŘICE, HOZ Bořice</vt:lpstr>
      <vt:lpstr>SO2 - ODV.BOŘICE, HOZ Bořice</vt:lpstr>
      <vt:lpstr>SO3 - ODV.HROCHUV TYNEC, ...</vt:lpstr>
      <vt:lpstr>SO4 - ODV.HROCHUV TYNEC, ...</vt:lpstr>
      <vt:lpstr>SO5 - OSTRETIN, HOZ Ostře...</vt:lpstr>
      <vt:lpstr>SO6 - ODV. SLATIŇANY, Odp...</vt:lpstr>
      <vt:lpstr>SO7 - ODV. SLATIŇANY, Odp...</vt:lpstr>
      <vt:lpstr>Pokyny pro vyplnění</vt:lpstr>
      <vt:lpstr>'Rekapitulace stavby'!Názvy_tisku</vt:lpstr>
      <vt:lpstr>'SO1 - ODV.BOŘICE, HOZ Bořice'!Názvy_tisku</vt:lpstr>
      <vt:lpstr>'SO2 - ODV.BOŘICE, HOZ Bořice'!Názvy_tisku</vt:lpstr>
      <vt:lpstr>'SO3 - ODV.HROCHUV TYNEC, ...'!Názvy_tisku</vt:lpstr>
      <vt:lpstr>'SO4 - ODV.HROCHUV TYNEC, ...'!Názvy_tisku</vt:lpstr>
      <vt:lpstr>'SO5 - OSTRETIN, HOZ Ostře...'!Názvy_tisku</vt:lpstr>
      <vt:lpstr>'SO6 - ODV. SLATIŇANY, Odp...'!Názvy_tisku</vt:lpstr>
      <vt:lpstr>'SO7 - ODV. SLATIŇANY, Odp...'!Názvy_tisku</vt:lpstr>
      <vt:lpstr>'Pokyny pro vyplnění'!Oblast_tisku</vt:lpstr>
      <vt:lpstr>'Rekapitulace stavby'!Oblast_tisku</vt:lpstr>
      <vt:lpstr>'SO1 - ODV.BOŘICE, HOZ Bořice'!Oblast_tisku</vt:lpstr>
      <vt:lpstr>'SO2 - ODV.BOŘICE, HOZ Bořice'!Oblast_tisku</vt:lpstr>
      <vt:lpstr>'SO3 - ODV.HROCHUV TYNEC, ...'!Oblast_tisku</vt:lpstr>
      <vt:lpstr>'SO4 - ODV.HROCHUV TYNEC, ...'!Oblast_tisku</vt:lpstr>
      <vt:lpstr>'SO5 - OSTRETIN, HOZ Ostře...'!Oblast_tisku</vt:lpstr>
      <vt:lpstr>'SO6 - ODV. SLATIŇANY, Odp...'!Oblast_tisku</vt:lpstr>
      <vt:lpstr>'SO7 - ODV. SLATIŇANY, Odp...'!Oblast_tisku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Kubant Josef Ing.</dc:creator>
  <cp:lastModifiedBy>Novotná Blanka</cp:lastModifiedBy>
  <dcterms:created xsi:type="dcterms:W3CDTF">2025-08-20T07:16:15Z</dcterms:created>
  <dcterms:modified xsi:type="dcterms:W3CDTF">2025-08-28T10:17:01Z</dcterms:modified>
</cp:coreProperties>
</file>