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Oddělení pozemkových úprav\Grycová\Veřejné zakázky\Výsadby ÚSES Velké Němčice\3 Vysvětlení ZD č.1\"/>
    </mc:Choice>
  </mc:AlternateContent>
  <xr:revisionPtr revIDLastSave="0" documentId="8_{28F5081A-A7B8-47D5-BCE6-8FBB80220E73}" xr6:coauthVersionLast="47" xr6:coauthVersionMax="47" xr10:uidLastSave="{00000000-0000-0000-0000-000000000000}"/>
  <bookViews>
    <workbookView xWindow="2250" yWindow="645" windowWidth="25755" windowHeight="16650" xr2:uid="{00000000-000D-0000-FFFF-FFFF00000000}"/>
  </bookViews>
  <sheets>
    <sheet name="Rekapitulace stavby" sheetId="1" r:id="rId1"/>
    <sheet name="247099-01.1 - SO 01 - IP1" sheetId="2" r:id="rId2"/>
    <sheet name="247099-01.2 - SO 01 Násle..." sheetId="3" r:id="rId3"/>
    <sheet name="247099-01.3 - SO 01 Násle..." sheetId="4" r:id="rId4"/>
    <sheet name="247099-01.4 - SO 01 Násle..." sheetId="5" r:id="rId5"/>
    <sheet name="247099-01.5 - SO 01 Vedle..." sheetId="6" r:id="rId6"/>
    <sheet name="247099-02.1 - SO 02 - IP2" sheetId="7" r:id="rId7"/>
    <sheet name="247099-02.2 - SO 02 Násle..." sheetId="8" r:id="rId8"/>
    <sheet name="247099-02.3 - SO 02 Násle..." sheetId="9" r:id="rId9"/>
    <sheet name="247099-02.4 - SO 02 Násle..." sheetId="10" r:id="rId10"/>
    <sheet name="247099-02.5 - SO 02 Vedle..." sheetId="11" r:id="rId11"/>
    <sheet name="247099-03.1 - SO 03 - IP5" sheetId="12" r:id="rId12"/>
    <sheet name="247099-03.2 - SO 03 Násle..." sheetId="13" r:id="rId13"/>
    <sheet name="247099-03.3 - SO 03 Násle..." sheetId="14" r:id="rId14"/>
    <sheet name="247099-03.4 - SO 03 Násle..." sheetId="15" r:id="rId15"/>
    <sheet name="247099-03.5 - SO 03 Vedle..." sheetId="16" r:id="rId16"/>
    <sheet name="247099-04.1 - SO 04 - IP6" sheetId="17" r:id="rId17"/>
    <sheet name="247099-04.2 - SO 04 Násle..." sheetId="18" r:id="rId18"/>
    <sheet name="247099-04.3 - SO 04 Násle..." sheetId="19" r:id="rId19"/>
    <sheet name="247099-04.4 - SO 04 Násle..." sheetId="20" r:id="rId20"/>
    <sheet name="247099-04.5 - SO 04 Vedle..." sheetId="21" r:id="rId21"/>
    <sheet name="247099-05.1 - SO 05 - IP11" sheetId="22" r:id="rId22"/>
    <sheet name="247099-05.2 - SO 05 Násle..." sheetId="23" r:id="rId23"/>
    <sheet name="247099-05.3 - SO 05 Násle..." sheetId="24" r:id="rId24"/>
    <sheet name="247099-05.4 - SO 05 Násle..." sheetId="25" r:id="rId25"/>
    <sheet name="247099-05.5 - SO 05 Vedle..." sheetId="26" r:id="rId26"/>
    <sheet name="247099-06.1 - SO 06 - IP20" sheetId="27" r:id="rId27"/>
    <sheet name="247099-06.2 - SO 06 Násle..." sheetId="28" r:id="rId28"/>
    <sheet name="247099-06.3 - SO 06 Násle..." sheetId="29" r:id="rId29"/>
    <sheet name="247099-06.4 - SO 06 Násle..." sheetId="30" r:id="rId30"/>
    <sheet name="247099-06.5 - SO 06 Vedle..." sheetId="31" r:id="rId31"/>
    <sheet name="247099-07.1 - SO 07 - IP21" sheetId="32" r:id="rId32"/>
    <sheet name="247099-07.2 - SO 07 Násle..." sheetId="33" r:id="rId33"/>
    <sheet name="247099-07.3 - SO 07 Násle..." sheetId="34" r:id="rId34"/>
    <sheet name="247099-07.4 - SO 07 Násle..." sheetId="35" r:id="rId35"/>
    <sheet name="247099-07.5 - SO 07 Vedle..." sheetId="36" r:id="rId36"/>
    <sheet name="247099-08.1 - SO 08 - IP22" sheetId="37" r:id="rId37"/>
    <sheet name="247099-08.2 - SO 08 Násle..." sheetId="38" r:id="rId38"/>
    <sheet name="247099-08.3 - SO 08 Násle..." sheetId="39" r:id="rId39"/>
    <sheet name="247099-08.4 - SO 08 Násle..." sheetId="40" r:id="rId40"/>
    <sheet name="247099-08.5 - SO 08 Vedle..." sheetId="41" r:id="rId41"/>
    <sheet name="247099-09.1 - SO 09 - IP23" sheetId="42" r:id="rId42"/>
    <sheet name="247099-09.2 - SO 09 Násle..." sheetId="43" r:id="rId43"/>
    <sheet name="247099-09.3 - SO 09 Násle..." sheetId="44" r:id="rId44"/>
    <sheet name="247099-09.4 - SO 09 Násle..." sheetId="45" r:id="rId45"/>
    <sheet name="247099-09.5 - SO 09 Vedle..." sheetId="46" r:id="rId46"/>
    <sheet name="247099-10.1 - SO 10 - IP24" sheetId="47" r:id="rId47"/>
    <sheet name="247099-10.2 - SO 10 Násle..." sheetId="48" r:id="rId48"/>
    <sheet name="247099-10.3 - SO 10 Násle..." sheetId="49" r:id="rId49"/>
    <sheet name="247099-10.4 - SO 10 Násle..." sheetId="50" r:id="rId50"/>
    <sheet name="247099-10.5 - SO 10 Vedle..." sheetId="51" r:id="rId51"/>
    <sheet name="247099-11.1 - SO 11 - IP25" sheetId="52" r:id="rId52"/>
    <sheet name="247099-11.2 - SO 11 Násle..." sheetId="53" r:id="rId53"/>
    <sheet name="247099-11.3 - SO 11 Násle..." sheetId="54" r:id="rId54"/>
    <sheet name="247099-11.4 - SO 11 Násle..." sheetId="55" r:id="rId55"/>
    <sheet name="247099-11.5 - SO 11 Vedle..." sheetId="56" r:id="rId56"/>
    <sheet name="Pokyny pro vyplnění" sheetId="57" r:id="rId57"/>
  </sheets>
  <definedNames>
    <definedName name="_xlnm._FilterDatabase" localSheetId="1" hidden="1">'247099-01.1 - SO 01 - IP1'!$C$83:$K$210</definedName>
    <definedName name="_xlnm._FilterDatabase" localSheetId="2" hidden="1">'247099-01.2 - SO 01 Násle...'!$C$81:$K$131</definedName>
    <definedName name="_xlnm._FilterDatabase" localSheetId="3" hidden="1">'247099-01.3 - SO 01 Násle...'!$C$81:$K$131</definedName>
    <definedName name="_xlnm._FilterDatabase" localSheetId="4" hidden="1">'247099-01.4 - SO 01 Násle...'!$C$81:$K$131</definedName>
    <definedName name="_xlnm._FilterDatabase" localSheetId="5" hidden="1">'247099-01.5 - SO 01 Vedle...'!$C$81:$K$117</definedName>
    <definedName name="_xlnm._FilterDatabase" localSheetId="6" hidden="1">'247099-02.1 - SO 02 - IP2'!$C$83:$K$210</definedName>
    <definedName name="_xlnm._FilterDatabase" localSheetId="7" hidden="1">'247099-02.2 - SO 02 Násle...'!$C$81:$K$131</definedName>
    <definedName name="_xlnm._FilterDatabase" localSheetId="8" hidden="1">'247099-02.3 - SO 02 Násle...'!$C$81:$K$131</definedName>
    <definedName name="_xlnm._FilterDatabase" localSheetId="9" hidden="1">'247099-02.4 - SO 02 Násle...'!$C$81:$K$131</definedName>
    <definedName name="_xlnm._FilterDatabase" localSheetId="10" hidden="1">'247099-02.5 - SO 02 Vedle...'!$C$81:$K$117</definedName>
    <definedName name="_xlnm._FilterDatabase" localSheetId="11" hidden="1">'247099-03.1 - SO 03 - IP5'!$C$83:$K$221</definedName>
    <definedName name="_xlnm._FilterDatabase" localSheetId="12" hidden="1">'247099-03.2 - SO 03 Násle...'!$C$81:$K$131</definedName>
    <definedName name="_xlnm._FilterDatabase" localSheetId="13" hidden="1">'247099-03.3 - SO 03 Násle...'!$C$81:$K$131</definedName>
    <definedName name="_xlnm._FilterDatabase" localSheetId="14" hidden="1">'247099-03.4 - SO 03 Násle...'!$C$81:$K$131</definedName>
    <definedName name="_xlnm._FilterDatabase" localSheetId="15" hidden="1">'247099-03.5 - SO 03 Vedle...'!$C$81:$K$117</definedName>
    <definedName name="_xlnm._FilterDatabase" localSheetId="16" hidden="1">'247099-04.1 - SO 04 - IP6'!$C$83:$K$258</definedName>
    <definedName name="_xlnm._FilterDatabase" localSheetId="17" hidden="1">'247099-04.2 - SO 04 Násle...'!$C$81:$K$144</definedName>
    <definedName name="_xlnm._FilterDatabase" localSheetId="18" hidden="1">'247099-04.3 - SO 04 Násle...'!$C$81:$K$144</definedName>
    <definedName name="_xlnm._FilterDatabase" localSheetId="19" hidden="1">'247099-04.4 - SO 04 Násle...'!$C$81:$K$144</definedName>
    <definedName name="_xlnm._FilterDatabase" localSheetId="20" hidden="1">'247099-04.5 - SO 04 Vedle...'!$C$81:$K$117</definedName>
    <definedName name="_xlnm._FilterDatabase" localSheetId="21" hidden="1">'247099-05.1 - SO 05 - IP11'!$C$83:$K$210</definedName>
    <definedName name="_xlnm._FilterDatabase" localSheetId="22" hidden="1">'247099-05.2 - SO 05 Násle...'!$C$81:$K$131</definedName>
    <definedName name="_xlnm._FilterDatabase" localSheetId="23" hidden="1">'247099-05.3 - SO 05 Násle...'!$C$81:$K$131</definedName>
    <definedName name="_xlnm._FilterDatabase" localSheetId="24" hidden="1">'247099-05.4 - SO 05 Násle...'!$C$81:$K$131</definedName>
    <definedName name="_xlnm._FilterDatabase" localSheetId="25" hidden="1">'247099-05.5 - SO 05 Vedle...'!$C$81:$K$117</definedName>
    <definedName name="_xlnm._FilterDatabase" localSheetId="26" hidden="1">'247099-06.1 - SO 06 - IP20'!$C$82:$K$283</definedName>
    <definedName name="_xlnm._FilterDatabase" localSheetId="27" hidden="1">'247099-06.2 - SO 06 Násle...'!$C$81:$K$143</definedName>
    <definedName name="_xlnm._FilterDatabase" localSheetId="28" hidden="1">'247099-06.3 - SO 06 Násle...'!$C$81:$K$143</definedName>
    <definedName name="_xlnm._FilterDatabase" localSheetId="29" hidden="1">'247099-06.4 - SO 06 Násle...'!$C$81:$K$143</definedName>
    <definedName name="_xlnm._FilterDatabase" localSheetId="30" hidden="1">'247099-06.5 - SO 06 Vedle...'!$C$81:$K$117</definedName>
    <definedName name="_xlnm._FilterDatabase" localSheetId="31" hidden="1">'247099-07.1 - SO 07 - IP21'!$C$83:$K$276</definedName>
    <definedName name="_xlnm._FilterDatabase" localSheetId="32" hidden="1">'247099-07.2 - SO 07 Násle...'!$C$81:$K$144</definedName>
    <definedName name="_xlnm._FilterDatabase" localSheetId="33" hidden="1">'247099-07.3 - SO 07 Násle...'!$C$81:$K$144</definedName>
    <definedName name="_xlnm._FilterDatabase" localSheetId="34" hidden="1">'247099-07.4 - SO 07 Násle...'!$C$81:$K$144</definedName>
    <definedName name="_xlnm._FilterDatabase" localSheetId="35" hidden="1">'247099-07.5 - SO 07 Vedle...'!$C$81:$K$117</definedName>
    <definedName name="_xlnm._FilterDatabase" localSheetId="36" hidden="1">'247099-08.1 - SO 08 - IP22'!$C$82:$K$128</definedName>
    <definedName name="_xlnm._FilterDatabase" localSheetId="37" hidden="1">'247099-08.2 - SO 08 Násle...'!$C$80:$K$90</definedName>
    <definedName name="_xlnm._FilterDatabase" localSheetId="38" hidden="1">'247099-08.3 - SO 08 Násle...'!$C$80:$K$90</definedName>
    <definedName name="_xlnm._FilterDatabase" localSheetId="39" hidden="1">'247099-08.4 - SO 08 Násle...'!$C$80:$K$90</definedName>
    <definedName name="_xlnm._FilterDatabase" localSheetId="40" hidden="1">'247099-08.5 - SO 08 Vedle...'!$C$81:$K$117</definedName>
    <definedName name="_xlnm._FilterDatabase" localSheetId="41" hidden="1">'247099-09.1 - SO 09 - IP23'!$C$83:$K$264</definedName>
    <definedName name="_xlnm._FilterDatabase" localSheetId="42" hidden="1">'247099-09.2 - SO 09 Násle...'!$C$81:$K$143</definedName>
    <definedName name="_xlnm._FilterDatabase" localSheetId="43" hidden="1">'247099-09.3 - SO 09 Násle...'!$C$81:$K$143</definedName>
    <definedName name="_xlnm._FilterDatabase" localSheetId="44" hidden="1">'247099-09.4 - SO 09 Násle...'!$C$81:$K$143</definedName>
    <definedName name="_xlnm._FilterDatabase" localSheetId="45" hidden="1">'247099-09.5 - SO 09 Vedle...'!$C$81:$K$117</definedName>
    <definedName name="_xlnm._FilterDatabase" localSheetId="46" hidden="1">'247099-10.1 - SO 10 - IP24'!$C$83:$K$263</definedName>
    <definedName name="_xlnm._FilterDatabase" localSheetId="47" hidden="1">'247099-10.2 - SO 10 Násle...'!$C$81:$K$143</definedName>
    <definedName name="_xlnm._FilterDatabase" localSheetId="48" hidden="1">'247099-10.3 - SO 10 Násle...'!$C$81:$K$143</definedName>
    <definedName name="_xlnm._FilterDatabase" localSheetId="49" hidden="1">'247099-10.4 - SO 10 Násle...'!$C$81:$K$143</definedName>
    <definedName name="_xlnm._FilterDatabase" localSheetId="50" hidden="1">'247099-10.5 - SO 10 Vedle...'!$C$81:$K$117</definedName>
    <definedName name="_xlnm._FilterDatabase" localSheetId="51" hidden="1">'247099-11.1 - SO 11 - IP25'!$C$81:$K$256</definedName>
    <definedName name="_xlnm._FilterDatabase" localSheetId="52" hidden="1">'247099-11.2 - SO 11 Násle...'!$C$81:$K$143</definedName>
    <definedName name="_xlnm._FilterDatabase" localSheetId="53" hidden="1">'247099-11.3 - SO 11 Násle...'!$C$81:$K$143</definedName>
    <definedName name="_xlnm._FilterDatabase" localSheetId="54" hidden="1">'247099-11.4 - SO 11 Násle...'!$C$81:$K$143</definedName>
    <definedName name="_xlnm._FilterDatabase" localSheetId="55" hidden="1">'247099-11.5 - SO 11 Vedle...'!$C$81:$K$117</definedName>
    <definedName name="_xlnm.Print_Titles" localSheetId="1">'247099-01.1 - SO 01 - IP1'!$83:$83</definedName>
    <definedName name="_xlnm.Print_Titles" localSheetId="2">'247099-01.2 - SO 01 Násle...'!$81:$81</definedName>
    <definedName name="_xlnm.Print_Titles" localSheetId="3">'247099-01.3 - SO 01 Násle...'!$81:$81</definedName>
    <definedName name="_xlnm.Print_Titles" localSheetId="4">'247099-01.4 - SO 01 Násle...'!$81:$81</definedName>
    <definedName name="_xlnm.Print_Titles" localSheetId="5">'247099-01.5 - SO 01 Vedle...'!$81:$81</definedName>
    <definedName name="_xlnm.Print_Titles" localSheetId="6">'247099-02.1 - SO 02 - IP2'!$83:$83</definedName>
    <definedName name="_xlnm.Print_Titles" localSheetId="7">'247099-02.2 - SO 02 Násle...'!$81:$81</definedName>
    <definedName name="_xlnm.Print_Titles" localSheetId="8">'247099-02.3 - SO 02 Násle...'!$81:$81</definedName>
    <definedName name="_xlnm.Print_Titles" localSheetId="9">'247099-02.4 - SO 02 Násle...'!$81:$81</definedName>
    <definedName name="_xlnm.Print_Titles" localSheetId="10">'247099-02.5 - SO 02 Vedle...'!$81:$81</definedName>
    <definedName name="_xlnm.Print_Titles" localSheetId="11">'247099-03.1 - SO 03 - IP5'!$83:$83</definedName>
    <definedName name="_xlnm.Print_Titles" localSheetId="12">'247099-03.2 - SO 03 Násle...'!$81:$81</definedName>
    <definedName name="_xlnm.Print_Titles" localSheetId="13">'247099-03.3 - SO 03 Násle...'!$81:$81</definedName>
    <definedName name="_xlnm.Print_Titles" localSheetId="14">'247099-03.4 - SO 03 Násle...'!$81:$81</definedName>
    <definedName name="_xlnm.Print_Titles" localSheetId="15">'247099-03.5 - SO 03 Vedle...'!$81:$81</definedName>
    <definedName name="_xlnm.Print_Titles" localSheetId="16">'247099-04.1 - SO 04 - IP6'!$83:$83</definedName>
    <definedName name="_xlnm.Print_Titles" localSheetId="17">'247099-04.2 - SO 04 Násle...'!$81:$81</definedName>
    <definedName name="_xlnm.Print_Titles" localSheetId="18">'247099-04.3 - SO 04 Násle...'!$81:$81</definedName>
    <definedName name="_xlnm.Print_Titles" localSheetId="19">'247099-04.4 - SO 04 Násle...'!$81:$81</definedName>
    <definedName name="_xlnm.Print_Titles" localSheetId="20">'247099-04.5 - SO 04 Vedle...'!$81:$81</definedName>
    <definedName name="_xlnm.Print_Titles" localSheetId="21">'247099-05.1 - SO 05 - IP11'!$83:$83</definedName>
    <definedName name="_xlnm.Print_Titles" localSheetId="22">'247099-05.2 - SO 05 Násle...'!$81:$81</definedName>
    <definedName name="_xlnm.Print_Titles" localSheetId="23">'247099-05.3 - SO 05 Násle...'!$81:$81</definedName>
    <definedName name="_xlnm.Print_Titles" localSheetId="24">'247099-05.4 - SO 05 Násle...'!$81:$81</definedName>
    <definedName name="_xlnm.Print_Titles" localSheetId="25">'247099-05.5 - SO 05 Vedle...'!$81:$81</definedName>
    <definedName name="_xlnm.Print_Titles" localSheetId="26">'247099-06.1 - SO 06 - IP20'!$82:$82</definedName>
    <definedName name="_xlnm.Print_Titles" localSheetId="27">'247099-06.2 - SO 06 Násle...'!$81:$81</definedName>
    <definedName name="_xlnm.Print_Titles" localSheetId="28">'247099-06.3 - SO 06 Násle...'!$81:$81</definedName>
    <definedName name="_xlnm.Print_Titles" localSheetId="29">'247099-06.4 - SO 06 Násle...'!$81:$81</definedName>
    <definedName name="_xlnm.Print_Titles" localSheetId="30">'247099-06.5 - SO 06 Vedle...'!$81:$81</definedName>
    <definedName name="_xlnm.Print_Titles" localSheetId="31">'247099-07.1 - SO 07 - IP21'!$83:$83</definedName>
    <definedName name="_xlnm.Print_Titles" localSheetId="32">'247099-07.2 - SO 07 Násle...'!$81:$81</definedName>
    <definedName name="_xlnm.Print_Titles" localSheetId="33">'247099-07.3 - SO 07 Násle...'!$81:$81</definedName>
    <definedName name="_xlnm.Print_Titles" localSheetId="34">'247099-07.4 - SO 07 Násle...'!$81:$81</definedName>
    <definedName name="_xlnm.Print_Titles" localSheetId="35">'247099-07.5 - SO 07 Vedle...'!$81:$81</definedName>
    <definedName name="_xlnm.Print_Titles" localSheetId="36">'247099-08.1 - SO 08 - IP22'!$82:$82</definedName>
    <definedName name="_xlnm.Print_Titles" localSheetId="37">'247099-08.2 - SO 08 Násle...'!$80:$80</definedName>
    <definedName name="_xlnm.Print_Titles" localSheetId="38">'247099-08.3 - SO 08 Násle...'!$80:$80</definedName>
    <definedName name="_xlnm.Print_Titles" localSheetId="39">'247099-08.4 - SO 08 Násle...'!$80:$80</definedName>
    <definedName name="_xlnm.Print_Titles" localSheetId="40">'247099-08.5 - SO 08 Vedle...'!$81:$81</definedName>
    <definedName name="_xlnm.Print_Titles" localSheetId="41">'247099-09.1 - SO 09 - IP23'!$83:$83</definedName>
    <definedName name="_xlnm.Print_Titles" localSheetId="42">'247099-09.2 - SO 09 Násle...'!$81:$81</definedName>
    <definedName name="_xlnm.Print_Titles" localSheetId="43">'247099-09.3 - SO 09 Násle...'!$81:$81</definedName>
    <definedName name="_xlnm.Print_Titles" localSheetId="44">'247099-09.4 - SO 09 Násle...'!$81:$81</definedName>
    <definedName name="_xlnm.Print_Titles" localSheetId="45">'247099-09.5 - SO 09 Vedle...'!$81:$81</definedName>
    <definedName name="_xlnm.Print_Titles" localSheetId="46">'247099-10.1 - SO 10 - IP24'!$83:$83</definedName>
    <definedName name="_xlnm.Print_Titles" localSheetId="47">'247099-10.2 - SO 10 Násle...'!$81:$81</definedName>
    <definedName name="_xlnm.Print_Titles" localSheetId="48">'247099-10.3 - SO 10 Násle...'!$81:$81</definedName>
    <definedName name="_xlnm.Print_Titles" localSheetId="49">'247099-10.4 - SO 10 Násle...'!$81:$81</definedName>
    <definedName name="_xlnm.Print_Titles" localSheetId="50">'247099-10.5 - SO 10 Vedle...'!$81:$81</definedName>
    <definedName name="_xlnm.Print_Titles" localSheetId="51">'247099-11.1 - SO 11 - IP25'!$81:$81</definedName>
    <definedName name="_xlnm.Print_Titles" localSheetId="52">'247099-11.2 - SO 11 Násle...'!$81:$81</definedName>
    <definedName name="_xlnm.Print_Titles" localSheetId="53">'247099-11.3 - SO 11 Násle...'!$81:$81</definedName>
    <definedName name="_xlnm.Print_Titles" localSheetId="54">'247099-11.4 - SO 11 Násle...'!$81:$81</definedName>
    <definedName name="_xlnm.Print_Titles" localSheetId="55">'247099-11.5 - SO 11 Vedle...'!$81:$81</definedName>
    <definedName name="_xlnm.Print_Titles" localSheetId="0">'Rekapitulace stavby'!$52:$52</definedName>
    <definedName name="_xlnm.Print_Area" localSheetId="1">'247099-01.1 - SO 01 - IP1'!$C$4:$J$39,'247099-01.1 - SO 01 - IP1'!$C$45:$J$65,'247099-01.1 - SO 01 - IP1'!$C$71:$K$210</definedName>
    <definedName name="_xlnm.Print_Area" localSheetId="2">'247099-01.2 - SO 01 Násle...'!$C$4:$J$39,'247099-01.2 - SO 01 Násle...'!$C$45:$J$63,'247099-01.2 - SO 01 Násle...'!$C$69:$K$131</definedName>
    <definedName name="_xlnm.Print_Area" localSheetId="3">'247099-01.3 - SO 01 Násle...'!$C$4:$J$39,'247099-01.3 - SO 01 Násle...'!$C$45:$J$63,'247099-01.3 - SO 01 Násle...'!$C$69:$K$131</definedName>
    <definedName name="_xlnm.Print_Area" localSheetId="4">'247099-01.4 - SO 01 Násle...'!$C$4:$J$39,'247099-01.4 - SO 01 Násle...'!$C$45:$J$63,'247099-01.4 - SO 01 Násle...'!$C$69:$K$131</definedName>
    <definedName name="_xlnm.Print_Area" localSheetId="5">'247099-01.5 - SO 01 Vedle...'!$C$4:$J$39,'247099-01.5 - SO 01 Vedle...'!$C$45:$J$63,'247099-01.5 - SO 01 Vedle...'!$C$69:$K$117</definedName>
    <definedName name="_xlnm.Print_Area" localSheetId="6">'247099-02.1 - SO 02 - IP2'!$C$4:$J$39,'247099-02.1 - SO 02 - IP2'!$C$45:$J$65,'247099-02.1 - SO 02 - IP2'!$C$71:$K$210</definedName>
    <definedName name="_xlnm.Print_Area" localSheetId="7">'247099-02.2 - SO 02 Násle...'!$C$4:$J$39,'247099-02.2 - SO 02 Násle...'!$C$45:$J$63,'247099-02.2 - SO 02 Násle...'!$C$69:$K$131</definedName>
    <definedName name="_xlnm.Print_Area" localSheetId="8">'247099-02.3 - SO 02 Násle...'!$C$4:$J$39,'247099-02.3 - SO 02 Násle...'!$C$45:$J$63,'247099-02.3 - SO 02 Násle...'!$C$69:$K$131</definedName>
    <definedName name="_xlnm.Print_Area" localSheetId="9">'247099-02.4 - SO 02 Násle...'!$C$4:$J$39,'247099-02.4 - SO 02 Násle...'!$C$45:$J$63,'247099-02.4 - SO 02 Násle...'!$C$69:$K$131</definedName>
    <definedName name="_xlnm.Print_Area" localSheetId="10">'247099-02.5 - SO 02 Vedle...'!$C$4:$J$39,'247099-02.5 - SO 02 Vedle...'!$C$45:$J$63,'247099-02.5 - SO 02 Vedle...'!$C$69:$K$117</definedName>
    <definedName name="_xlnm.Print_Area" localSheetId="11">'247099-03.1 - SO 03 - IP5'!$C$4:$J$39,'247099-03.1 - SO 03 - IP5'!$C$45:$J$65,'247099-03.1 - SO 03 - IP5'!$C$71:$K$221</definedName>
    <definedName name="_xlnm.Print_Area" localSheetId="12">'247099-03.2 - SO 03 Násle...'!$C$4:$J$39,'247099-03.2 - SO 03 Násle...'!$C$45:$J$63,'247099-03.2 - SO 03 Násle...'!$C$69:$K$131</definedName>
    <definedName name="_xlnm.Print_Area" localSheetId="13">'247099-03.3 - SO 03 Násle...'!$C$4:$J$39,'247099-03.3 - SO 03 Násle...'!$C$45:$J$63,'247099-03.3 - SO 03 Násle...'!$C$69:$K$131</definedName>
    <definedName name="_xlnm.Print_Area" localSheetId="14">'247099-03.4 - SO 03 Násle...'!$C$4:$J$39,'247099-03.4 - SO 03 Násle...'!$C$45:$J$63,'247099-03.4 - SO 03 Násle...'!$C$69:$K$131</definedName>
    <definedName name="_xlnm.Print_Area" localSheetId="15">'247099-03.5 - SO 03 Vedle...'!$C$4:$J$39,'247099-03.5 - SO 03 Vedle...'!$C$45:$J$63,'247099-03.5 - SO 03 Vedle...'!$C$69:$K$117</definedName>
    <definedName name="_xlnm.Print_Area" localSheetId="16">'247099-04.1 - SO 04 - IP6'!$C$4:$J$39,'247099-04.1 - SO 04 - IP6'!$C$45:$J$65,'247099-04.1 - SO 04 - IP6'!$C$71:$K$258</definedName>
    <definedName name="_xlnm.Print_Area" localSheetId="17">'247099-04.2 - SO 04 Násle...'!$C$4:$J$39,'247099-04.2 - SO 04 Násle...'!$C$45:$J$63,'247099-04.2 - SO 04 Násle...'!$C$69:$K$144</definedName>
    <definedName name="_xlnm.Print_Area" localSheetId="18">'247099-04.3 - SO 04 Násle...'!$C$4:$J$39,'247099-04.3 - SO 04 Násle...'!$C$45:$J$63,'247099-04.3 - SO 04 Násle...'!$C$69:$K$144</definedName>
    <definedName name="_xlnm.Print_Area" localSheetId="19">'247099-04.4 - SO 04 Násle...'!$C$4:$J$39,'247099-04.4 - SO 04 Násle...'!$C$45:$J$63,'247099-04.4 - SO 04 Násle...'!$C$69:$K$144</definedName>
    <definedName name="_xlnm.Print_Area" localSheetId="20">'247099-04.5 - SO 04 Vedle...'!$C$4:$J$39,'247099-04.5 - SO 04 Vedle...'!$C$45:$J$63,'247099-04.5 - SO 04 Vedle...'!$C$69:$K$117</definedName>
    <definedName name="_xlnm.Print_Area" localSheetId="21">'247099-05.1 - SO 05 - IP11'!$C$4:$J$39,'247099-05.1 - SO 05 - IP11'!$C$45:$J$65,'247099-05.1 - SO 05 - IP11'!$C$71:$K$210</definedName>
    <definedName name="_xlnm.Print_Area" localSheetId="22">'247099-05.2 - SO 05 Násle...'!$C$4:$J$39,'247099-05.2 - SO 05 Násle...'!$C$45:$J$63,'247099-05.2 - SO 05 Násle...'!$C$69:$K$131</definedName>
    <definedName name="_xlnm.Print_Area" localSheetId="23">'247099-05.3 - SO 05 Násle...'!$C$4:$J$39,'247099-05.3 - SO 05 Násle...'!$C$45:$J$63,'247099-05.3 - SO 05 Násle...'!$C$69:$K$131</definedName>
    <definedName name="_xlnm.Print_Area" localSheetId="24">'247099-05.4 - SO 05 Násle...'!$C$4:$J$39,'247099-05.4 - SO 05 Násle...'!$C$45:$J$63,'247099-05.4 - SO 05 Násle...'!$C$69:$K$131</definedName>
    <definedName name="_xlnm.Print_Area" localSheetId="25">'247099-05.5 - SO 05 Vedle...'!$C$4:$J$39,'247099-05.5 - SO 05 Vedle...'!$C$45:$J$63,'247099-05.5 - SO 05 Vedle...'!$C$69:$K$117</definedName>
    <definedName name="_xlnm.Print_Area" localSheetId="26">'247099-06.1 - SO 06 - IP20'!$C$4:$J$39,'247099-06.1 - SO 06 - IP20'!$C$45:$J$64,'247099-06.1 - SO 06 - IP20'!$C$70:$K$283</definedName>
    <definedName name="_xlnm.Print_Area" localSheetId="27">'247099-06.2 - SO 06 Násle...'!$C$4:$J$39,'247099-06.2 - SO 06 Násle...'!$C$45:$J$63,'247099-06.2 - SO 06 Násle...'!$C$69:$K$143</definedName>
    <definedName name="_xlnm.Print_Area" localSheetId="28">'247099-06.3 - SO 06 Násle...'!$C$4:$J$39,'247099-06.3 - SO 06 Násle...'!$C$45:$J$63,'247099-06.3 - SO 06 Násle...'!$C$69:$K$143</definedName>
    <definedName name="_xlnm.Print_Area" localSheetId="29">'247099-06.4 - SO 06 Násle...'!$C$4:$J$39,'247099-06.4 - SO 06 Násle...'!$C$45:$J$63,'247099-06.4 - SO 06 Násle...'!$C$69:$K$143</definedName>
    <definedName name="_xlnm.Print_Area" localSheetId="30">'247099-06.5 - SO 06 Vedle...'!$C$4:$J$39,'247099-06.5 - SO 06 Vedle...'!$C$45:$J$63,'247099-06.5 - SO 06 Vedle...'!$C$69:$K$117</definedName>
    <definedName name="_xlnm.Print_Area" localSheetId="31">'247099-07.1 - SO 07 - IP21'!$C$4:$J$39,'247099-07.1 - SO 07 - IP21'!$C$45:$J$65,'247099-07.1 - SO 07 - IP21'!$C$71:$K$276</definedName>
    <definedName name="_xlnm.Print_Area" localSheetId="32">'247099-07.2 - SO 07 Násle...'!$C$4:$J$39,'247099-07.2 - SO 07 Násle...'!$C$45:$J$63,'247099-07.2 - SO 07 Násle...'!$C$69:$K$144</definedName>
    <definedName name="_xlnm.Print_Area" localSheetId="33">'247099-07.3 - SO 07 Násle...'!$C$4:$J$39,'247099-07.3 - SO 07 Násle...'!$C$45:$J$63,'247099-07.3 - SO 07 Násle...'!$C$69:$K$144</definedName>
    <definedName name="_xlnm.Print_Area" localSheetId="34">'247099-07.4 - SO 07 Násle...'!$C$4:$J$39,'247099-07.4 - SO 07 Násle...'!$C$45:$J$63,'247099-07.4 - SO 07 Násle...'!$C$69:$K$144</definedName>
    <definedName name="_xlnm.Print_Area" localSheetId="35">'247099-07.5 - SO 07 Vedle...'!$C$4:$J$39,'247099-07.5 - SO 07 Vedle...'!$C$45:$J$63,'247099-07.5 - SO 07 Vedle...'!$C$69:$K$117</definedName>
    <definedName name="_xlnm.Print_Area" localSheetId="36">'247099-08.1 - SO 08 - IP22'!$C$4:$J$39,'247099-08.1 - SO 08 - IP22'!$C$45:$J$64,'247099-08.1 - SO 08 - IP22'!$C$70:$K$128</definedName>
    <definedName name="_xlnm.Print_Area" localSheetId="37">'247099-08.2 - SO 08 Násle...'!$C$4:$J$39,'247099-08.2 - SO 08 Násle...'!$C$45:$J$62,'247099-08.2 - SO 08 Násle...'!$C$68:$K$90</definedName>
    <definedName name="_xlnm.Print_Area" localSheetId="38">'247099-08.3 - SO 08 Násle...'!$C$4:$J$39,'247099-08.3 - SO 08 Násle...'!$C$45:$J$62,'247099-08.3 - SO 08 Násle...'!$C$68:$K$90</definedName>
    <definedName name="_xlnm.Print_Area" localSheetId="39">'247099-08.4 - SO 08 Násle...'!$C$4:$J$39,'247099-08.4 - SO 08 Násle...'!$C$45:$J$62,'247099-08.4 - SO 08 Násle...'!$C$68:$K$90</definedName>
    <definedName name="_xlnm.Print_Area" localSheetId="40">'247099-08.5 - SO 08 Vedle...'!$C$4:$J$39,'247099-08.5 - SO 08 Vedle...'!$C$45:$J$63,'247099-08.5 - SO 08 Vedle...'!$C$69:$K$117</definedName>
    <definedName name="_xlnm.Print_Area" localSheetId="41">'247099-09.1 - SO 09 - IP23'!$C$4:$J$39,'247099-09.1 - SO 09 - IP23'!$C$45:$J$65,'247099-09.1 - SO 09 - IP23'!$C$71:$K$264</definedName>
    <definedName name="_xlnm.Print_Area" localSheetId="42">'247099-09.2 - SO 09 Násle...'!$C$4:$J$39,'247099-09.2 - SO 09 Násle...'!$C$45:$J$63,'247099-09.2 - SO 09 Násle...'!$C$69:$K$143</definedName>
    <definedName name="_xlnm.Print_Area" localSheetId="43">'247099-09.3 - SO 09 Násle...'!$C$4:$J$39,'247099-09.3 - SO 09 Násle...'!$C$45:$J$63,'247099-09.3 - SO 09 Násle...'!$C$69:$K$143</definedName>
    <definedName name="_xlnm.Print_Area" localSheetId="44">'247099-09.4 - SO 09 Násle...'!$C$4:$J$39,'247099-09.4 - SO 09 Násle...'!$C$45:$J$63,'247099-09.4 - SO 09 Násle...'!$C$69:$K$143</definedName>
    <definedName name="_xlnm.Print_Area" localSheetId="45">'247099-09.5 - SO 09 Vedle...'!$C$4:$J$39,'247099-09.5 - SO 09 Vedle...'!$C$45:$J$63,'247099-09.5 - SO 09 Vedle...'!$C$69:$K$117</definedName>
    <definedName name="_xlnm.Print_Area" localSheetId="46">'247099-10.1 - SO 10 - IP24'!$C$4:$J$39,'247099-10.1 - SO 10 - IP24'!$C$45:$J$65,'247099-10.1 - SO 10 - IP24'!$C$71:$K$263</definedName>
    <definedName name="_xlnm.Print_Area" localSheetId="47">'247099-10.2 - SO 10 Násle...'!$C$4:$J$39,'247099-10.2 - SO 10 Násle...'!$C$45:$J$63,'247099-10.2 - SO 10 Násle...'!$C$69:$K$143</definedName>
    <definedName name="_xlnm.Print_Area" localSheetId="48">'247099-10.3 - SO 10 Násle...'!$C$4:$J$39,'247099-10.3 - SO 10 Násle...'!$C$45:$J$63,'247099-10.3 - SO 10 Násle...'!$C$69:$K$143</definedName>
    <definedName name="_xlnm.Print_Area" localSheetId="49">'247099-10.4 - SO 10 Násle...'!$C$4:$J$39,'247099-10.4 - SO 10 Násle...'!$C$45:$J$63,'247099-10.4 - SO 10 Násle...'!$C$69:$K$143</definedName>
    <definedName name="_xlnm.Print_Area" localSheetId="50">'247099-10.5 - SO 10 Vedle...'!$C$4:$J$39,'247099-10.5 - SO 10 Vedle...'!$C$45:$J$63,'247099-10.5 - SO 10 Vedle...'!$C$69:$K$117</definedName>
    <definedName name="_xlnm.Print_Area" localSheetId="51">'247099-11.1 - SO 11 - IP25'!$C$4:$J$39,'247099-11.1 - SO 11 - IP25'!$C$45:$J$63,'247099-11.1 - SO 11 - IP25'!$C$69:$K$256</definedName>
    <definedName name="_xlnm.Print_Area" localSheetId="52">'247099-11.2 - SO 11 Násle...'!$C$4:$J$39,'247099-11.2 - SO 11 Násle...'!$C$45:$J$63,'247099-11.2 - SO 11 Násle...'!$C$69:$K$143</definedName>
    <definedName name="_xlnm.Print_Area" localSheetId="53">'247099-11.3 - SO 11 Násle...'!$C$4:$J$39,'247099-11.3 - SO 11 Násle...'!$C$45:$J$63,'247099-11.3 - SO 11 Násle...'!$C$69:$K$143</definedName>
    <definedName name="_xlnm.Print_Area" localSheetId="54">'247099-11.4 - SO 11 Násle...'!$C$4:$J$39,'247099-11.4 - SO 11 Násle...'!$C$45:$J$63,'247099-11.4 - SO 11 Násle...'!$C$69:$K$143</definedName>
    <definedName name="_xlnm.Print_Area" localSheetId="55">'247099-11.5 - SO 11 Vedle...'!$C$4:$J$39,'247099-11.5 - SO 11 Vedle...'!$C$45:$J$63,'247099-11.5 - SO 11 Vedle...'!$C$69:$K$117</definedName>
    <definedName name="_xlnm.Print_Area" localSheetId="5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6" l="1"/>
  <c r="J36" i="56"/>
  <c r="AY109" i="1"/>
  <c r="J35" i="56"/>
  <c r="AX109" i="1"/>
  <c r="BI114" i="56"/>
  <c r="BH114" i="56"/>
  <c r="BG114" i="56"/>
  <c r="BF114" i="56"/>
  <c r="T114" i="56"/>
  <c r="T113" i="56" s="1"/>
  <c r="R114" i="56"/>
  <c r="R113" i="56"/>
  <c r="P114" i="56"/>
  <c r="P113" i="56"/>
  <c r="BI109" i="56"/>
  <c r="BH109" i="56"/>
  <c r="BG109" i="56"/>
  <c r="BF109" i="56"/>
  <c r="T109" i="56"/>
  <c r="R109" i="56"/>
  <c r="P109" i="56"/>
  <c r="BI106" i="56"/>
  <c r="BH106" i="56"/>
  <c r="BG106" i="56"/>
  <c r="BF106" i="56"/>
  <c r="T106" i="56"/>
  <c r="R106" i="56"/>
  <c r="P106" i="56"/>
  <c r="BI102" i="56"/>
  <c r="BH102" i="56"/>
  <c r="BG102" i="56"/>
  <c r="BF102" i="56"/>
  <c r="T102" i="56"/>
  <c r="R102" i="56"/>
  <c r="P102" i="56"/>
  <c r="BI98" i="56"/>
  <c r="BH98" i="56"/>
  <c r="BG98" i="56"/>
  <c r="BF98" i="56"/>
  <c r="T98" i="56"/>
  <c r="R98" i="56"/>
  <c r="P98" i="56"/>
  <c r="BI95" i="56"/>
  <c r="BH95" i="56"/>
  <c r="BG95" i="56"/>
  <c r="BF95" i="56"/>
  <c r="T95" i="56"/>
  <c r="R95" i="56"/>
  <c r="P95" i="56"/>
  <c r="BI92" i="56"/>
  <c r="BH92" i="56"/>
  <c r="BG92" i="56"/>
  <c r="BF92" i="56"/>
  <c r="T92" i="56"/>
  <c r="R92" i="56"/>
  <c r="P92" i="56"/>
  <c r="BI90" i="56"/>
  <c r="BH90" i="56"/>
  <c r="BG90" i="56"/>
  <c r="BF90" i="56"/>
  <c r="T90" i="56"/>
  <c r="R90" i="56"/>
  <c r="P90" i="56"/>
  <c r="BI87" i="56"/>
  <c r="BH87" i="56"/>
  <c r="BG87" i="56"/>
  <c r="BF87" i="56"/>
  <c r="T87" i="56"/>
  <c r="R87" i="56"/>
  <c r="P87" i="56"/>
  <c r="BI84" i="56"/>
  <c r="BH84" i="56"/>
  <c r="BG84" i="56"/>
  <c r="BF84" i="56"/>
  <c r="T84" i="56"/>
  <c r="R84" i="56"/>
  <c r="P84" i="56"/>
  <c r="J78" i="56"/>
  <c r="F78" i="56"/>
  <c r="F76" i="56"/>
  <c r="E74" i="56"/>
  <c r="J54" i="56"/>
  <c r="F54" i="56"/>
  <c r="F52" i="56"/>
  <c r="E50" i="56"/>
  <c r="J24" i="56"/>
  <c r="E24" i="56"/>
  <c r="J79" i="56" s="1"/>
  <c r="J23" i="56"/>
  <c r="J18" i="56"/>
  <c r="E18" i="56"/>
  <c r="F55" i="56" s="1"/>
  <c r="J17" i="56"/>
  <c r="J12" i="56"/>
  <c r="J52" i="56"/>
  <c r="E7" i="56"/>
  <c r="E72" i="56" s="1"/>
  <c r="J37" i="55"/>
  <c r="J36" i="55"/>
  <c r="AY108" i="1" s="1"/>
  <c r="J35" i="55"/>
  <c r="AX108" i="1" s="1"/>
  <c r="BI141" i="55"/>
  <c r="BH141" i="55"/>
  <c r="BG141" i="55"/>
  <c r="BF141" i="55"/>
  <c r="T141" i="55"/>
  <c r="T140" i="55"/>
  <c r="R141" i="55"/>
  <c r="R140" i="55"/>
  <c r="P141" i="55"/>
  <c r="P140" i="55" s="1"/>
  <c r="BI133" i="55"/>
  <c r="BH133" i="55"/>
  <c r="BG133" i="55"/>
  <c r="BF133" i="55"/>
  <c r="T133" i="55"/>
  <c r="R133" i="55"/>
  <c r="P133" i="55"/>
  <c r="BI127" i="55"/>
  <c r="BH127" i="55"/>
  <c r="BG127" i="55"/>
  <c r="BF127" i="55"/>
  <c r="T127" i="55"/>
  <c r="R127" i="55"/>
  <c r="P127" i="55"/>
  <c r="BI121" i="55"/>
  <c r="BH121" i="55"/>
  <c r="BG121" i="55"/>
  <c r="BF121" i="55"/>
  <c r="T121" i="55"/>
  <c r="R121" i="55"/>
  <c r="P121" i="55"/>
  <c r="BI117" i="55"/>
  <c r="BH117" i="55"/>
  <c r="BG117" i="55"/>
  <c r="BF117" i="55"/>
  <c r="T117" i="55"/>
  <c r="R117" i="55"/>
  <c r="P117" i="55"/>
  <c r="BI114" i="55"/>
  <c r="BH114" i="55"/>
  <c r="BG114" i="55"/>
  <c r="BF114" i="55"/>
  <c r="T114" i="55"/>
  <c r="R114" i="55"/>
  <c r="P114" i="55"/>
  <c r="BI108" i="55"/>
  <c r="BH108" i="55"/>
  <c r="BG108" i="55"/>
  <c r="BF108" i="55"/>
  <c r="T108" i="55"/>
  <c r="R108" i="55"/>
  <c r="P108" i="55"/>
  <c r="BI104" i="55"/>
  <c r="BH104" i="55"/>
  <c r="BG104" i="55"/>
  <c r="BF104" i="55"/>
  <c r="T104" i="55"/>
  <c r="R104" i="55"/>
  <c r="P104" i="55"/>
  <c r="BI101" i="55"/>
  <c r="BH101" i="55"/>
  <c r="BG101" i="55"/>
  <c r="BF101" i="55"/>
  <c r="T101" i="55"/>
  <c r="R101" i="55"/>
  <c r="P101" i="55"/>
  <c r="BI97" i="55"/>
  <c r="BH97" i="55"/>
  <c r="BG97" i="55"/>
  <c r="BF97" i="55"/>
  <c r="T97" i="55"/>
  <c r="R97" i="55"/>
  <c r="P97" i="55"/>
  <c r="BI92" i="55"/>
  <c r="BH92" i="55"/>
  <c r="BG92" i="55"/>
  <c r="BF92" i="55"/>
  <c r="T92" i="55"/>
  <c r="R92" i="55"/>
  <c r="P92" i="55"/>
  <c r="BI89" i="55"/>
  <c r="BH89" i="55"/>
  <c r="BG89" i="55"/>
  <c r="BF89" i="55"/>
  <c r="T89" i="55"/>
  <c r="R89" i="55"/>
  <c r="P89" i="55"/>
  <c r="BI85" i="55"/>
  <c r="BH85" i="55"/>
  <c r="BG85" i="55"/>
  <c r="BF85" i="55"/>
  <c r="T85" i="55"/>
  <c r="R85" i="55"/>
  <c r="P85" i="55"/>
  <c r="J78" i="55"/>
  <c r="F78" i="55"/>
  <c r="F76" i="55"/>
  <c r="E74" i="55"/>
  <c r="J54" i="55"/>
  <c r="F54" i="55"/>
  <c r="F52" i="55"/>
  <c r="E50" i="55"/>
  <c r="J24" i="55"/>
  <c r="E24" i="55"/>
  <c r="J55" i="55" s="1"/>
  <c r="J23" i="55"/>
  <c r="J18" i="55"/>
  <c r="E18" i="55"/>
  <c r="F79" i="55" s="1"/>
  <c r="J17" i="55"/>
  <c r="J12" i="55"/>
  <c r="J76" i="55" s="1"/>
  <c r="E7" i="55"/>
  <c r="E72" i="55"/>
  <c r="J37" i="54"/>
  <c r="J36" i="54"/>
  <c r="AY107" i="1" s="1"/>
  <c r="J35" i="54"/>
  <c r="AX107" i="1"/>
  <c r="BI141" i="54"/>
  <c r="BH141" i="54"/>
  <c r="BG141" i="54"/>
  <c r="BF141" i="54"/>
  <c r="T141" i="54"/>
  <c r="T140" i="54"/>
  <c r="R141" i="54"/>
  <c r="R140" i="54" s="1"/>
  <c r="P141" i="54"/>
  <c r="P140" i="54" s="1"/>
  <c r="BI133" i="54"/>
  <c r="BH133" i="54"/>
  <c r="BG133" i="54"/>
  <c r="BF133" i="54"/>
  <c r="T133" i="54"/>
  <c r="R133" i="54"/>
  <c r="P133" i="54"/>
  <c r="BI127" i="54"/>
  <c r="BH127" i="54"/>
  <c r="BG127" i="54"/>
  <c r="BF127" i="54"/>
  <c r="T127" i="54"/>
  <c r="R127" i="54"/>
  <c r="P127" i="54"/>
  <c r="BI121" i="54"/>
  <c r="BH121" i="54"/>
  <c r="BG121" i="54"/>
  <c r="BF121" i="54"/>
  <c r="T121" i="54"/>
  <c r="R121" i="54"/>
  <c r="P121" i="54"/>
  <c r="BI117" i="54"/>
  <c r="BH117" i="54"/>
  <c r="BG117" i="54"/>
  <c r="BF117" i="54"/>
  <c r="T117" i="54"/>
  <c r="R117" i="54"/>
  <c r="P117" i="54"/>
  <c r="BI114" i="54"/>
  <c r="BH114" i="54"/>
  <c r="BG114" i="54"/>
  <c r="BF114" i="54"/>
  <c r="T114" i="54"/>
  <c r="R114" i="54"/>
  <c r="P114" i="54"/>
  <c r="BI108" i="54"/>
  <c r="BH108" i="54"/>
  <c r="BG108" i="54"/>
  <c r="BF108" i="54"/>
  <c r="T108" i="54"/>
  <c r="R108" i="54"/>
  <c r="P108" i="54"/>
  <c r="BI104" i="54"/>
  <c r="BH104" i="54"/>
  <c r="BG104" i="54"/>
  <c r="BF104" i="54"/>
  <c r="T104" i="54"/>
  <c r="R104" i="54"/>
  <c r="P104" i="54"/>
  <c r="BI101" i="54"/>
  <c r="BH101" i="54"/>
  <c r="BG101" i="54"/>
  <c r="BF101" i="54"/>
  <c r="T101" i="54"/>
  <c r="R101" i="54"/>
  <c r="P101" i="54"/>
  <c r="BI97" i="54"/>
  <c r="BH97" i="54"/>
  <c r="BG97" i="54"/>
  <c r="BF97" i="54"/>
  <c r="T97" i="54"/>
  <c r="R97" i="54"/>
  <c r="P97" i="54"/>
  <c r="BI92" i="54"/>
  <c r="BH92" i="54"/>
  <c r="BG92" i="54"/>
  <c r="BF92" i="54"/>
  <c r="T92" i="54"/>
  <c r="R92" i="54"/>
  <c r="P92" i="54"/>
  <c r="BI89" i="54"/>
  <c r="BH89" i="54"/>
  <c r="BG89" i="54"/>
  <c r="BF89" i="54"/>
  <c r="T89" i="54"/>
  <c r="R89" i="54"/>
  <c r="P89" i="54"/>
  <c r="BI85" i="54"/>
  <c r="BH85" i="54"/>
  <c r="BG85" i="54"/>
  <c r="BF85" i="54"/>
  <c r="T85" i="54"/>
  <c r="R85" i="54"/>
  <c r="P85" i="54"/>
  <c r="J78" i="54"/>
  <c r="F78" i="54"/>
  <c r="F76" i="54"/>
  <c r="E74" i="54"/>
  <c r="J54" i="54"/>
  <c r="F54" i="54"/>
  <c r="F52" i="54"/>
  <c r="E50" i="54"/>
  <c r="J24" i="54"/>
  <c r="E24" i="54"/>
  <c r="J79" i="54"/>
  <c r="J23" i="54"/>
  <c r="J18" i="54"/>
  <c r="E18" i="54"/>
  <c r="F55" i="54" s="1"/>
  <c r="J17" i="54"/>
  <c r="J12" i="54"/>
  <c r="J52" i="54"/>
  <c r="E7" i="54"/>
  <c r="E72" i="54"/>
  <c r="J37" i="53"/>
  <c r="J36" i="53"/>
  <c r="AY106" i="1"/>
  <c r="J35" i="53"/>
  <c r="AX106" i="1"/>
  <c r="BI141" i="53"/>
  <c r="BH141" i="53"/>
  <c r="BG141" i="53"/>
  <c r="BF141" i="53"/>
  <c r="T141" i="53"/>
  <c r="T140" i="53" s="1"/>
  <c r="R141" i="53"/>
  <c r="R140" i="53"/>
  <c r="P141" i="53"/>
  <c r="P140" i="53"/>
  <c r="BI133" i="53"/>
  <c r="BH133" i="53"/>
  <c r="BG133" i="53"/>
  <c r="BF133" i="53"/>
  <c r="T133" i="53"/>
  <c r="R133" i="53"/>
  <c r="P133" i="53"/>
  <c r="BI127" i="53"/>
  <c r="BH127" i="53"/>
  <c r="BG127" i="53"/>
  <c r="BF127" i="53"/>
  <c r="T127" i="53"/>
  <c r="R127" i="53"/>
  <c r="P127" i="53"/>
  <c r="BI121" i="53"/>
  <c r="BH121" i="53"/>
  <c r="BG121" i="53"/>
  <c r="BF121" i="53"/>
  <c r="T121" i="53"/>
  <c r="R121" i="53"/>
  <c r="P121" i="53"/>
  <c r="BI117" i="53"/>
  <c r="BH117" i="53"/>
  <c r="BG117" i="53"/>
  <c r="BF117" i="53"/>
  <c r="T117" i="53"/>
  <c r="R117" i="53"/>
  <c r="P117" i="53"/>
  <c r="BI114" i="53"/>
  <c r="BH114" i="53"/>
  <c r="BG114" i="53"/>
  <c r="BF114" i="53"/>
  <c r="T114" i="53"/>
  <c r="R114" i="53"/>
  <c r="P114" i="53"/>
  <c r="BI108" i="53"/>
  <c r="BH108" i="53"/>
  <c r="BG108" i="53"/>
  <c r="BF108" i="53"/>
  <c r="T108" i="53"/>
  <c r="R108" i="53"/>
  <c r="P108" i="53"/>
  <c r="BI104" i="53"/>
  <c r="BH104" i="53"/>
  <c r="BG104" i="53"/>
  <c r="BF104" i="53"/>
  <c r="T104" i="53"/>
  <c r="R104" i="53"/>
  <c r="P104" i="53"/>
  <c r="BI101" i="53"/>
  <c r="BH101" i="53"/>
  <c r="BG101" i="53"/>
  <c r="BF101" i="53"/>
  <c r="T101" i="53"/>
  <c r="R101" i="53"/>
  <c r="P101" i="53"/>
  <c r="BI97" i="53"/>
  <c r="BH97" i="53"/>
  <c r="BG97" i="53"/>
  <c r="BF97" i="53"/>
  <c r="T97" i="53"/>
  <c r="R97" i="53"/>
  <c r="P97" i="53"/>
  <c r="BI92" i="53"/>
  <c r="BH92" i="53"/>
  <c r="BG92" i="53"/>
  <c r="BF92" i="53"/>
  <c r="T92" i="53"/>
  <c r="R92" i="53"/>
  <c r="P92" i="53"/>
  <c r="BI89" i="53"/>
  <c r="BH89" i="53"/>
  <c r="BG89" i="53"/>
  <c r="BF89" i="53"/>
  <c r="T89" i="53"/>
  <c r="R89" i="53"/>
  <c r="P89" i="53"/>
  <c r="BI85" i="53"/>
  <c r="BH85" i="53"/>
  <c r="BG85" i="53"/>
  <c r="BF85" i="53"/>
  <c r="T85" i="53"/>
  <c r="R85" i="53"/>
  <c r="P85" i="53"/>
  <c r="J78" i="53"/>
  <c r="F78" i="53"/>
  <c r="F76" i="53"/>
  <c r="E74" i="53"/>
  <c r="J54" i="53"/>
  <c r="F54" i="53"/>
  <c r="F52" i="53"/>
  <c r="E50" i="53"/>
  <c r="J24" i="53"/>
  <c r="E24" i="53"/>
  <c r="J79" i="53" s="1"/>
  <c r="J23" i="53"/>
  <c r="J18" i="53"/>
  <c r="E18" i="53"/>
  <c r="F55" i="53"/>
  <c r="J17" i="53"/>
  <c r="J12" i="53"/>
  <c r="J76" i="53" s="1"/>
  <c r="E7" i="53"/>
  <c r="E48" i="53" s="1"/>
  <c r="J37" i="52"/>
  <c r="J36" i="52"/>
  <c r="AY105" i="1" s="1"/>
  <c r="J35" i="52"/>
  <c r="AX105" i="1" s="1"/>
  <c r="BI255" i="52"/>
  <c r="BH255" i="52"/>
  <c r="BG255" i="52"/>
  <c r="BF255" i="52"/>
  <c r="T255" i="52"/>
  <c r="R255" i="52"/>
  <c r="P255" i="52"/>
  <c r="BI253" i="52"/>
  <c r="BH253" i="52"/>
  <c r="BG253" i="52"/>
  <c r="BF253" i="52"/>
  <c r="T253" i="52"/>
  <c r="R253" i="52"/>
  <c r="P253" i="52"/>
  <c r="BI251" i="52"/>
  <c r="BH251" i="52"/>
  <c r="BG251" i="52"/>
  <c r="BF251" i="52"/>
  <c r="T251" i="52"/>
  <c r="R251" i="52"/>
  <c r="P251" i="52"/>
  <c r="BI249" i="52"/>
  <c r="BH249" i="52"/>
  <c r="BG249" i="52"/>
  <c r="BF249" i="52"/>
  <c r="T249" i="52"/>
  <c r="R249" i="52"/>
  <c r="P249" i="52"/>
  <c r="BI247" i="52"/>
  <c r="BH247" i="52"/>
  <c r="BG247" i="52"/>
  <c r="BF247" i="52"/>
  <c r="T247" i="52"/>
  <c r="R247" i="52"/>
  <c r="P247" i="52"/>
  <c r="BI245" i="52"/>
  <c r="BH245" i="52"/>
  <c r="BG245" i="52"/>
  <c r="BF245" i="52"/>
  <c r="T245" i="52"/>
  <c r="R245" i="52"/>
  <c r="P245" i="52"/>
  <c r="BI243" i="52"/>
  <c r="BH243" i="52"/>
  <c r="BG243" i="52"/>
  <c r="BF243" i="52"/>
  <c r="T243" i="52"/>
  <c r="R243" i="52"/>
  <c r="P243" i="52"/>
  <c r="BI241" i="52"/>
  <c r="BH241" i="52"/>
  <c r="BG241" i="52"/>
  <c r="BF241" i="52"/>
  <c r="T241" i="52"/>
  <c r="R241" i="52"/>
  <c r="P241" i="52"/>
  <c r="BI239" i="52"/>
  <c r="BH239" i="52"/>
  <c r="BG239" i="52"/>
  <c r="BF239" i="52"/>
  <c r="T239" i="52"/>
  <c r="R239" i="52"/>
  <c r="P239" i="52"/>
  <c r="BI237" i="52"/>
  <c r="BH237" i="52"/>
  <c r="BG237" i="52"/>
  <c r="BF237" i="52"/>
  <c r="T237" i="52"/>
  <c r="R237" i="52"/>
  <c r="P237" i="52"/>
  <c r="BI235" i="52"/>
  <c r="BH235" i="52"/>
  <c r="BG235" i="52"/>
  <c r="BF235" i="52"/>
  <c r="T235" i="52"/>
  <c r="R235" i="52"/>
  <c r="P235" i="52"/>
  <c r="BI233" i="52"/>
  <c r="BH233" i="52"/>
  <c r="BG233" i="52"/>
  <c r="BF233" i="52"/>
  <c r="T233" i="52"/>
  <c r="R233" i="52"/>
  <c r="P233" i="52"/>
  <c r="BI231" i="52"/>
  <c r="BH231" i="52"/>
  <c r="BG231" i="52"/>
  <c r="BF231" i="52"/>
  <c r="T231" i="52"/>
  <c r="R231" i="52"/>
  <c r="P231" i="52"/>
  <c r="BI229" i="52"/>
  <c r="BH229" i="52"/>
  <c r="BG229" i="52"/>
  <c r="BF229" i="52"/>
  <c r="T229" i="52"/>
  <c r="R229" i="52"/>
  <c r="P229" i="52"/>
  <c r="BI227" i="52"/>
  <c r="BH227" i="52"/>
  <c r="BG227" i="52"/>
  <c r="BF227" i="52"/>
  <c r="T227" i="52"/>
  <c r="R227" i="52"/>
  <c r="P227" i="52"/>
  <c r="BI225" i="52"/>
  <c r="BH225" i="52"/>
  <c r="BG225" i="52"/>
  <c r="BF225" i="52"/>
  <c r="T225" i="52"/>
  <c r="R225" i="52"/>
  <c r="P225" i="52"/>
  <c r="BI223" i="52"/>
  <c r="BH223" i="52"/>
  <c r="BG223" i="52"/>
  <c r="BF223" i="52"/>
  <c r="T223" i="52"/>
  <c r="R223" i="52"/>
  <c r="P223" i="52"/>
  <c r="BI220" i="52"/>
  <c r="BH220" i="52"/>
  <c r="BG220" i="52"/>
  <c r="BF220" i="52"/>
  <c r="T220" i="52"/>
  <c r="R220" i="52"/>
  <c r="P220" i="52"/>
  <c r="BI214" i="52"/>
  <c r="BH214" i="52"/>
  <c r="BG214" i="52"/>
  <c r="BF214" i="52"/>
  <c r="T214" i="52"/>
  <c r="R214" i="52"/>
  <c r="P214" i="52"/>
  <c r="BI207" i="52"/>
  <c r="BH207" i="52"/>
  <c r="BG207" i="52"/>
  <c r="BF207" i="52"/>
  <c r="T207" i="52"/>
  <c r="R207" i="52"/>
  <c r="P207" i="52"/>
  <c r="BI201" i="52"/>
  <c r="BH201" i="52"/>
  <c r="BG201" i="52"/>
  <c r="BF201" i="52"/>
  <c r="T201" i="52"/>
  <c r="R201" i="52"/>
  <c r="P201" i="52"/>
  <c r="BI195" i="52"/>
  <c r="BH195" i="52"/>
  <c r="BG195" i="52"/>
  <c r="BF195" i="52"/>
  <c r="T195" i="52"/>
  <c r="R195" i="52"/>
  <c r="P195" i="52"/>
  <c r="BI192" i="52"/>
  <c r="BH192" i="52"/>
  <c r="BG192" i="52"/>
  <c r="BF192" i="52"/>
  <c r="T192" i="52"/>
  <c r="R192" i="52"/>
  <c r="P192" i="52"/>
  <c r="BI187" i="52"/>
  <c r="BH187" i="52"/>
  <c r="BG187" i="52"/>
  <c r="BF187" i="52"/>
  <c r="T187" i="52"/>
  <c r="R187" i="52"/>
  <c r="P187" i="52"/>
  <c r="BI184" i="52"/>
  <c r="BH184" i="52"/>
  <c r="BG184" i="52"/>
  <c r="BF184" i="52"/>
  <c r="T184" i="52"/>
  <c r="R184" i="52"/>
  <c r="P184" i="52"/>
  <c r="BI178" i="52"/>
  <c r="BH178" i="52"/>
  <c r="BG178" i="52"/>
  <c r="BF178" i="52"/>
  <c r="T178" i="52"/>
  <c r="R178" i="52"/>
  <c r="P178" i="52"/>
  <c r="BI174" i="52"/>
  <c r="BH174" i="52"/>
  <c r="BG174" i="52"/>
  <c r="BF174" i="52"/>
  <c r="T174" i="52"/>
  <c r="R174" i="52"/>
  <c r="P174" i="52"/>
  <c r="BI170" i="52"/>
  <c r="BH170" i="52"/>
  <c r="BG170" i="52"/>
  <c r="BF170" i="52"/>
  <c r="T170" i="52"/>
  <c r="R170" i="52"/>
  <c r="P170" i="52"/>
  <c r="BI166" i="52"/>
  <c r="BH166" i="52"/>
  <c r="BG166" i="52"/>
  <c r="BF166" i="52"/>
  <c r="T166" i="52"/>
  <c r="R166" i="52"/>
  <c r="P166" i="52"/>
  <c r="BI159" i="52"/>
  <c r="BH159" i="52"/>
  <c r="BG159" i="52"/>
  <c r="BF159" i="52"/>
  <c r="T159" i="52"/>
  <c r="R159" i="52"/>
  <c r="P159" i="52"/>
  <c r="BI156" i="52"/>
  <c r="BH156" i="52"/>
  <c r="BG156" i="52"/>
  <c r="BF156" i="52"/>
  <c r="T156" i="52"/>
  <c r="R156" i="52"/>
  <c r="P156" i="52"/>
  <c r="BI152" i="52"/>
  <c r="BH152" i="52"/>
  <c r="BG152" i="52"/>
  <c r="BF152" i="52"/>
  <c r="T152" i="52"/>
  <c r="R152" i="52"/>
  <c r="P152" i="52"/>
  <c r="BI150" i="52"/>
  <c r="BH150" i="52"/>
  <c r="BG150" i="52"/>
  <c r="BF150" i="52"/>
  <c r="T150" i="52"/>
  <c r="R150" i="52"/>
  <c r="P150" i="52"/>
  <c r="BI146" i="52"/>
  <c r="BH146" i="52"/>
  <c r="BG146" i="52"/>
  <c r="BF146" i="52"/>
  <c r="T146" i="52"/>
  <c r="R146" i="52"/>
  <c r="P146" i="52"/>
  <c r="BI144" i="52"/>
  <c r="BH144" i="52"/>
  <c r="BG144" i="52"/>
  <c r="BF144" i="52"/>
  <c r="T144" i="52"/>
  <c r="R144" i="52"/>
  <c r="P144" i="52"/>
  <c r="BI140" i="52"/>
  <c r="BH140" i="52"/>
  <c r="BG140" i="52"/>
  <c r="BF140" i="52"/>
  <c r="T140" i="52"/>
  <c r="R140" i="52"/>
  <c r="P140" i="52"/>
  <c r="BI136" i="52"/>
  <c r="BH136" i="52"/>
  <c r="BG136" i="52"/>
  <c r="BF136" i="52"/>
  <c r="T136" i="52"/>
  <c r="R136" i="52"/>
  <c r="P136" i="52"/>
  <c r="BI132" i="52"/>
  <c r="BH132" i="52"/>
  <c r="BG132" i="52"/>
  <c r="BF132" i="52"/>
  <c r="T132" i="52"/>
  <c r="R132" i="52"/>
  <c r="P132" i="52"/>
  <c r="BI128" i="52"/>
  <c r="BH128" i="52"/>
  <c r="BG128" i="52"/>
  <c r="BF128" i="52"/>
  <c r="T128" i="52"/>
  <c r="R128" i="52"/>
  <c r="P128" i="52"/>
  <c r="BI124" i="52"/>
  <c r="BH124" i="52"/>
  <c r="BG124" i="52"/>
  <c r="BF124" i="52"/>
  <c r="T124" i="52"/>
  <c r="R124" i="52"/>
  <c r="P124" i="52"/>
  <c r="BI120" i="52"/>
  <c r="BH120" i="52"/>
  <c r="BG120" i="52"/>
  <c r="BF120" i="52"/>
  <c r="T120" i="52"/>
  <c r="R120" i="52"/>
  <c r="P120" i="52"/>
  <c r="BI116" i="52"/>
  <c r="BH116" i="52"/>
  <c r="BG116" i="52"/>
  <c r="BF116" i="52"/>
  <c r="T116" i="52"/>
  <c r="R116" i="52"/>
  <c r="P116" i="52"/>
  <c r="BI112" i="52"/>
  <c r="BH112" i="52"/>
  <c r="BG112" i="52"/>
  <c r="BF112" i="52"/>
  <c r="T112" i="52"/>
  <c r="R112" i="52"/>
  <c r="P112" i="52"/>
  <c r="BI108" i="52"/>
  <c r="BH108" i="52"/>
  <c r="BG108" i="52"/>
  <c r="BF108" i="52"/>
  <c r="T108" i="52"/>
  <c r="R108" i="52"/>
  <c r="P108" i="52"/>
  <c r="BI104" i="52"/>
  <c r="BH104" i="52"/>
  <c r="BG104" i="52"/>
  <c r="BF104" i="52"/>
  <c r="T104" i="52"/>
  <c r="R104" i="52"/>
  <c r="P104" i="52"/>
  <c r="BI100" i="52"/>
  <c r="BH100" i="52"/>
  <c r="BG100" i="52"/>
  <c r="BF100" i="52"/>
  <c r="T100" i="52"/>
  <c r="R100" i="52"/>
  <c r="P100" i="52"/>
  <c r="BI97" i="52"/>
  <c r="BH97" i="52"/>
  <c r="BG97" i="52"/>
  <c r="BF97" i="52"/>
  <c r="T97" i="52"/>
  <c r="R97" i="52"/>
  <c r="P97" i="52"/>
  <c r="BI89" i="52"/>
  <c r="BH89" i="52"/>
  <c r="BG89" i="52"/>
  <c r="BF89" i="52"/>
  <c r="T89" i="52"/>
  <c r="R89" i="52"/>
  <c r="P89" i="52"/>
  <c r="BI85" i="52"/>
  <c r="BH85" i="52"/>
  <c r="BG85" i="52"/>
  <c r="BF85" i="52"/>
  <c r="T85" i="52"/>
  <c r="R85" i="52"/>
  <c r="P85" i="52"/>
  <c r="J78" i="52"/>
  <c r="F78" i="52"/>
  <c r="F76" i="52"/>
  <c r="E74" i="52"/>
  <c r="J54" i="52"/>
  <c r="F54" i="52"/>
  <c r="F52" i="52"/>
  <c r="E50" i="52"/>
  <c r="J24" i="52"/>
  <c r="E24" i="52"/>
  <c r="J79" i="52"/>
  <c r="J23" i="52"/>
  <c r="J18" i="52"/>
  <c r="E18" i="52"/>
  <c r="F79" i="52" s="1"/>
  <c r="J17" i="52"/>
  <c r="J12" i="52"/>
  <c r="J52" i="52" s="1"/>
  <c r="E7" i="52"/>
  <c r="E72" i="52" s="1"/>
  <c r="J37" i="51"/>
  <c r="J36" i="51"/>
  <c r="AY104" i="1"/>
  <c r="J35" i="51"/>
  <c r="AX104" i="1"/>
  <c r="BI114" i="51"/>
  <c r="BH114" i="51"/>
  <c r="BG114" i="51"/>
  <c r="BF114" i="51"/>
  <c r="T114" i="51"/>
  <c r="T113" i="51"/>
  <c r="R114" i="51"/>
  <c r="R113" i="51" s="1"/>
  <c r="P114" i="51"/>
  <c r="P113" i="51"/>
  <c r="BI109" i="51"/>
  <c r="BH109" i="51"/>
  <c r="BG109" i="51"/>
  <c r="BF109" i="51"/>
  <c r="T109" i="51"/>
  <c r="R109" i="51"/>
  <c r="P109" i="51"/>
  <c r="BI106" i="51"/>
  <c r="BH106" i="51"/>
  <c r="BG106" i="51"/>
  <c r="BF106" i="51"/>
  <c r="T106" i="51"/>
  <c r="R106" i="51"/>
  <c r="P106" i="51"/>
  <c r="BI102" i="51"/>
  <c r="BH102" i="51"/>
  <c r="BG102" i="51"/>
  <c r="BF102" i="51"/>
  <c r="T102" i="51"/>
  <c r="R102" i="51"/>
  <c r="P102" i="51"/>
  <c r="BI98" i="51"/>
  <c r="BH98" i="51"/>
  <c r="BG98" i="51"/>
  <c r="BF98" i="51"/>
  <c r="T98" i="51"/>
  <c r="R98" i="51"/>
  <c r="P98" i="51"/>
  <c r="BI95" i="51"/>
  <c r="BH95" i="51"/>
  <c r="BG95" i="51"/>
  <c r="BF95" i="51"/>
  <c r="T95" i="51"/>
  <c r="R95" i="51"/>
  <c r="P95" i="51"/>
  <c r="BI92" i="51"/>
  <c r="BH92" i="51"/>
  <c r="BG92" i="51"/>
  <c r="BF92" i="51"/>
  <c r="T92" i="51"/>
  <c r="R92" i="51"/>
  <c r="P92" i="51"/>
  <c r="BI90" i="51"/>
  <c r="BH90" i="51"/>
  <c r="BG90" i="51"/>
  <c r="BF90" i="51"/>
  <c r="T90" i="51"/>
  <c r="R90" i="51"/>
  <c r="P90" i="51"/>
  <c r="BI87" i="51"/>
  <c r="BH87" i="51"/>
  <c r="BG87" i="51"/>
  <c r="BF87" i="51"/>
  <c r="T87" i="51"/>
  <c r="R87" i="51"/>
  <c r="P87" i="51"/>
  <c r="BI84" i="51"/>
  <c r="BH84" i="51"/>
  <c r="BG84" i="51"/>
  <c r="BF84" i="51"/>
  <c r="T84" i="51"/>
  <c r="R84" i="51"/>
  <c r="P84" i="51"/>
  <c r="J78" i="51"/>
  <c r="F78" i="51"/>
  <c r="F76" i="51"/>
  <c r="E74" i="51"/>
  <c r="J54" i="51"/>
  <c r="F54" i="51"/>
  <c r="F52" i="51"/>
  <c r="E50" i="51"/>
  <c r="J24" i="51"/>
  <c r="E24" i="51"/>
  <c r="J55" i="51" s="1"/>
  <c r="J23" i="51"/>
  <c r="J18" i="51"/>
  <c r="E18" i="51"/>
  <c r="F55" i="51" s="1"/>
  <c r="J17" i="51"/>
  <c r="J12" i="51"/>
  <c r="J76" i="51" s="1"/>
  <c r="E7" i="51"/>
  <c r="E72" i="51" s="1"/>
  <c r="J37" i="50"/>
  <c r="J36" i="50"/>
  <c r="AY103" i="1"/>
  <c r="J35" i="50"/>
  <c r="AX103" i="1" s="1"/>
  <c r="BI141" i="50"/>
  <c r="BH141" i="50"/>
  <c r="BG141" i="50"/>
  <c r="BF141" i="50"/>
  <c r="T141" i="50"/>
  <c r="T140" i="50"/>
  <c r="R141" i="50"/>
  <c r="R140" i="50"/>
  <c r="P141" i="50"/>
  <c r="P140" i="50"/>
  <c r="BI133" i="50"/>
  <c r="BH133" i="50"/>
  <c r="BG133" i="50"/>
  <c r="BF133" i="50"/>
  <c r="T133" i="50"/>
  <c r="R133" i="50"/>
  <c r="P133" i="50"/>
  <c r="BI127" i="50"/>
  <c r="BH127" i="50"/>
  <c r="BG127" i="50"/>
  <c r="BF127" i="50"/>
  <c r="T127" i="50"/>
  <c r="R127" i="50"/>
  <c r="P127" i="50"/>
  <c r="BI121" i="50"/>
  <c r="BH121" i="50"/>
  <c r="BG121" i="50"/>
  <c r="BF121" i="50"/>
  <c r="T121" i="50"/>
  <c r="R121" i="50"/>
  <c r="P121" i="50"/>
  <c r="BI117" i="50"/>
  <c r="BH117" i="50"/>
  <c r="BG117" i="50"/>
  <c r="BF117" i="50"/>
  <c r="T117" i="50"/>
  <c r="R117" i="50"/>
  <c r="P117" i="50"/>
  <c r="BI114" i="50"/>
  <c r="BH114" i="50"/>
  <c r="BG114" i="50"/>
  <c r="BF114" i="50"/>
  <c r="T114" i="50"/>
  <c r="R114" i="50"/>
  <c r="P114" i="50"/>
  <c r="BI108" i="50"/>
  <c r="BH108" i="50"/>
  <c r="BG108" i="50"/>
  <c r="BF108" i="50"/>
  <c r="T108" i="50"/>
  <c r="R108" i="50"/>
  <c r="P108" i="50"/>
  <c r="BI104" i="50"/>
  <c r="BH104" i="50"/>
  <c r="BG104" i="50"/>
  <c r="BF104" i="50"/>
  <c r="T104" i="50"/>
  <c r="R104" i="50"/>
  <c r="P104" i="50"/>
  <c r="BI101" i="50"/>
  <c r="BH101" i="50"/>
  <c r="BG101" i="50"/>
  <c r="BF101" i="50"/>
  <c r="T101" i="50"/>
  <c r="R101" i="50"/>
  <c r="P101" i="50"/>
  <c r="BI97" i="50"/>
  <c r="BH97" i="50"/>
  <c r="BG97" i="50"/>
  <c r="BF97" i="50"/>
  <c r="T97" i="50"/>
  <c r="R97" i="50"/>
  <c r="P97" i="50"/>
  <c r="BI92" i="50"/>
  <c r="BH92" i="50"/>
  <c r="BG92" i="50"/>
  <c r="BF92" i="50"/>
  <c r="T92" i="50"/>
  <c r="R92" i="50"/>
  <c r="P92" i="50"/>
  <c r="BI89" i="50"/>
  <c r="BH89" i="50"/>
  <c r="BG89" i="50"/>
  <c r="BF89" i="50"/>
  <c r="T89" i="50"/>
  <c r="R89" i="50"/>
  <c r="P89" i="50"/>
  <c r="BI85" i="50"/>
  <c r="BH85" i="50"/>
  <c r="BG85" i="50"/>
  <c r="BF85" i="50"/>
  <c r="T85" i="50"/>
  <c r="R85" i="50"/>
  <c r="P85" i="50"/>
  <c r="J78" i="50"/>
  <c r="F78" i="50"/>
  <c r="F76" i="50"/>
  <c r="E74" i="50"/>
  <c r="J54" i="50"/>
  <c r="F54" i="50"/>
  <c r="F52" i="50"/>
  <c r="E50" i="50"/>
  <c r="J24" i="50"/>
  <c r="E24" i="50"/>
  <c r="J55" i="50" s="1"/>
  <c r="J23" i="50"/>
  <c r="J18" i="50"/>
  <c r="E18" i="50"/>
  <c r="F55" i="50"/>
  <c r="J17" i="50"/>
  <c r="J12" i="50"/>
  <c r="J52" i="50"/>
  <c r="E7" i="50"/>
  <c r="E48" i="50"/>
  <c r="J37" i="49"/>
  <c r="J36" i="49"/>
  <c r="AY102" i="1" s="1"/>
  <c r="J35" i="49"/>
  <c r="AX102" i="1"/>
  <c r="BI141" i="49"/>
  <c r="BH141" i="49"/>
  <c r="BG141" i="49"/>
  <c r="BF141" i="49"/>
  <c r="T141" i="49"/>
  <c r="T140" i="49" s="1"/>
  <c r="R141" i="49"/>
  <c r="R140" i="49" s="1"/>
  <c r="P141" i="49"/>
  <c r="P140" i="49" s="1"/>
  <c r="BI133" i="49"/>
  <c r="BH133" i="49"/>
  <c r="BG133" i="49"/>
  <c r="BF133" i="49"/>
  <c r="T133" i="49"/>
  <c r="R133" i="49"/>
  <c r="P133" i="49"/>
  <c r="BI127" i="49"/>
  <c r="BH127" i="49"/>
  <c r="BG127" i="49"/>
  <c r="BF127" i="49"/>
  <c r="T127" i="49"/>
  <c r="R127" i="49"/>
  <c r="P127" i="49"/>
  <c r="BI121" i="49"/>
  <c r="BH121" i="49"/>
  <c r="BG121" i="49"/>
  <c r="BF121" i="49"/>
  <c r="T121" i="49"/>
  <c r="R121" i="49"/>
  <c r="P121" i="49"/>
  <c r="BI117" i="49"/>
  <c r="BH117" i="49"/>
  <c r="BG117" i="49"/>
  <c r="BF117" i="49"/>
  <c r="T117" i="49"/>
  <c r="R117" i="49"/>
  <c r="P117" i="49"/>
  <c r="BI114" i="49"/>
  <c r="BH114" i="49"/>
  <c r="BG114" i="49"/>
  <c r="BF114" i="49"/>
  <c r="T114" i="49"/>
  <c r="R114" i="49"/>
  <c r="P114" i="49"/>
  <c r="BI108" i="49"/>
  <c r="BH108" i="49"/>
  <c r="BG108" i="49"/>
  <c r="BF108" i="49"/>
  <c r="T108" i="49"/>
  <c r="R108" i="49"/>
  <c r="P108" i="49"/>
  <c r="BI104" i="49"/>
  <c r="BH104" i="49"/>
  <c r="BG104" i="49"/>
  <c r="BF104" i="49"/>
  <c r="T104" i="49"/>
  <c r="R104" i="49"/>
  <c r="P104" i="49"/>
  <c r="BI101" i="49"/>
  <c r="BH101" i="49"/>
  <c r="BG101" i="49"/>
  <c r="BF101" i="49"/>
  <c r="T101" i="49"/>
  <c r="R101" i="49"/>
  <c r="P101" i="49"/>
  <c r="BI97" i="49"/>
  <c r="BH97" i="49"/>
  <c r="BG97" i="49"/>
  <c r="BF97" i="49"/>
  <c r="T97" i="49"/>
  <c r="R97" i="49"/>
  <c r="P97" i="49"/>
  <c r="BI92" i="49"/>
  <c r="BH92" i="49"/>
  <c r="BG92" i="49"/>
  <c r="BF92" i="49"/>
  <c r="T92" i="49"/>
  <c r="R92" i="49"/>
  <c r="P92" i="49"/>
  <c r="BI89" i="49"/>
  <c r="BH89" i="49"/>
  <c r="BG89" i="49"/>
  <c r="BF89" i="49"/>
  <c r="T89" i="49"/>
  <c r="R89" i="49"/>
  <c r="P89" i="49"/>
  <c r="BI85" i="49"/>
  <c r="BH85" i="49"/>
  <c r="BG85" i="49"/>
  <c r="BF85" i="49"/>
  <c r="T85" i="49"/>
  <c r="R85" i="49"/>
  <c r="P85" i="49"/>
  <c r="J78" i="49"/>
  <c r="F78" i="49"/>
  <c r="F76" i="49"/>
  <c r="E74" i="49"/>
  <c r="J54" i="49"/>
  <c r="F54" i="49"/>
  <c r="F52" i="49"/>
  <c r="E50" i="49"/>
  <c r="J24" i="49"/>
  <c r="E24" i="49"/>
  <c r="J55" i="49"/>
  <c r="J23" i="49"/>
  <c r="J18" i="49"/>
  <c r="E18" i="49"/>
  <c r="F79" i="49" s="1"/>
  <c r="J17" i="49"/>
  <c r="J12" i="49"/>
  <c r="J76" i="49" s="1"/>
  <c r="E7" i="49"/>
  <c r="E72" i="49" s="1"/>
  <c r="J37" i="48"/>
  <c r="J36" i="48"/>
  <c r="AY101" i="1"/>
  <c r="J35" i="48"/>
  <c r="AX101" i="1"/>
  <c r="BI141" i="48"/>
  <c r="BH141" i="48"/>
  <c r="BG141" i="48"/>
  <c r="BF141" i="48"/>
  <c r="T141" i="48"/>
  <c r="T140" i="48"/>
  <c r="R141" i="48"/>
  <c r="R140" i="48" s="1"/>
  <c r="P141" i="48"/>
  <c r="P140" i="48"/>
  <c r="BI133" i="48"/>
  <c r="BH133" i="48"/>
  <c r="BG133" i="48"/>
  <c r="BF133" i="48"/>
  <c r="T133" i="48"/>
  <c r="R133" i="48"/>
  <c r="P133" i="48"/>
  <c r="BI127" i="48"/>
  <c r="BH127" i="48"/>
  <c r="BG127" i="48"/>
  <c r="BF127" i="48"/>
  <c r="T127" i="48"/>
  <c r="R127" i="48"/>
  <c r="P127" i="48"/>
  <c r="BI121" i="48"/>
  <c r="BH121" i="48"/>
  <c r="BG121" i="48"/>
  <c r="BF121" i="48"/>
  <c r="T121" i="48"/>
  <c r="R121" i="48"/>
  <c r="P121" i="48"/>
  <c r="BI117" i="48"/>
  <c r="BH117" i="48"/>
  <c r="BG117" i="48"/>
  <c r="BF117" i="48"/>
  <c r="T117" i="48"/>
  <c r="R117" i="48"/>
  <c r="P117" i="48"/>
  <c r="BI114" i="48"/>
  <c r="BH114" i="48"/>
  <c r="BG114" i="48"/>
  <c r="BF114" i="48"/>
  <c r="T114" i="48"/>
  <c r="R114" i="48"/>
  <c r="P114" i="48"/>
  <c r="BI108" i="48"/>
  <c r="BH108" i="48"/>
  <c r="BG108" i="48"/>
  <c r="BF108" i="48"/>
  <c r="T108" i="48"/>
  <c r="R108" i="48"/>
  <c r="P108" i="48"/>
  <c r="BI104" i="48"/>
  <c r="BH104" i="48"/>
  <c r="BG104" i="48"/>
  <c r="BF104" i="48"/>
  <c r="T104" i="48"/>
  <c r="R104" i="48"/>
  <c r="P104" i="48"/>
  <c r="BI101" i="48"/>
  <c r="BH101" i="48"/>
  <c r="BG101" i="48"/>
  <c r="BF101" i="48"/>
  <c r="T101" i="48"/>
  <c r="R101" i="48"/>
  <c r="P101" i="48"/>
  <c r="BI97" i="48"/>
  <c r="BH97" i="48"/>
  <c r="BG97" i="48"/>
  <c r="BF97" i="48"/>
  <c r="T97" i="48"/>
  <c r="R97" i="48"/>
  <c r="P97" i="48"/>
  <c r="BI92" i="48"/>
  <c r="BH92" i="48"/>
  <c r="BG92" i="48"/>
  <c r="BF92" i="48"/>
  <c r="T92" i="48"/>
  <c r="R92" i="48"/>
  <c r="P92" i="48"/>
  <c r="BI89" i="48"/>
  <c r="BH89" i="48"/>
  <c r="BG89" i="48"/>
  <c r="BF89" i="48"/>
  <c r="T89" i="48"/>
  <c r="R89" i="48"/>
  <c r="P89" i="48"/>
  <c r="BI85" i="48"/>
  <c r="BH85" i="48"/>
  <c r="BG85" i="48"/>
  <c r="BF85" i="48"/>
  <c r="T85" i="48"/>
  <c r="R85" i="48"/>
  <c r="P85" i="48"/>
  <c r="J78" i="48"/>
  <c r="F78" i="48"/>
  <c r="F76" i="48"/>
  <c r="E74" i="48"/>
  <c r="J54" i="48"/>
  <c r="F54" i="48"/>
  <c r="F52" i="48"/>
  <c r="E50" i="48"/>
  <c r="J24" i="48"/>
  <c r="E24" i="48"/>
  <c r="J55" i="48" s="1"/>
  <c r="J23" i="48"/>
  <c r="J18" i="48"/>
  <c r="E18" i="48"/>
  <c r="F55" i="48"/>
  <c r="J17" i="48"/>
  <c r="J12" i="48"/>
  <c r="J52" i="48" s="1"/>
  <c r="E7" i="48"/>
  <c r="E72" i="48"/>
  <c r="J37" i="47"/>
  <c r="J36" i="47"/>
  <c r="AY100" i="1" s="1"/>
  <c r="J35" i="47"/>
  <c r="AX100" i="1" s="1"/>
  <c r="BI262" i="47"/>
  <c r="BH262" i="47"/>
  <c r="BG262" i="47"/>
  <c r="BF262" i="47"/>
  <c r="T262" i="47"/>
  <c r="R262" i="47"/>
  <c r="P262" i="47"/>
  <c r="BI260" i="47"/>
  <c r="BH260" i="47"/>
  <c r="BG260" i="47"/>
  <c r="BF260" i="47"/>
  <c r="T260" i="47"/>
  <c r="R260" i="47"/>
  <c r="P260" i="47"/>
  <c r="BI258" i="47"/>
  <c r="BH258" i="47"/>
  <c r="BG258" i="47"/>
  <c r="BF258" i="47"/>
  <c r="T258" i="47"/>
  <c r="R258" i="47"/>
  <c r="P258" i="47"/>
  <c r="BI256" i="47"/>
  <c r="BH256" i="47"/>
  <c r="BG256" i="47"/>
  <c r="BF256" i="47"/>
  <c r="T256" i="47"/>
  <c r="R256" i="47"/>
  <c r="P256" i="47"/>
  <c r="BI254" i="47"/>
  <c r="BH254" i="47"/>
  <c r="BG254" i="47"/>
  <c r="BF254" i="47"/>
  <c r="T254" i="47"/>
  <c r="R254" i="47"/>
  <c r="P254" i="47"/>
  <c r="BI252" i="47"/>
  <c r="BH252" i="47"/>
  <c r="BG252" i="47"/>
  <c r="BF252" i="47"/>
  <c r="T252" i="47"/>
  <c r="R252" i="47"/>
  <c r="P252" i="47"/>
  <c r="BI250" i="47"/>
  <c r="BH250" i="47"/>
  <c r="BG250" i="47"/>
  <c r="BF250" i="47"/>
  <c r="T250" i="47"/>
  <c r="R250" i="47"/>
  <c r="P250" i="47"/>
  <c r="BI248" i="47"/>
  <c r="BH248" i="47"/>
  <c r="BG248" i="47"/>
  <c r="BF248" i="47"/>
  <c r="T248" i="47"/>
  <c r="R248" i="47"/>
  <c r="P248" i="47"/>
  <c r="BI246" i="47"/>
  <c r="BH246" i="47"/>
  <c r="BG246" i="47"/>
  <c r="BF246" i="47"/>
  <c r="T246" i="47"/>
  <c r="R246" i="47"/>
  <c r="P246" i="47"/>
  <c r="BI244" i="47"/>
  <c r="BH244" i="47"/>
  <c r="BG244" i="47"/>
  <c r="BF244" i="47"/>
  <c r="T244" i="47"/>
  <c r="R244" i="47"/>
  <c r="P244" i="47"/>
  <c r="BI242" i="47"/>
  <c r="BH242" i="47"/>
  <c r="BG242" i="47"/>
  <c r="BF242" i="47"/>
  <c r="T242" i="47"/>
  <c r="R242" i="47"/>
  <c r="P242" i="47"/>
  <c r="BI239" i="47"/>
  <c r="BH239" i="47"/>
  <c r="BG239" i="47"/>
  <c r="BF239" i="47"/>
  <c r="T239" i="47"/>
  <c r="R239" i="47"/>
  <c r="P239" i="47"/>
  <c r="BI235" i="47"/>
  <c r="BH235" i="47"/>
  <c r="BG235" i="47"/>
  <c r="BF235" i="47"/>
  <c r="T235" i="47"/>
  <c r="T234" i="47"/>
  <c r="R235" i="47"/>
  <c r="R234" i="47" s="1"/>
  <c r="P235" i="47"/>
  <c r="P234" i="47" s="1"/>
  <c r="BI231" i="47"/>
  <c r="BH231" i="47"/>
  <c r="BG231" i="47"/>
  <c r="BF231" i="47"/>
  <c r="T231" i="47"/>
  <c r="R231" i="47"/>
  <c r="P231" i="47"/>
  <c r="BI225" i="47"/>
  <c r="BH225" i="47"/>
  <c r="BG225" i="47"/>
  <c r="BF225" i="47"/>
  <c r="T225" i="47"/>
  <c r="R225" i="47"/>
  <c r="P225" i="47"/>
  <c r="BI219" i="47"/>
  <c r="BH219" i="47"/>
  <c r="BG219" i="47"/>
  <c r="BF219" i="47"/>
  <c r="T219" i="47"/>
  <c r="R219" i="47"/>
  <c r="P219" i="47"/>
  <c r="BI212" i="47"/>
  <c r="BH212" i="47"/>
  <c r="BG212" i="47"/>
  <c r="BF212" i="47"/>
  <c r="T212" i="47"/>
  <c r="R212" i="47"/>
  <c r="P212" i="47"/>
  <c r="BI206" i="47"/>
  <c r="BH206" i="47"/>
  <c r="BG206" i="47"/>
  <c r="BF206" i="47"/>
  <c r="T206" i="47"/>
  <c r="R206" i="47"/>
  <c r="P206" i="47"/>
  <c r="BI200" i="47"/>
  <c r="BH200" i="47"/>
  <c r="BG200" i="47"/>
  <c r="BF200" i="47"/>
  <c r="T200" i="47"/>
  <c r="R200" i="47"/>
  <c r="P200" i="47"/>
  <c r="BI197" i="47"/>
  <c r="BH197" i="47"/>
  <c r="BG197" i="47"/>
  <c r="BF197" i="47"/>
  <c r="T197" i="47"/>
  <c r="R197" i="47"/>
  <c r="P197" i="47"/>
  <c r="BI192" i="47"/>
  <c r="BH192" i="47"/>
  <c r="BG192" i="47"/>
  <c r="BF192" i="47"/>
  <c r="T192" i="47"/>
  <c r="R192" i="47"/>
  <c r="P192" i="47"/>
  <c r="BI189" i="47"/>
  <c r="BH189" i="47"/>
  <c r="BG189" i="47"/>
  <c r="BF189" i="47"/>
  <c r="T189" i="47"/>
  <c r="R189" i="47"/>
  <c r="P189" i="47"/>
  <c r="BI183" i="47"/>
  <c r="BH183" i="47"/>
  <c r="BG183" i="47"/>
  <c r="BF183" i="47"/>
  <c r="T183" i="47"/>
  <c r="R183" i="47"/>
  <c r="P183" i="47"/>
  <c r="BI180" i="47"/>
  <c r="BH180" i="47"/>
  <c r="BG180" i="47"/>
  <c r="BF180" i="47"/>
  <c r="T180" i="47"/>
  <c r="R180" i="47"/>
  <c r="P180" i="47"/>
  <c r="BI173" i="47"/>
  <c r="BH173" i="47"/>
  <c r="BG173" i="47"/>
  <c r="BF173" i="47"/>
  <c r="T173" i="47"/>
  <c r="R173" i="47"/>
  <c r="P173" i="47"/>
  <c r="BI169" i="47"/>
  <c r="BH169" i="47"/>
  <c r="BG169" i="47"/>
  <c r="BF169" i="47"/>
  <c r="T169" i="47"/>
  <c r="R169" i="47"/>
  <c r="P169" i="47"/>
  <c r="BI165" i="47"/>
  <c r="BH165" i="47"/>
  <c r="BG165" i="47"/>
  <c r="BF165" i="47"/>
  <c r="T165" i="47"/>
  <c r="R165" i="47"/>
  <c r="P165" i="47"/>
  <c r="BI158" i="47"/>
  <c r="BH158" i="47"/>
  <c r="BG158" i="47"/>
  <c r="BF158" i="47"/>
  <c r="T158" i="47"/>
  <c r="R158" i="47"/>
  <c r="P158" i="47"/>
  <c r="BI155" i="47"/>
  <c r="BH155" i="47"/>
  <c r="BG155" i="47"/>
  <c r="BF155" i="47"/>
  <c r="T155" i="47"/>
  <c r="R155" i="47"/>
  <c r="P155" i="47"/>
  <c r="BI151" i="47"/>
  <c r="BH151" i="47"/>
  <c r="BG151" i="47"/>
  <c r="BF151" i="47"/>
  <c r="T151" i="47"/>
  <c r="R151" i="47"/>
  <c r="P151" i="47"/>
  <c r="BI148" i="47"/>
  <c r="BH148" i="47"/>
  <c r="BG148" i="47"/>
  <c r="BF148" i="47"/>
  <c r="T148" i="47"/>
  <c r="R148" i="47"/>
  <c r="P148" i="47"/>
  <c r="BI144" i="47"/>
  <c r="BH144" i="47"/>
  <c r="BG144" i="47"/>
  <c r="BF144" i="47"/>
  <c r="T144" i="47"/>
  <c r="R144" i="47"/>
  <c r="P144" i="47"/>
  <c r="BI142" i="47"/>
  <c r="BH142" i="47"/>
  <c r="BG142" i="47"/>
  <c r="BF142" i="47"/>
  <c r="T142" i="47"/>
  <c r="R142" i="47"/>
  <c r="P142" i="47"/>
  <c r="BI138" i="47"/>
  <c r="BH138" i="47"/>
  <c r="BG138" i="47"/>
  <c r="BF138" i="47"/>
  <c r="T138" i="47"/>
  <c r="R138" i="47"/>
  <c r="P138" i="47"/>
  <c r="BI134" i="47"/>
  <c r="BH134" i="47"/>
  <c r="BG134" i="47"/>
  <c r="BF134" i="47"/>
  <c r="T134" i="47"/>
  <c r="R134" i="47"/>
  <c r="P134" i="47"/>
  <c r="BI130" i="47"/>
  <c r="BH130" i="47"/>
  <c r="BG130" i="47"/>
  <c r="BF130" i="47"/>
  <c r="T130" i="47"/>
  <c r="R130" i="47"/>
  <c r="P130" i="47"/>
  <c r="BI126" i="47"/>
  <c r="BH126" i="47"/>
  <c r="BG126" i="47"/>
  <c r="BF126" i="47"/>
  <c r="T126" i="47"/>
  <c r="R126" i="47"/>
  <c r="P126" i="47"/>
  <c r="BI122" i="47"/>
  <c r="BH122" i="47"/>
  <c r="BG122" i="47"/>
  <c r="BF122" i="47"/>
  <c r="T122" i="47"/>
  <c r="R122" i="47"/>
  <c r="P122" i="47"/>
  <c r="BI118" i="47"/>
  <c r="BH118" i="47"/>
  <c r="BG118" i="47"/>
  <c r="BF118" i="47"/>
  <c r="T118" i="47"/>
  <c r="R118" i="47"/>
  <c r="P118" i="47"/>
  <c r="BI114" i="47"/>
  <c r="BH114" i="47"/>
  <c r="BG114" i="47"/>
  <c r="BF114" i="47"/>
  <c r="T114" i="47"/>
  <c r="R114" i="47"/>
  <c r="P114" i="47"/>
  <c r="BI110" i="47"/>
  <c r="BH110" i="47"/>
  <c r="BG110" i="47"/>
  <c r="BF110" i="47"/>
  <c r="T110" i="47"/>
  <c r="R110" i="47"/>
  <c r="P110" i="47"/>
  <c r="BI106" i="47"/>
  <c r="BH106" i="47"/>
  <c r="BG106" i="47"/>
  <c r="BF106" i="47"/>
  <c r="T106" i="47"/>
  <c r="R106" i="47"/>
  <c r="P106" i="47"/>
  <c r="BI102" i="47"/>
  <c r="BH102" i="47"/>
  <c r="BG102" i="47"/>
  <c r="BF102" i="47"/>
  <c r="T102" i="47"/>
  <c r="R102" i="47"/>
  <c r="P102" i="47"/>
  <c r="BI98" i="47"/>
  <c r="BH98" i="47"/>
  <c r="BG98" i="47"/>
  <c r="BF98" i="47"/>
  <c r="T98" i="47"/>
  <c r="R98" i="47"/>
  <c r="P98" i="47"/>
  <c r="BI95" i="47"/>
  <c r="BH95" i="47"/>
  <c r="BG95" i="47"/>
  <c r="BF95" i="47"/>
  <c r="T95" i="47"/>
  <c r="R95" i="47"/>
  <c r="P95" i="47"/>
  <c r="BI91" i="47"/>
  <c r="BH91" i="47"/>
  <c r="BG91" i="47"/>
  <c r="BF91" i="47"/>
  <c r="T91" i="47"/>
  <c r="R91" i="47"/>
  <c r="P91" i="47"/>
  <c r="BI87" i="47"/>
  <c r="BH87" i="47"/>
  <c r="BG87" i="47"/>
  <c r="BF87" i="47"/>
  <c r="T87" i="47"/>
  <c r="R87" i="47"/>
  <c r="P87" i="47"/>
  <c r="J80" i="47"/>
  <c r="F80" i="47"/>
  <c r="F78" i="47"/>
  <c r="E76" i="47"/>
  <c r="J54" i="47"/>
  <c r="F54" i="47"/>
  <c r="F52" i="47"/>
  <c r="E50" i="47"/>
  <c r="J24" i="47"/>
  <c r="E24" i="47"/>
  <c r="J55" i="47"/>
  <c r="J23" i="47"/>
  <c r="J18" i="47"/>
  <c r="E18" i="47"/>
  <c r="F81" i="47"/>
  <c r="J17" i="47"/>
  <c r="J12" i="47"/>
  <c r="J52" i="47" s="1"/>
  <c r="E7" i="47"/>
  <c r="E74" i="47"/>
  <c r="J37" i="46"/>
  <c r="J36" i="46"/>
  <c r="AY99" i="1"/>
  <c r="J35" i="46"/>
  <c r="AX99" i="1"/>
  <c r="BI114" i="46"/>
  <c r="BH114" i="46"/>
  <c r="BG114" i="46"/>
  <c r="BF114" i="46"/>
  <c r="T114" i="46"/>
  <c r="T113" i="46"/>
  <c r="R114" i="46"/>
  <c r="R113" i="46" s="1"/>
  <c r="P114" i="46"/>
  <c r="P113" i="46"/>
  <c r="BI109" i="46"/>
  <c r="BH109" i="46"/>
  <c r="BG109" i="46"/>
  <c r="BF109" i="46"/>
  <c r="T109" i="46"/>
  <c r="R109" i="46"/>
  <c r="P109" i="46"/>
  <c r="BI106" i="46"/>
  <c r="BH106" i="46"/>
  <c r="BG106" i="46"/>
  <c r="BF106" i="46"/>
  <c r="T106" i="46"/>
  <c r="R106" i="46"/>
  <c r="P106" i="46"/>
  <c r="BI102" i="46"/>
  <c r="BH102" i="46"/>
  <c r="BG102" i="46"/>
  <c r="BF102" i="46"/>
  <c r="T102" i="46"/>
  <c r="R102" i="46"/>
  <c r="P102" i="46"/>
  <c r="BI98" i="46"/>
  <c r="BH98" i="46"/>
  <c r="BG98" i="46"/>
  <c r="BF98" i="46"/>
  <c r="T98" i="46"/>
  <c r="R98" i="46"/>
  <c r="P98" i="46"/>
  <c r="BI95" i="46"/>
  <c r="BH95" i="46"/>
  <c r="BG95" i="46"/>
  <c r="BF95" i="46"/>
  <c r="T95" i="46"/>
  <c r="R95" i="46"/>
  <c r="P95" i="46"/>
  <c r="BI92" i="46"/>
  <c r="BH92" i="46"/>
  <c r="BG92" i="46"/>
  <c r="BF92" i="46"/>
  <c r="T92" i="46"/>
  <c r="R92" i="46"/>
  <c r="P92" i="46"/>
  <c r="BI90" i="46"/>
  <c r="BH90" i="46"/>
  <c r="BG90" i="46"/>
  <c r="BF90" i="46"/>
  <c r="T90" i="46"/>
  <c r="R90" i="46"/>
  <c r="P90" i="46"/>
  <c r="BI87" i="46"/>
  <c r="BH87" i="46"/>
  <c r="BG87" i="46"/>
  <c r="BF87" i="46"/>
  <c r="T87" i="46"/>
  <c r="R87" i="46"/>
  <c r="P87" i="46"/>
  <c r="BI84" i="46"/>
  <c r="BH84" i="46"/>
  <c r="BG84" i="46"/>
  <c r="BF84" i="46"/>
  <c r="T84" i="46"/>
  <c r="R84" i="46"/>
  <c r="P84" i="46"/>
  <c r="J78" i="46"/>
  <c r="F78" i="46"/>
  <c r="F76" i="46"/>
  <c r="E74" i="46"/>
  <c r="J54" i="46"/>
  <c r="F54" i="46"/>
  <c r="F52" i="46"/>
  <c r="E50" i="46"/>
  <c r="J24" i="46"/>
  <c r="E24" i="46"/>
  <c r="J55" i="46" s="1"/>
  <c r="J23" i="46"/>
  <c r="J18" i="46"/>
  <c r="E18" i="46"/>
  <c r="F55" i="46" s="1"/>
  <c r="J17" i="46"/>
  <c r="J12" i="46"/>
  <c r="J76" i="46"/>
  <c r="E7" i="46"/>
  <c r="E48" i="46" s="1"/>
  <c r="J37" i="45"/>
  <c r="J36" i="45"/>
  <c r="AY98" i="1" s="1"/>
  <c r="J35" i="45"/>
  <c r="AX98" i="1"/>
  <c r="BI141" i="45"/>
  <c r="BH141" i="45"/>
  <c r="BG141" i="45"/>
  <c r="BF141" i="45"/>
  <c r="T141" i="45"/>
  <c r="T140" i="45" s="1"/>
  <c r="R141" i="45"/>
  <c r="R140" i="45"/>
  <c r="P141" i="45"/>
  <c r="P140" i="45" s="1"/>
  <c r="BI133" i="45"/>
  <c r="BH133" i="45"/>
  <c r="BG133" i="45"/>
  <c r="BF133" i="45"/>
  <c r="T133" i="45"/>
  <c r="R133" i="45"/>
  <c r="P133" i="45"/>
  <c r="BI127" i="45"/>
  <c r="BH127" i="45"/>
  <c r="BG127" i="45"/>
  <c r="BF127" i="45"/>
  <c r="T127" i="45"/>
  <c r="R127" i="45"/>
  <c r="P127" i="45"/>
  <c r="BI121" i="45"/>
  <c r="BH121" i="45"/>
  <c r="BG121" i="45"/>
  <c r="BF121" i="45"/>
  <c r="T121" i="45"/>
  <c r="R121" i="45"/>
  <c r="P121" i="45"/>
  <c r="BI117" i="45"/>
  <c r="BH117" i="45"/>
  <c r="BG117" i="45"/>
  <c r="BF117" i="45"/>
  <c r="T117" i="45"/>
  <c r="R117" i="45"/>
  <c r="P117" i="45"/>
  <c r="BI114" i="45"/>
  <c r="BH114" i="45"/>
  <c r="BG114" i="45"/>
  <c r="BF114" i="45"/>
  <c r="T114" i="45"/>
  <c r="R114" i="45"/>
  <c r="P114" i="45"/>
  <c r="BI108" i="45"/>
  <c r="BH108" i="45"/>
  <c r="BG108" i="45"/>
  <c r="BF108" i="45"/>
  <c r="T108" i="45"/>
  <c r="R108" i="45"/>
  <c r="P108" i="45"/>
  <c r="BI104" i="45"/>
  <c r="BH104" i="45"/>
  <c r="BG104" i="45"/>
  <c r="BF104" i="45"/>
  <c r="T104" i="45"/>
  <c r="R104" i="45"/>
  <c r="P104" i="45"/>
  <c r="BI101" i="45"/>
  <c r="BH101" i="45"/>
  <c r="BG101" i="45"/>
  <c r="BF101" i="45"/>
  <c r="T101" i="45"/>
  <c r="R101" i="45"/>
  <c r="P101" i="45"/>
  <c r="BI97" i="45"/>
  <c r="BH97" i="45"/>
  <c r="BG97" i="45"/>
  <c r="BF97" i="45"/>
  <c r="T97" i="45"/>
  <c r="R97" i="45"/>
  <c r="P97" i="45"/>
  <c r="BI92" i="45"/>
  <c r="BH92" i="45"/>
  <c r="BG92" i="45"/>
  <c r="BF92" i="45"/>
  <c r="T92" i="45"/>
  <c r="R92" i="45"/>
  <c r="P92" i="45"/>
  <c r="BI89" i="45"/>
  <c r="BH89" i="45"/>
  <c r="BG89" i="45"/>
  <c r="BF89" i="45"/>
  <c r="T89" i="45"/>
  <c r="R89" i="45"/>
  <c r="P89" i="45"/>
  <c r="BI85" i="45"/>
  <c r="BH85" i="45"/>
  <c r="BG85" i="45"/>
  <c r="BF85" i="45"/>
  <c r="T85" i="45"/>
  <c r="R85" i="45"/>
  <c r="P85" i="45"/>
  <c r="J78" i="45"/>
  <c r="F78" i="45"/>
  <c r="F76" i="45"/>
  <c r="E74" i="45"/>
  <c r="J54" i="45"/>
  <c r="F54" i="45"/>
  <c r="F52" i="45"/>
  <c r="E50" i="45"/>
  <c r="J24" i="45"/>
  <c r="E24" i="45"/>
  <c r="J55" i="45" s="1"/>
  <c r="J23" i="45"/>
  <c r="J18" i="45"/>
  <c r="E18" i="45"/>
  <c r="F79" i="45" s="1"/>
  <c r="J17" i="45"/>
  <c r="J12" i="45"/>
  <c r="J52" i="45" s="1"/>
  <c r="E7" i="45"/>
  <c r="E48" i="45" s="1"/>
  <c r="J37" i="44"/>
  <c r="J36" i="44"/>
  <c r="AY97" i="1" s="1"/>
  <c r="J35" i="44"/>
  <c r="AX97" i="1" s="1"/>
  <c r="BI141" i="44"/>
  <c r="BH141" i="44"/>
  <c r="BG141" i="44"/>
  <c r="BF141" i="44"/>
  <c r="T141" i="44"/>
  <c r="T140" i="44"/>
  <c r="R141" i="44"/>
  <c r="R140" i="44" s="1"/>
  <c r="P141" i="44"/>
  <c r="P140" i="44" s="1"/>
  <c r="BI133" i="44"/>
  <c r="BH133" i="44"/>
  <c r="BG133" i="44"/>
  <c r="BF133" i="44"/>
  <c r="T133" i="44"/>
  <c r="R133" i="44"/>
  <c r="P133" i="44"/>
  <c r="BI127" i="44"/>
  <c r="BH127" i="44"/>
  <c r="BG127" i="44"/>
  <c r="BF127" i="44"/>
  <c r="T127" i="44"/>
  <c r="R127" i="44"/>
  <c r="P127" i="44"/>
  <c r="BI121" i="44"/>
  <c r="BH121" i="44"/>
  <c r="BG121" i="44"/>
  <c r="BF121" i="44"/>
  <c r="T121" i="44"/>
  <c r="R121" i="44"/>
  <c r="P121" i="44"/>
  <c r="BI117" i="44"/>
  <c r="BH117" i="44"/>
  <c r="BG117" i="44"/>
  <c r="BF117" i="44"/>
  <c r="T117" i="44"/>
  <c r="R117" i="44"/>
  <c r="P117" i="44"/>
  <c r="BI114" i="44"/>
  <c r="BH114" i="44"/>
  <c r="BG114" i="44"/>
  <c r="BF114" i="44"/>
  <c r="T114" i="44"/>
  <c r="R114" i="44"/>
  <c r="P114" i="44"/>
  <c r="BI108" i="44"/>
  <c r="BH108" i="44"/>
  <c r="BG108" i="44"/>
  <c r="BF108" i="44"/>
  <c r="T108" i="44"/>
  <c r="R108" i="44"/>
  <c r="P108" i="44"/>
  <c r="BI104" i="44"/>
  <c r="BH104" i="44"/>
  <c r="BG104" i="44"/>
  <c r="BF104" i="44"/>
  <c r="T104" i="44"/>
  <c r="R104" i="44"/>
  <c r="P104" i="44"/>
  <c r="BI101" i="44"/>
  <c r="BH101" i="44"/>
  <c r="BG101" i="44"/>
  <c r="BF101" i="44"/>
  <c r="T101" i="44"/>
  <c r="R101" i="44"/>
  <c r="P101" i="44"/>
  <c r="BI97" i="44"/>
  <c r="BH97" i="44"/>
  <c r="BG97" i="44"/>
  <c r="BF97" i="44"/>
  <c r="T97" i="44"/>
  <c r="R97" i="44"/>
  <c r="P97" i="44"/>
  <c r="BI92" i="44"/>
  <c r="BH92" i="44"/>
  <c r="BG92" i="44"/>
  <c r="BF92" i="44"/>
  <c r="T92" i="44"/>
  <c r="R92" i="44"/>
  <c r="P92" i="44"/>
  <c r="BI89" i="44"/>
  <c r="BH89" i="44"/>
  <c r="BG89" i="44"/>
  <c r="BF89" i="44"/>
  <c r="T89" i="44"/>
  <c r="R89" i="44"/>
  <c r="P89" i="44"/>
  <c r="BI85" i="44"/>
  <c r="BH85" i="44"/>
  <c r="BG85" i="44"/>
  <c r="BF85" i="44"/>
  <c r="T85" i="44"/>
  <c r="R85" i="44"/>
  <c r="P85" i="44"/>
  <c r="J78" i="44"/>
  <c r="F78" i="44"/>
  <c r="F76" i="44"/>
  <c r="E74" i="44"/>
  <c r="J54" i="44"/>
  <c r="F54" i="44"/>
  <c r="F52" i="44"/>
  <c r="E50" i="44"/>
  <c r="J24" i="44"/>
  <c r="E24" i="44"/>
  <c r="J79" i="44"/>
  <c r="J23" i="44"/>
  <c r="J18" i="44"/>
  <c r="E18" i="44"/>
  <c r="F79" i="44"/>
  <c r="J17" i="44"/>
  <c r="J12" i="44"/>
  <c r="J52" i="44" s="1"/>
  <c r="E7" i="44"/>
  <c r="E48" i="44"/>
  <c r="J37" i="43"/>
  <c r="J36" i="43"/>
  <c r="AY96" i="1"/>
  <c r="J35" i="43"/>
  <c r="AX96" i="1"/>
  <c r="BI141" i="43"/>
  <c r="BH141" i="43"/>
  <c r="BG141" i="43"/>
  <c r="BF141" i="43"/>
  <c r="T141" i="43"/>
  <c r="T140" i="43"/>
  <c r="R141" i="43"/>
  <c r="R140" i="43" s="1"/>
  <c r="P141" i="43"/>
  <c r="P140" i="43"/>
  <c r="BI133" i="43"/>
  <c r="BH133" i="43"/>
  <c r="BG133" i="43"/>
  <c r="BF133" i="43"/>
  <c r="T133" i="43"/>
  <c r="R133" i="43"/>
  <c r="P133" i="43"/>
  <c r="BI127" i="43"/>
  <c r="BH127" i="43"/>
  <c r="BG127" i="43"/>
  <c r="BF127" i="43"/>
  <c r="T127" i="43"/>
  <c r="R127" i="43"/>
  <c r="P127" i="43"/>
  <c r="BI121" i="43"/>
  <c r="BH121" i="43"/>
  <c r="BG121" i="43"/>
  <c r="BF121" i="43"/>
  <c r="T121" i="43"/>
  <c r="R121" i="43"/>
  <c r="P121" i="43"/>
  <c r="BI117" i="43"/>
  <c r="BH117" i="43"/>
  <c r="BG117" i="43"/>
  <c r="BF117" i="43"/>
  <c r="T117" i="43"/>
  <c r="R117" i="43"/>
  <c r="P117" i="43"/>
  <c r="BI114" i="43"/>
  <c r="BH114" i="43"/>
  <c r="BG114" i="43"/>
  <c r="BF114" i="43"/>
  <c r="T114" i="43"/>
  <c r="R114" i="43"/>
  <c r="P114" i="43"/>
  <c r="BI108" i="43"/>
  <c r="BH108" i="43"/>
  <c r="BG108" i="43"/>
  <c r="BF108" i="43"/>
  <c r="T108" i="43"/>
  <c r="R108" i="43"/>
  <c r="P108" i="43"/>
  <c r="BI104" i="43"/>
  <c r="BH104" i="43"/>
  <c r="BG104" i="43"/>
  <c r="BF104" i="43"/>
  <c r="T104" i="43"/>
  <c r="R104" i="43"/>
  <c r="P104" i="43"/>
  <c r="BI101" i="43"/>
  <c r="BH101" i="43"/>
  <c r="BG101" i="43"/>
  <c r="BF101" i="43"/>
  <c r="T101" i="43"/>
  <c r="R101" i="43"/>
  <c r="P101" i="43"/>
  <c r="BI97" i="43"/>
  <c r="BH97" i="43"/>
  <c r="BG97" i="43"/>
  <c r="BF97" i="43"/>
  <c r="T97" i="43"/>
  <c r="R97" i="43"/>
  <c r="P97" i="43"/>
  <c r="BI92" i="43"/>
  <c r="BH92" i="43"/>
  <c r="BG92" i="43"/>
  <c r="BF92" i="43"/>
  <c r="T92" i="43"/>
  <c r="R92" i="43"/>
  <c r="P92" i="43"/>
  <c r="BI89" i="43"/>
  <c r="BH89" i="43"/>
  <c r="BG89" i="43"/>
  <c r="BF89" i="43"/>
  <c r="T89" i="43"/>
  <c r="R89" i="43"/>
  <c r="P89" i="43"/>
  <c r="BI85" i="43"/>
  <c r="BH85" i="43"/>
  <c r="BG85" i="43"/>
  <c r="BF85" i="43"/>
  <c r="T85" i="43"/>
  <c r="R85" i="43"/>
  <c r="P85" i="43"/>
  <c r="J78" i="43"/>
  <c r="F78" i="43"/>
  <c r="F76" i="43"/>
  <c r="E74" i="43"/>
  <c r="J54" i="43"/>
  <c r="F54" i="43"/>
  <c r="F52" i="43"/>
  <c r="E50" i="43"/>
  <c r="J24" i="43"/>
  <c r="E24" i="43"/>
  <c r="J79" i="43" s="1"/>
  <c r="J23" i="43"/>
  <c r="J18" i="43"/>
  <c r="E18" i="43"/>
  <c r="F79" i="43"/>
  <c r="J17" i="43"/>
  <c r="J12" i="43"/>
  <c r="J52" i="43" s="1"/>
  <c r="E7" i="43"/>
  <c r="E72" i="43"/>
  <c r="J37" i="42"/>
  <c r="J36" i="42"/>
  <c r="AY95" i="1"/>
  <c r="J35" i="42"/>
  <c r="AX95" i="1" s="1"/>
  <c r="BI263" i="42"/>
  <c r="BH263" i="42"/>
  <c r="BG263" i="42"/>
  <c r="BF263" i="42"/>
  <c r="T263" i="42"/>
  <c r="R263" i="42"/>
  <c r="P263" i="42"/>
  <c r="BI261" i="42"/>
  <c r="BH261" i="42"/>
  <c r="BG261" i="42"/>
  <c r="BF261" i="42"/>
  <c r="T261" i="42"/>
  <c r="R261" i="42"/>
  <c r="P261" i="42"/>
  <c r="BI259" i="42"/>
  <c r="BH259" i="42"/>
  <c r="BG259" i="42"/>
  <c r="BF259" i="42"/>
  <c r="T259" i="42"/>
  <c r="R259" i="42"/>
  <c r="P259" i="42"/>
  <c r="BI257" i="42"/>
  <c r="BH257" i="42"/>
  <c r="BG257" i="42"/>
  <c r="BF257" i="42"/>
  <c r="T257" i="42"/>
  <c r="R257" i="42"/>
  <c r="P257" i="42"/>
  <c r="BI255" i="42"/>
  <c r="BH255" i="42"/>
  <c r="BG255" i="42"/>
  <c r="BF255" i="42"/>
  <c r="T255" i="42"/>
  <c r="R255" i="42"/>
  <c r="P255" i="42"/>
  <c r="BI253" i="42"/>
  <c r="BH253" i="42"/>
  <c r="BG253" i="42"/>
  <c r="BF253" i="42"/>
  <c r="T253" i="42"/>
  <c r="R253" i="42"/>
  <c r="P253" i="42"/>
  <c r="BI251" i="42"/>
  <c r="BH251" i="42"/>
  <c r="BG251" i="42"/>
  <c r="BF251" i="42"/>
  <c r="T251" i="42"/>
  <c r="R251" i="42"/>
  <c r="P251" i="42"/>
  <c r="BI249" i="42"/>
  <c r="BH249" i="42"/>
  <c r="BG249" i="42"/>
  <c r="BF249" i="42"/>
  <c r="T249" i="42"/>
  <c r="R249" i="42"/>
  <c r="P249" i="42"/>
  <c r="BI247" i="42"/>
  <c r="BH247" i="42"/>
  <c r="BG247" i="42"/>
  <c r="BF247" i="42"/>
  <c r="T247" i="42"/>
  <c r="R247" i="42"/>
  <c r="P247" i="42"/>
  <c r="BI245" i="42"/>
  <c r="BH245" i="42"/>
  <c r="BG245" i="42"/>
  <c r="BF245" i="42"/>
  <c r="T245" i="42"/>
  <c r="R245" i="42"/>
  <c r="P245" i="42"/>
  <c r="BI243" i="42"/>
  <c r="BH243" i="42"/>
  <c r="BG243" i="42"/>
  <c r="BF243" i="42"/>
  <c r="T243" i="42"/>
  <c r="R243" i="42"/>
  <c r="P243" i="42"/>
  <c r="BI240" i="42"/>
  <c r="BH240" i="42"/>
  <c r="BG240" i="42"/>
  <c r="BF240" i="42"/>
  <c r="T240" i="42"/>
  <c r="R240" i="42"/>
  <c r="P240" i="42"/>
  <c r="BI236" i="42"/>
  <c r="BH236" i="42"/>
  <c r="BG236" i="42"/>
  <c r="BF236" i="42"/>
  <c r="T236" i="42"/>
  <c r="T235" i="42"/>
  <c r="R236" i="42"/>
  <c r="R235" i="42"/>
  <c r="P236" i="42"/>
  <c r="P235" i="42"/>
  <c r="BI232" i="42"/>
  <c r="BH232" i="42"/>
  <c r="BG232" i="42"/>
  <c r="BF232" i="42"/>
  <c r="T232" i="42"/>
  <c r="R232" i="42"/>
  <c r="P232" i="42"/>
  <c r="BI226" i="42"/>
  <c r="BH226" i="42"/>
  <c r="BG226" i="42"/>
  <c r="BF226" i="42"/>
  <c r="T226" i="42"/>
  <c r="R226" i="42"/>
  <c r="P226" i="42"/>
  <c r="BI220" i="42"/>
  <c r="BH220" i="42"/>
  <c r="BG220" i="42"/>
  <c r="BF220" i="42"/>
  <c r="T220" i="42"/>
  <c r="R220" i="42"/>
  <c r="P220" i="42"/>
  <c r="BI213" i="42"/>
  <c r="BH213" i="42"/>
  <c r="BG213" i="42"/>
  <c r="BF213" i="42"/>
  <c r="T213" i="42"/>
  <c r="R213" i="42"/>
  <c r="P213" i="42"/>
  <c r="BI207" i="42"/>
  <c r="BH207" i="42"/>
  <c r="BG207" i="42"/>
  <c r="BF207" i="42"/>
  <c r="T207" i="42"/>
  <c r="R207" i="42"/>
  <c r="P207" i="42"/>
  <c r="BI201" i="42"/>
  <c r="BH201" i="42"/>
  <c r="BG201" i="42"/>
  <c r="BF201" i="42"/>
  <c r="T201" i="42"/>
  <c r="R201" i="42"/>
  <c r="P201" i="42"/>
  <c r="BI198" i="42"/>
  <c r="BH198" i="42"/>
  <c r="BG198" i="42"/>
  <c r="BF198" i="42"/>
  <c r="T198" i="42"/>
  <c r="R198" i="42"/>
  <c r="P198" i="42"/>
  <c r="BI193" i="42"/>
  <c r="BH193" i="42"/>
  <c r="BG193" i="42"/>
  <c r="BF193" i="42"/>
  <c r="T193" i="42"/>
  <c r="R193" i="42"/>
  <c r="P193" i="42"/>
  <c r="BI190" i="42"/>
  <c r="BH190" i="42"/>
  <c r="BG190" i="42"/>
  <c r="BF190" i="42"/>
  <c r="T190" i="42"/>
  <c r="R190" i="42"/>
  <c r="P190" i="42"/>
  <c r="BI184" i="42"/>
  <c r="BH184" i="42"/>
  <c r="BG184" i="42"/>
  <c r="BF184" i="42"/>
  <c r="T184" i="42"/>
  <c r="R184" i="42"/>
  <c r="P184" i="42"/>
  <c r="BI181" i="42"/>
  <c r="BH181" i="42"/>
  <c r="BG181" i="42"/>
  <c r="BF181" i="42"/>
  <c r="T181" i="42"/>
  <c r="R181" i="42"/>
  <c r="P181" i="42"/>
  <c r="BI173" i="42"/>
  <c r="BH173" i="42"/>
  <c r="BG173" i="42"/>
  <c r="BF173" i="42"/>
  <c r="T173" i="42"/>
  <c r="R173" i="42"/>
  <c r="P173" i="42"/>
  <c r="BI169" i="42"/>
  <c r="BH169" i="42"/>
  <c r="BG169" i="42"/>
  <c r="BF169" i="42"/>
  <c r="T169" i="42"/>
  <c r="R169" i="42"/>
  <c r="P169" i="42"/>
  <c r="BI165" i="42"/>
  <c r="BH165" i="42"/>
  <c r="BG165" i="42"/>
  <c r="BF165" i="42"/>
  <c r="T165" i="42"/>
  <c r="R165" i="42"/>
  <c r="P165" i="42"/>
  <c r="BI158" i="42"/>
  <c r="BH158" i="42"/>
  <c r="BG158" i="42"/>
  <c r="BF158" i="42"/>
  <c r="T158" i="42"/>
  <c r="R158" i="42"/>
  <c r="P158" i="42"/>
  <c r="BI155" i="42"/>
  <c r="BH155" i="42"/>
  <c r="BG155" i="42"/>
  <c r="BF155" i="42"/>
  <c r="T155" i="42"/>
  <c r="R155" i="42"/>
  <c r="P155" i="42"/>
  <c r="BI151" i="42"/>
  <c r="BH151" i="42"/>
  <c r="BG151" i="42"/>
  <c r="BF151" i="42"/>
  <c r="T151" i="42"/>
  <c r="R151" i="42"/>
  <c r="P151" i="42"/>
  <c r="BI148" i="42"/>
  <c r="BH148" i="42"/>
  <c r="BG148" i="42"/>
  <c r="BF148" i="42"/>
  <c r="T148" i="42"/>
  <c r="R148" i="42"/>
  <c r="P148" i="42"/>
  <c r="BI144" i="42"/>
  <c r="BH144" i="42"/>
  <c r="BG144" i="42"/>
  <c r="BF144" i="42"/>
  <c r="T144" i="42"/>
  <c r="R144" i="42"/>
  <c r="P144" i="42"/>
  <c r="BI142" i="42"/>
  <c r="BH142" i="42"/>
  <c r="BG142" i="42"/>
  <c r="BF142" i="42"/>
  <c r="T142" i="42"/>
  <c r="R142" i="42"/>
  <c r="P142" i="42"/>
  <c r="BI138" i="42"/>
  <c r="BH138" i="42"/>
  <c r="BG138" i="42"/>
  <c r="BF138" i="42"/>
  <c r="T138" i="42"/>
  <c r="R138" i="42"/>
  <c r="P138" i="42"/>
  <c r="BI134" i="42"/>
  <c r="BH134" i="42"/>
  <c r="BG134" i="42"/>
  <c r="BF134" i="42"/>
  <c r="T134" i="42"/>
  <c r="R134" i="42"/>
  <c r="P134" i="42"/>
  <c r="BI130" i="42"/>
  <c r="BH130" i="42"/>
  <c r="BG130" i="42"/>
  <c r="BF130" i="42"/>
  <c r="T130" i="42"/>
  <c r="R130" i="42"/>
  <c r="P130" i="42"/>
  <c r="BI126" i="42"/>
  <c r="BH126" i="42"/>
  <c r="BG126" i="42"/>
  <c r="BF126" i="42"/>
  <c r="T126" i="42"/>
  <c r="R126" i="42"/>
  <c r="P126" i="42"/>
  <c r="BI122" i="42"/>
  <c r="BH122" i="42"/>
  <c r="BG122" i="42"/>
  <c r="BF122" i="42"/>
  <c r="T122" i="42"/>
  <c r="R122" i="42"/>
  <c r="P122" i="42"/>
  <c r="BI118" i="42"/>
  <c r="BH118" i="42"/>
  <c r="BG118" i="42"/>
  <c r="BF118" i="42"/>
  <c r="T118" i="42"/>
  <c r="R118" i="42"/>
  <c r="P118" i="42"/>
  <c r="BI114" i="42"/>
  <c r="BH114" i="42"/>
  <c r="BG114" i="42"/>
  <c r="BF114" i="42"/>
  <c r="T114" i="42"/>
  <c r="R114" i="42"/>
  <c r="P114" i="42"/>
  <c r="BI110" i="42"/>
  <c r="BH110" i="42"/>
  <c r="BG110" i="42"/>
  <c r="BF110" i="42"/>
  <c r="T110" i="42"/>
  <c r="R110" i="42"/>
  <c r="P110" i="42"/>
  <c r="BI106" i="42"/>
  <c r="BH106" i="42"/>
  <c r="BG106" i="42"/>
  <c r="BF106" i="42"/>
  <c r="T106" i="42"/>
  <c r="R106" i="42"/>
  <c r="P106" i="42"/>
  <c r="BI102" i="42"/>
  <c r="BH102" i="42"/>
  <c r="BG102" i="42"/>
  <c r="BF102" i="42"/>
  <c r="T102" i="42"/>
  <c r="R102" i="42"/>
  <c r="P102" i="42"/>
  <c r="BI98" i="42"/>
  <c r="BH98" i="42"/>
  <c r="BG98" i="42"/>
  <c r="BF98" i="42"/>
  <c r="T98" i="42"/>
  <c r="R98" i="42"/>
  <c r="P98" i="42"/>
  <c r="BI95" i="42"/>
  <c r="BH95" i="42"/>
  <c r="BG95" i="42"/>
  <c r="BF95" i="42"/>
  <c r="J34" i="42" s="1"/>
  <c r="T95" i="42"/>
  <c r="R95" i="42"/>
  <c r="P95" i="42"/>
  <c r="BI91" i="42"/>
  <c r="BH91" i="42"/>
  <c r="BG91" i="42"/>
  <c r="BF91" i="42"/>
  <c r="T91" i="42"/>
  <c r="R91" i="42"/>
  <c r="P91" i="42"/>
  <c r="BI87" i="42"/>
  <c r="BH87" i="42"/>
  <c r="BG87" i="42"/>
  <c r="BF87" i="42"/>
  <c r="T87" i="42"/>
  <c r="R87" i="42"/>
  <c r="P87" i="42"/>
  <c r="J80" i="42"/>
  <c r="F80" i="42"/>
  <c r="F78" i="42"/>
  <c r="E76" i="42"/>
  <c r="J54" i="42"/>
  <c r="F54" i="42"/>
  <c r="F52" i="42"/>
  <c r="E50" i="42"/>
  <c r="J24" i="42"/>
  <c r="E24" i="42"/>
  <c r="J81" i="42" s="1"/>
  <c r="J23" i="42"/>
  <c r="J18" i="42"/>
  <c r="E18" i="42"/>
  <c r="F55" i="42"/>
  <c r="J17" i="42"/>
  <c r="J12" i="42"/>
  <c r="J78" i="42"/>
  <c r="E7" i="42"/>
  <c r="E74" i="42" s="1"/>
  <c r="J37" i="41"/>
  <c r="J36" i="41"/>
  <c r="AY94" i="1" s="1"/>
  <c r="J35" i="41"/>
  <c r="AX94" i="1" s="1"/>
  <c r="BI114" i="41"/>
  <c r="BH114" i="41"/>
  <c r="BG114" i="41"/>
  <c r="BF114" i="41"/>
  <c r="T114" i="41"/>
  <c r="T113" i="41"/>
  <c r="R114" i="41"/>
  <c r="R113" i="41" s="1"/>
  <c r="P114" i="41"/>
  <c r="P113" i="41"/>
  <c r="BI109" i="41"/>
  <c r="BH109" i="41"/>
  <c r="BG109" i="41"/>
  <c r="BF109" i="41"/>
  <c r="T109" i="41"/>
  <c r="R109" i="41"/>
  <c r="P109" i="41"/>
  <c r="BI106" i="41"/>
  <c r="BH106" i="41"/>
  <c r="BG106" i="41"/>
  <c r="BF106" i="41"/>
  <c r="T106" i="41"/>
  <c r="R106" i="41"/>
  <c r="P106" i="41"/>
  <c r="BI102" i="41"/>
  <c r="BH102" i="41"/>
  <c r="BG102" i="41"/>
  <c r="BF102" i="41"/>
  <c r="T102" i="41"/>
  <c r="R102" i="41"/>
  <c r="P102" i="41"/>
  <c r="BI98" i="41"/>
  <c r="BH98" i="41"/>
  <c r="BG98" i="41"/>
  <c r="BF98" i="41"/>
  <c r="T98" i="41"/>
  <c r="R98" i="41"/>
  <c r="P98" i="41"/>
  <c r="BI95" i="41"/>
  <c r="BH95" i="41"/>
  <c r="BG95" i="41"/>
  <c r="BF95" i="41"/>
  <c r="T95" i="41"/>
  <c r="R95" i="41"/>
  <c r="P95" i="41"/>
  <c r="BI92" i="41"/>
  <c r="BH92" i="41"/>
  <c r="BG92" i="41"/>
  <c r="BF92" i="41"/>
  <c r="T92" i="41"/>
  <c r="R92" i="41"/>
  <c r="P92" i="41"/>
  <c r="BI90" i="41"/>
  <c r="BH90" i="41"/>
  <c r="BG90" i="41"/>
  <c r="BF90" i="41"/>
  <c r="T90" i="41"/>
  <c r="R90" i="41"/>
  <c r="P90" i="41"/>
  <c r="BI87" i="41"/>
  <c r="BH87" i="41"/>
  <c r="BG87" i="41"/>
  <c r="BF87" i="41"/>
  <c r="T87" i="41"/>
  <c r="R87" i="41"/>
  <c r="P87" i="41"/>
  <c r="BI84" i="41"/>
  <c r="BH84" i="41"/>
  <c r="BG84" i="41"/>
  <c r="BF84" i="41"/>
  <c r="T84" i="41"/>
  <c r="R84" i="41"/>
  <c r="P84" i="41"/>
  <c r="J78" i="41"/>
  <c r="F78" i="41"/>
  <c r="F76" i="41"/>
  <c r="E74" i="41"/>
  <c r="J54" i="41"/>
  <c r="F54" i="41"/>
  <c r="F52" i="41"/>
  <c r="E50" i="41"/>
  <c r="J24" i="41"/>
  <c r="E24" i="41"/>
  <c r="J79" i="41" s="1"/>
  <c r="J23" i="41"/>
  <c r="J18" i="41"/>
  <c r="E18" i="41"/>
  <c r="F55" i="41" s="1"/>
  <c r="J17" i="41"/>
  <c r="J12" i="41"/>
  <c r="J76" i="41" s="1"/>
  <c r="E7" i="41"/>
  <c r="E48" i="41"/>
  <c r="J37" i="40"/>
  <c r="J36" i="40"/>
  <c r="AY93" i="1" s="1"/>
  <c r="J35" i="40"/>
  <c r="AX93" i="1"/>
  <c r="BI88" i="40"/>
  <c r="BH88" i="40"/>
  <c r="BG88" i="40"/>
  <c r="BF88" i="40"/>
  <c r="T88" i="40"/>
  <c r="R88" i="40"/>
  <c r="P88" i="40"/>
  <c r="BI84" i="40"/>
  <c r="BH84" i="40"/>
  <c r="BG84" i="40"/>
  <c r="BF84" i="40"/>
  <c r="T84" i="40"/>
  <c r="R84" i="40"/>
  <c r="P84" i="40"/>
  <c r="J77" i="40"/>
  <c r="F77" i="40"/>
  <c r="F75" i="40"/>
  <c r="E73" i="40"/>
  <c r="J54" i="40"/>
  <c r="F54" i="40"/>
  <c r="F52" i="40"/>
  <c r="E50" i="40"/>
  <c r="J24" i="40"/>
  <c r="E24" i="40"/>
  <c r="J78" i="40" s="1"/>
  <c r="J23" i="40"/>
  <c r="J18" i="40"/>
  <c r="E18" i="40"/>
  <c r="F55" i="40" s="1"/>
  <c r="J17" i="40"/>
  <c r="J12" i="40"/>
  <c r="J75" i="40"/>
  <c r="E7" i="40"/>
  <c r="E48" i="40" s="1"/>
  <c r="J37" i="39"/>
  <c r="J36" i="39"/>
  <c r="AY92" i="1" s="1"/>
  <c r="J35" i="39"/>
  <c r="AX92" i="1" s="1"/>
  <c r="BI88" i="39"/>
  <c r="F37" i="39" s="1"/>
  <c r="BD92" i="1" s="1"/>
  <c r="BH88" i="39"/>
  <c r="BG88" i="39"/>
  <c r="BF88" i="39"/>
  <c r="T88" i="39"/>
  <c r="R88" i="39"/>
  <c r="P88" i="39"/>
  <c r="BI84" i="39"/>
  <c r="BH84" i="39"/>
  <c r="BG84" i="39"/>
  <c r="BF84" i="39"/>
  <c r="T84" i="39"/>
  <c r="R84" i="39"/>
  <c r="P84" i="39"/>
  <c r="J77" i="39"/>
  <c r="F77" i="39"/>
  <c r="F75" i="39"/>
  <c r="E73" i="39"/>
  <c r="J54" i="39"/>
  <c r="F54" i="39"/>
  <c r="F52" i="39"/>
  <c r="E50" i="39"/>
  <c r="J24" i="39"/>
  <c r="E24" i="39"/>
  <c r="J78" i="39"/>
  <c r="J23" i="39"/>
  <c r="J18" i="39"/>
  <c r="E18" i="39"/>
  <c r="F55" i="39"/>
  <c r="J17" i="39"/>
  <c r="J12" i="39"/>
  <c r="J75" i="39" s="1"/>
  <c r="E7" i="39"/>
  <c r="E48" i="39" s="1"/>
  <c r="J37" i="38"/>
  <c r="J36" i="38"/>
  <c r="AY91" i="1"/>
  <c r="J35" i="38"/>
  <c r="AX91" i="1"/>
  <c r="BI88" i="38"/>
  <c r="BH88" i="38"/>
  <c r="BG88" i="38"/>
  <c r="BF88" i="38"/>
  <c r="T88" i="38"/>
  <c r="R88" i="38"/>
  <c r="P88" i="38"/>
  <c r="BI84" i="38"/>
  <c r="BH84" i="38"/>
  <c r="BG84" i="38"/>
  <c r="BF84" i="38"/>
  <c r="T84" i="38"/>
  <c r="R84" i="38"/>
  <c r="P84" i="38"/>
  <c r="J77" i="38"/>
  <c r="F77" i="38"/>
  <c r="F75" i="38"/>
  <c r="E73" i="38"/>
  <c r="J54" i="38"/>
  <c r="F54" i="38"/>
  <c r="F52" i="38"/>
  <c r="E50" i="38"/>
  <c r="J24" i="38"/>
  <c r="E24" i="38"/>
  <c r="J78" i="38" s="1"/>
  <c r="J23" i="38"/>
  <c r="J18" i="38"/>
  <c r="E18" i="38"/>
  <c r="F78" i="38" s="1"/>
  <c r="J17" i="38"/>
  <c r="J12" i="38"/>
  <c r="J75" i="38" s="1"/>
  <c r="E7" i="38"/>
  <c r="E71" i="38"/>
  <c r="J37" i="37"/>
  <c r="J36" i="37"/>
  <c r="AY90" i="1" s="1"/>
  <c r="J35" i="37"/>
  <c r="AX90" i="1"/>
  <c r="BI126" i="37"/>
  <c r="BH126" i="37"/>
  <c r="BG126" i="37"/>
  <c r="BF126" i="37"/>
  <c r="T126" i="37"/>
  <c r="T125" i="37" s="1"/>
  <c r="R126" i="37"/>
  <c r="R125" i="37" s="1"/>
  <c r="P126" i="37"/>
  <c r="P125" i="37" s="1"/>
  <c r="BI122" i="37"/>
  <c r="BH122" i="37"/>
  <c r="BG122" i="37"/>
  <c r="BF122" i="37"/>
  <c r="T122" i="37"/>
  <c r="R122" i="37"/>
  <c r="P122" i="37"/>
  <c r="BI117" i="37"/>
  <c r="BH117" i="37"/>
  <c r="BG117" i="37"/>
  <c r="BF117" i="37"/>
  <c r="T117" i="37"/>
  <c r="R117" i="37"/>
  <c r="P117" i="37"/>
  <c r="BI112" i="37"/>
  <c r="BH112" i="37"/>
  <c r="BG112" i="37"/>
  <c r="BF112" i="37"/>
  <c r="T112" i="37"/>
  <c r="R112" i="37"/>
  <c r="P112" i="37"/>
  <c r="BI108" i="37"/>
  <c r="BH108" i="37"/>
  <c r="BG108" i="37"/>
  <c r="BF108" i="37"/>
  <c r="T108" i="37"/>
  <c r="R108" i="37"/>
  <c r="P108" i="37"/>
  <c r="BI104" i="37"/>
  <c r="BH104" i="37"/>
  <c r="BG104" i="37"/>
  <c r="BF104" i="37"/>
  <c r="T104" i="37"/>
  <c r="R104" i="37"/>
  <c r="P104" i="37"/>
  <c r="BI100" i="37"/>
  <c r="BH100" i="37"/>
  <c r="BG100" i="37"/>
  <c r="BF100" i="37"/>
  <c r="T100" i="37"/>
  <c r="R100" i="37"/>
  <c r="P100" i="37"/>
  <c r="BI97" i="37"/>
  <c r="BH97" i="37"/>
  <c r="BG97" i="37"/>
  <c r="BF97" i="37"/>
  <c r="T97" i="37"/>
  <c r="R97" i="37"/>
  <c r="P97" i="37"/>
  <c r="BI93" i="37"/>
  <c r="BH93" i="37"/>
  <c r="BG93" i="37"/>
  <c r="BF93" i="37"/>
  <c r="T93" i="37"/>
  <c r="R93" i="37"/>
  <c r="P93" i="37"/>
  <c r="BI90" i="37"/>
  <c r="BH90" i="37"/>
  <c r="BG90" i="37"/>
  <c r="BF90" i="37"/>
  <c r="T90" i="37"/>
  <c r="R90" i="37"/>
  <c r="P90" i="37"/>
  <c r="BI86" i="37"/>
  <c r="BH86" i="37"/>
  <c r="BG86" i="37"/>
  <c r="BF86" i="37"/>
  <c r="T86" i="37"/>
  <c r="R86" i="37"/>
  <c r="P86" i="37"/>
  <c r="J79" i="37"/>
  <c r="F79" i="37"/>
  <c r="F77" i="37"/>
  <c r="E75" i="37"/>
  <c r="J54" i="37"/>
  <c r="F54" i="37"/>
  <c r="F52" i="37"/>
  <c r="E50" i="37"/>
  <c r="J24" i="37"/>
  <c r="E24" i="37"/>
  <c r="J80" i="37"/>
  <c r="J23" i="37"/>
  <c r="J18" i="37"/>
  <c r="E18" i="37"/>
  <c r="F55" i="37" s="1"/>
  <c r="J17" i="37"/>
  <c r="J12" i="37"/>
  <c r="J52" i="37" s="1"/>
  <c r="E7" i="37"/>
  <c r="E48" i="37" s="1"/>
  <c r="J37" i="36"/>
  <c r="J36" i="36"/>
  <c r="AY89" i="1"/>
  <c r="J35" i="36"/>
  <c r="AX89" i="1"/>
  <c r="BI114" i="36"/>
  <c r="BH114" i="36"/>
  <c r="BG114" i="36"/>
  <c r="BF114" i="36"/>
  <c r="T114" i="36"/>
  <c r="T113" i="36"/>
  <c r="R114" i="36"/>
  <c r="R113" i="36" s="1"/>
  <c r="P114" i="36"/>
  <c r="P113" i="36"/>
  <c r="BI109" i="36"/>
  <c r="BH109" i="36"/>
  <c r="BG109" i="36"/>
  <c r="BF109" i="36"/>
  <c r="T109" i="36"/>
  <c r="R109" i="36"/>
  <c r="P109" i="36"/>
  <c r="BI106" i="36"/>
  <c r="BH106" i="36"/>
  <c r="BG106" i="36"/>
  <c r="BF106" i="36"/>
  <c r="T106" i="36"/>
  <c r="R106" i="36"/>
  <c r="P106" i="36"/>
  <c r="BI102" i="36"/>
  <c r="BH102" i="36"/>
  <c r="BG102" i="36"/>
  <c r="BF102" i="36"/>
  <c r="T102" i="36"/>
  <c r="R102" i="36"/>
  <c r="P102" i="36"/>
  <c r="BI98" i="36"/>
  <c r="BH98" i="36"/>
  <c r="BG98" i="36"/>
  <c r="BF98" i="36"/>
  <c r="T98" i="36"/>
  <c r="R98" i="36"/>
  <c r="P98" i="36"/>
  <c r="BI95" i="36"/>
  <c r="BH95" i="36"/>
  <c r="BG95" i="36"/>
  <c r="BF95" i="36"/>
  <c r="T95" i="36"/>
  <c r="R95" i="36"/>
  <c r="P95" i="36"/>
  <c r="BI92" i="36"/>
  <c r="BH92" i="36"/>
  <c r="BG92" i="36"/>
  <c r="BF92" i="36"/>
  <c r="T92" i="36"/>
  <c r="R92" i="36"/>
  <c r="P92" i="36"/>
  <c r="BI90" i="36"/>
  <c r="BH90" i="36"/>
  <c r="BG90" i="36"/>
  <c r="BF90" i="36"/>
  <c r="T90" i="36"/>
  <c r="R90" i="36"/>
  <c r="P90" i="36"/>
  <c r="BI87" i="36"/>
  <c r="BH87" i="36"/>
  <c r="BG87" i="36"/>
  <c r="BF87" i="36"/>
  <c r="T87" i="36"/>
  <c r="R87" i="36"/>
  <c r="P87" i="36"/>
  <c r="BI84" i="36"/>
  <c r="BH84" i="36"/>
  <c r="BG84" i="36"/>
  <c r="BF84" i="36"/>
  <c r="T84" i="36"/>
  <c r="R84" i="36"/>
  <c r="P84" i="36"/>
  <c r="J78" i="36"/>
  <c r="F78" i="36"/>
  <c r="F76" i="36"/>
  <c r="E74" i="36"/>
  <c r="J54" i="36"/>
  <c r="F54" i="36"/>
  <c r="F52" i="36"/>
  <c r="E50" i="36"/>
  <c r="J24" i="36"/>
  <c r="E24" i="36"/>
  <c r="J79" i="36"/>
  <c r="J23" i="36"/>
  <c r="J18" i="36"/>
  <c r="E18" i="36"/>
  <c r="F79" i="36" s="1"/>
  <c r="J17" i="36"/>
  <c r="J12" i="36"/>
  <c r="J76" i="36" s="1"/>
  <c r="E7" i="36"/>
  <c r="E48" i="36"/>
  <c r="J37" i="35"/>
  <c r="J36" i="35"/>
  <c r="AY88" i="1"/>
  <c r="J35" i="35"/>
  <c r="AX88" i="1"/>
  <c r="BI142" i="35"/>
  <c r="BH142" i="35"/>
  <c r="BG142" i="35"/>
  <c r="BF142" i="35"/>
  <c r="T142" i="35"/>
  <c r="T141" i="35" s="1"/>
  <c r="R142" i="35"/>
  <c r="R141" i="35"/>
  <c r="P142" i="35"/>
  <c r="P141" i="35"/>
  <c r="BI134" i="35"/>
  <c r="BH134" i="35"/>
  <c r="BG134" i="35"/>
  <c r="BF134" i="35"/>
  <c r="T134" i="35"/>
  <c r="R134" i="35"/>
  <c r="P134" i="35"/>
  <c r="BI128" i="35"/>
  <c r="BH128" i="35"/>
  <c r="BG128" i="35"/>
  <c r="BF128" i="35"/>
  <c r="T128" i="35"/>
  <c r="R128" i="35"/>
  <c r="P128" i="35"/>
  <c r="BI122" i="35"/>
  <c r="BH122" i="35"/>
  <c r="BG122" i="35"/>
  <c r="BF122" i="35"/>
  <c r="T122" i="35"/>
  <c r="R122" i="35"/>
  <c r="P122" i="35"/>
  <c r="BI118" i="35"/>
  <c r="BH118" i="35"/>
  <c r="BG118" i="35"/>
  <c r="BF118" i="35"/>
  <c r="T118" i="35"/>
  <c r="R118" i="35"/>
  <c r="P118" i="35"/>
  <c r="BI115" i="35"/>
  <c r="BH115" i="35"/>
  <c r="BG115" i="35"/>
  <c r="BF115" i="35"/>
  <c r="T115" i="35"/>
  <c r="R115" i="35"/>
  <c r="P115" i="35"/>
  <c r="BI109" i="35"/>
  <c r="BH109" i="35"/>
  <c r="BG109" i="35"/>
  <c r="BF109" i="35"/>
  <c r="T109" i="35"/>
  <c r="R109" i="35"/>
  <c r="P109" i="35"/>
  <c r="BI105" i="35"/>
  <c r="BH105" i="35"/>
  <c r="BG105" i="35"/>
  <c r="BF105" i="35"/>
  <c r="T105" i="35"/>
  <c r="R105" i="35"/>
  <c r="P105" i="35"/>
  <c r="BI101" i="35"/>
  <c r="BH101" i="35"/>
  <c r="BG101" i="35"/>
  <c r="BF101" i="35"/>
  <c r="T101" i="35"/>
  <c r="R101" i="35"/>
  <c r="P101" i="35"/>
  <c r="BI96" i="35"/>
  <c r="BH96" i="35"/>
  <c r="BG96" i="35"/>
  <c r="BF96" i="35"/>
  <c r="T96" i="35"/>
  <c r="R96" i="35"/>
  <c r="P96" i="35"/>
  <c r="BI93" i="35"/>
  <c r="BH93" i="35"/>
  <c r="BG93" i="35"/>
  <c r="BF93" i="35"/>
  <c r="T93" i="35"/>
  <c r="R93" i="35"/>
  <c r="P93" i="35"/>
  <c r="BI89" i="35"/>
  <c r="BH89" i="35"/>
  <c r="BG89" i="35"/>
  <c r="BF89" i="35"/>
  <c r="T89" i="35"/>
  <c r="R89" i="35"/>
  <c r="P89" i="35"/>
  <c r="BI85" i="35"/>
  <c r="BH85" i="35"/>
  <c r="BG85" i="35"/>
  <c r="BF85" i="35"/>
  <c r="T85" i="35"/>
  <c r="R85" i="35"/>
  <c r="P85" i="35"/>
  <c r="J78" i="35"/>
  <c r="F78" i="35"/>
  <c r="F76" i="35"/>
  <c r="E74" i="35"/>
  <c r="J54" i="35"/>
  <c r="F54" i="35"/>
  <c r="F52" i="35"/>
  <c r="E50" i="35"/>
  <c r="J24" i="35"/>
  <c r="E24" i="35"/>
  <c r="J79" i="35" s="1"/>
  <c r="J23" i="35"/>
  <c r="J18" i="35"/>
  <c r="E18" i="35"/>
  <c r="F55" i="35"/>
  <c r="J17" i="35"/>
  <c r="J12" i="35"/>
  <c r="J76" i="35"/>
  <c r="E7" i="35"/>
  <c r="E72" i="35" s="1"/>
  <c r="J37" i="34"/>
  <c r="J36" i="34"/>
  <c r="AY87" i="1" s="1"/>
  <c r="J35" i="34"/>
  <c r="AX87" i="1" s="1"/>
  <c r="BI142" i="34"/>
  <c r="BH142" i="34"/>
  <c r="BG142" i="34"/>
  <c r="BF142" i="34"/>
  <c r="T142" i="34"/>
  <c r="T141" i="34" s="1"/>
  <c r="R142" i="34"/>
  <c r="R141" i="34" s="1"/>
  <c r="P142" i="34"/>
  <c r="P141" i="34" s="1"/>
  <c r="BI134" i="34"/>
  <c r="BH134" i="34"/>
  <c r="BG134" i="34"/>
  <c r="BF134" i="34"/>
  <c r="T134" i="34"/>
  <c r="R134" i="34"/>
  <c r="P134" i="34"/>
  <c r="BI128" i="34"/>
  <c r="BH128" i="34"/>
  <c r="BG128" i="34"/>
  <c r="BF128" i="34"/>
  <c r="T128" i="34"/>
  <c r="R128" i="34"/>
  <c r="P128" i="34"/>
  <c r="BI122" i="34"/>
  <c r="BH122" i="34"/>
  <c r="BG122" i="34"/>
  <c r="BF122" i="34"/>
  <c r="T122" i="34"/>
  <c r="R122" i="34"/>
  <c r="P122" i="34"/>
  <c r="BI118" i="34"/>
  <c r="BH118" i="34"/>
  <c r="BG118" i="34"/>
  <c r="BF118" i="34"/>
  <c r="T118" i="34"/>
  <c r="R118" i="34"/>
  <c r="P118" i="34"/>
  <c r="BI115" i="34"/>
  <c r="BH115" i="34"/>
  <c r="BG115" i="34"/>
  <c r="BF115" i="34"/>
  <c r="T115" i="34"/>
  <c r="R115" i="34"/>
  <c r="P115" i="34"/>
  <c r="BI109" i="34"/>
  <c r="BH109" i="34"/>
  <c r="BG109" i="34"/>
  <c r="BF109" i="34"/>
  <c r="T109" i="34"/>
  <c r="R109" i="34"/>
  <c r="P109" i="34"/>
  <c r="BI105" i="34"/>
  <c r="BH105" i="34"/>
  <c r="BG105" i="34"/>
  <c r="BF105" i="34"/>
  <c r="T105" i="34"/>
  <c r="R105" i="34"/>
  <c r="P105" i="34"/>
  <c r="BI101" i="34"/>
  <c r="BH101" i="34"/>
  <c r="BG101" i="34"/>
  <c r="BF101" i="34"/>
  <c r="T101" i="34"/>
  <c r="R101" i="34"/>
  <c r="P101" i="34"/>
  <c r="BI96" i="34"/>
  <c r="BH96" i="34"/>
  <c r="BG96" i="34"/>
  <c r="BF96" i="34"/>
  <c r="T96" i="34"/>
  <c r="R96" i="34"/>
  <c r="P96" i="34"/>
  <c r="BI93" i="34"/>
  <c r="BH93" i="34"/>
  <c r="BG93" i="34"/>
  <c r="BF93" i="34"/>
  <c r="T93" i="34"/>
  <c r="R93" i="34"/>
  <c r="P93" i="34"/>
  <c r="BI89" i="34"/>
  <c r="BH89" i="34"/>
  <c r="BG89" i="34"/>
  <c r="BF89" i="34"/>
  <c r="T89" i="34"/>
  <c r="R89" i="34"/>
  <c r="P89" i="34"/>
  <c r="BI85" i="34"/>
  <c r="BH85" i="34"/>
  <c r="BG85" i="34"/>
  <c r="BF85" i="34"/>
  <c r="T85" i="34"/>
  <c r="R85" i="34"/>
  <c r="P85" i="34"/>
  <c r="J78" i="34"/>
  <c r="F78" i="34"/>
  <c r="F76" i="34"/>
  <c r="E74" i="34"/>
  <c r="J54" i="34"/>
  <c r="F54" i="34"/>
  <c r="F52" i="34"/>
  <c r="E50" i="34"/>
  <c r="J24" i="34"/>
  <c r="E24" i="34"/>
  <c r="J79" i="34"/>
  <c r="J23" i="34"/>
  <c r="J18" i="34"/>
  <c r="E18" i="34"/>
  <c r="F79" i="34"/>
  <c r="J17" i="34"/>
  <c r="J12" i="34"/>
  <c r="J52" i="34" s="1"/>
  <c r="E7" i="34"/>
  <c r="E48" i="34" s="1"/>
  <c r="J37" i="33"/>
  <c r="J36" i="33"/>
  <c r="AY86" i="1"/>
  <c r="J35" i="33"/>
  <c r="AX86" i="1"/>
  <c r="BI142" i="33"/>
  <c r="BH142" i="33"/>
  <c r="BG142" i="33"/>
  <c r="BF142" i="33"/>
  <c r="T142" i="33"/>
  <c r="T141" i="33"/>
  <c r="R142" i="33"/>
  <c r="R141" i="33" s="1"/>
  <c r="P142" i="33"/>
  <c r="P141" i="33"/>
  <c r="BI134" i="33"/>
  <c r="BH134" i="33"/>
  <c r="BG134" i="33"/>
  <c r="BF134" i="33"/>
  <c r="T134" i="33"/>
  <c r="R134" i="33"/>
  <c r="P134" i="33"/>
  <c r="BI128" i="33"/>
  <c r="BH128" i="33"/>
  <c r="BG128" i="33"/>
  <c r="BF128" i="33"/>
  <c r="T128" i="33"/>
  <c r="R128" i="33"/>
  <c r="P128" i="33"/>
  <c r="BI122" i="33"/>
  <c r="BH122" i="33"/>
  <c r="BG122" i="33"/>
  <c r="BF122" i="33"/>
  <c r="T122" i="33"/>
  <c r="R122" i="33"/>
  <c r="P122" i="33"/>
  <c r="BI118" i="33"/>
  <c r="BH118" i="33"/>
  <c r="BG118" i="33"/>
  <c r="BF118" i="33"/>
  <c r="T118" i="33"/>
  <c r="R118" i="33"/>
  <c r="P118" i="33"/>
  <c r="BI115" i="33"/>
  <c r="BH115" i="33"/>
  <c r="BG115" i="33"/>
  <c r="BF115" i="33"/>
  <c r="T115" i="33"/>
  <c r="R115" i="33"/>
  <c r="P115" i="33"/>
  <c r="BI109" i="33"/>
  <c r="BH109" i="33"/>
  <c r="BG109" i="33"/>
  <c r="BF109" i="33"/>
  <c r="T109" i="33"/>
  <c r="R109" i="33"/>
  <c r="P109" i="33"/>
  <c r="BI105" i="33"/>
  <c r="BH105" i="33"/>
  <c r="BG105" i="33"/>
  <c r="BF105" i="33"/>
  <c r="T105" i="33"/>
  <c r="R105" i="33"/>
  <c r="P105" i="33"/>
  <c r="BI101" i="33"/>
  <c r="BH101" i="33"/>
  <c r="BG101" i="33"/>
  <c r="BF101" i="33"/>
  <c r="T101" i="33"/>
  <c r="R101" i="33"/>
  <c r="P101" i="33"/>
  <c r="BI96" i="33"/>
  <c r="BH96" i="33"/>
  <c r="BG96" i="33"/>
  <c r="BF96" i="33"/>
  <c r="T96" i="33"/>
  <c r="R96" i="33"/>
  <c r="P96" i="33"/>
  <c r="BI93" i="33"/>
  <c r="BH93" i="33"/>
  <c r="BG93" i="33"/>
  <c r="BF93" i="33"/>
  <c r="T93" i="33"/>
  <c r="R93" i="33"/>
  <c r="P93" i="33"/>
  <c r="BI89" i="33"/>
  <c r="BH89" i="33"/>
  <c r="BG89" i="33"/>
  <c r="BF89" i="33"/>
  <c r="T89" i="33"/>
  <c r="R89" i="33"/>
  <c r="P89" i="33"/>
  <c r="BI85" i="33"/>
  <c r="BH85" i="33"/>
  <c r="BG85" i="33"/>
  <c r="BF85" i="33"/>
  <c r="T85" i="33"/>
  <c r="R85" i="33"/>
  <c r="P85" i="33"/>
  <c r="J78" i="33"/>
  <c r="F78" i="33"/>
  <c r="F76" i="33"/>
  <c r="E74" i="33"/>
  <c r="J54" i="33"/>
  <c r="F54" i="33"/>
  <c r="F52" i="33"/>
  <c r="E50" i="33"/>
  <c r="J24" i="33"/>
  <c r="E24" i="33"/>
  <c r="J55" i="33" s="1"/>
  <c r="J23" i="33"/>
  <c r="J18" i="33"/>
  <c r="E18" i="33"/>
  <c r="F79" i="33" s="1"/>
  <c r="J17" i="33"/>
  <c r="J12" i="33"/>
  <c r="J52" i="33" s="1"/>
  <c r="E7" i="33"/>
  <c r="E72" i="33"/>
  <c r="J37" i="32"/>
  <c r="J36" i="32"/>
  <c r="AY85" i="1" s="1"/>
  <c r="J35" i="32"/>
  <c r="AX85" i="1" s="1"/>
  <c r="BI275" i="32"/>
  <c r="BH275" i="32"/>
  <c r="BG275" i="32"/>
  <c r="BF275" i="32"/>
  <c r="T275" i="32"/>
  <c r="R275" i="32"/>
  <c r="P275" i="32"/>
  <c r="BI273" i="32"/>
  <c r="BH273" i="32"/>
  <c r="BG273" i="32"/>
  <c r="BF273" i="32"/>
  <c r="T273" i="32"/>
  <c r="R273" i="32"/>
  <c r="P273" i="32"/>
  <c r="BI271" i="32"/>
  <c r="BH271" i="32"/>
  <c r="BG271" i="32"/>
  <c r="BF271" i="32"/>
  <c r="T271" i="32"/>
  <c r="R271" i="32"/>
  <c r="P271" i="32"/>
  <c r="BI269" i="32"/>
  <c r="BH269" i="32"/>
  <c r="BG269" i="32"/>
  <c r="BF269" i="32"/>
  <c r="T269" i="32"/>
  <c r="R269" i="32"/>
  <c r="P269" i="32"/>
  <c r="BI267" i="32"/>
  <c r="BH267" i="32"/>
  <c r="BG267" i="32"/>
  <c r="BF267" i="32"/>
  <c r="T267" i="32"/>
  <c r="R267" i="32"/>
  <c r="P267" i="32"/>
  <c r="BI265" i="32"/>
  <c r="BH265" i="32"/>
  <c r="BG265" i="32"/>
  <c r="BF265" i="32"/>
  <c r="T265" i="32"/>
  <c r="R265" i="32"/>
  <c r="P265" i="32"/>
  <c r="BI263" i="32"/>
  <c r="BH263" i="32"/>
  <c r="BG263" i="32"/>
  <c r="BF263" i="32"/>
  <c r="T263" i="32"/>
  <c r="R263" i="32"/>
  <c r="P263" i="32"/>
  <c r="BI261" i="32"/>
  <c r="BH261" i="32"/>
  <c r="BG261" i="32"/>
  <c r="BF261" i="32"/>
  <c r="T261" i="32"/>
  <c r="R261" i="32"/>
  <c r="P261" i="32"/>
  <c r="BI259" i="32"/>
  <c r="BH259" i="32"/>
  <c r="BG259" i="32"/>
  <c r="BF259" i="32"/>
  <c r="T259" i="32"/>
  <c r="R259" i="32"/>
  <c r="P259" i="32"/>
  <c r="BI257" i="32"/>
  <c r="BH257" i="32"/>
  <c r="BG257" i="32"/>
  <c r="BF257" i="32"/>
  <c r="T257" i="32"/>
  <c r="R257" i="32"/>
  <c r="P257" i="32"/>
  <c r="BI255" i="32"/>
  <c r="BH255" i="32"/>
  <c r="BG255" i="32"/>
  <c r="BF255" i="32"/>
  <c r="T255" i="32"/>
  <c r="R255" i="32"/>
  <c r="P255" i="32"/>
  <c r="BI252" i="32"/>
  <c r="BH252" i="32"/>
  <c r="BG252" i="32"/>
  <c r="BF252" i="32"/>
  <c r="T252" i="32"/>
  <c r="R252" i="32"/>
  <c r="P252" i="32"/>
  <c r="BI248" i="32"/>
  <c r="BH248" i="32"/>
  <c r="BG248" i="32"/>
  <c r="BF248" i="32"/>
  <c r="T248" i="32"/>
  <c r="T247" i="32" s="1"/>
  <c r="R248" i="32"/>
  <c r="R247" i="32" s="1"/>
  <c r="P248" i="32"/>
  <c r="P247" i="32" s="1"/>
  <c r="BI244" i="32"/>
  <c r="BH244" i="32"/>
  <c r="BG244" i="32"/>
  <c r="BF244" i="32"/>
  <c r="T244" i="32"/>
  <c r="R244" i="32"/>
  <c r="P244" i="32"/>
  <c r="BI240" i="32"/>
  <c r="BH240" i="32"/>
  <c r="BG240" i="32"/>
  <c r="BF240" i="32"/>
  <c r="T240" i="32"/>
  <c r="R240" i="32"/>
  <c r="P240" i="32"/>
  <c r="BI234" i="32"/>
  <c r="BH234" i="32"/>
  <c r="BG234" i="32"/>
  <c r="BF234" i="32"/>
  <c r="T234" i="32"/>
  <c r="R234" i="32"/>
  <c r="P234" i="32"/>
  <c r="BI227" i="32"/>
  <c r="BH227" i="32"/>
  <c r="BG227" i="32"/>
  <c r="BF227" i="32"/>
  <c r="T227" i="32"/>
  <c r="R227" i="32"/>
  <c r="P227" i="32"/>
  <c r="BI221" i="32"/>
  <c r="BH221" i="32"/>
  <c r="BG221" i="32"/>
  <c r="BF221" i="32"/>
  <c r="T221" i="32"/>
  <c r="R221" i="32"/>
  <c r="P221" i="32"/>
  <c r="BI215" i="32"/>
  <c r="BH215" i="32"/>
  <c r="BG215" i="32"/>
  <c r="BF215" i="32"/>
  <c r="T215" i="32"/>
  <c r="R215" i="32"/>
  <c r="P215" i="32"/>
  <c r="BI212" i="32"/>
  <c r="BH212" i="32"/>
  <c r="BG212" i="32"/>
  <c r="BF212" i="32"/>
  <c r="T212" i="32"/>
  <c r="R212" i="32"/>
  <c r="P212" i="32"/>
  <c r="BI207" i="32"/>
  <c r="BH207" i="32"/>
  <c r="BG207" i="32"/>
  <c r="BF207" i="32"/>
  <c r="T207" i="32"/>
  <c r="R207" i="32"/>
  <c r="P207" i="32"/>
  <c r="BI204" i="32"/>
  <c r="BH204" i="32"/>
  <c r="BG204" i="32"/>
  <c r="BF204" i="32"/>
  <c r="T204" i="32"/>
  <c r="R204" i="32"/>
  <c r="P204" i="32"/>
  <c r="BI198" i="32"/>
  <c r="BH198" i="32"/>
  <c r="BG198" i="32"/>
  <c r="BF198" i="32"/>
  <c r="T198" i="32"/>
  <c r="R198" i="32"/>
  <c r="P198" i="32"/>
  <c r="BI195" i="32"/>
  <c r="BH195" i="32"/>
  <c r="BG195" i="32"/>
  <c r="BF195" i="32"/>
  <c r="T195" i="32"/>
  <c r="R195" i="32"/>
  <c r="P195" i="32"/>
  <c r="BI190" i="32"/>
  <c r="BH190" i="32"/>
  <c r="BG190" i="32"/>
  <c r="BF190" i="32"/>
  <c r="T190" i="32"/>
  <c r="R190" i="32"/>
  <c r="P190" i="32"/>
  <c r="BI186" i="32"/>
  <c r="BH186" i="32"/>
  <c r="BG186" i="32"/>
  <c r="BF186" i="32"/>
  <c r="T186" i="32"/>
  <c r="R186" i="32"/>
  <c r="P186" i="32"/>
  <c r="BI182" i="32"/>
  <c r="BH182" i="32"/>
  <c r="BG182" i="32"/>
  <c r="BF182" i="32"/>
  <c r="T182" i="32"/>
  <c r="R182" i="32"/>
  <c r="P182" i="32"/>
  <c r="BI175" i="32"/>
  <c r="BH175" i="32"/>
  <c r="BG175" i="32"/>
  <c r="BF175" i="32"/>
  <c r="T175" i="32"/>
  <c r="R175" i="32"/>
  <c r="P175" i="32"/>
  <c r="BI172" i="32"/>
  <c r="BH172" i="32"/>
  <c r="BG172" i="32"/>
  <c r="BF172" i="32"/>
  <c r="T172" i="32"/>
  <c r="R172" i="32"/>
  <c r="P172" i="32"/>
  <c r="BI168" i="32"/>
  <c r="BH168" i="32"/>
  <c r="BG168" i="32"/>
  <c r="BF168" i="32"/>
  <c r="T168" i="32"/>
  <c r="R168" i="32"/>
  <c r="P168" i="32"/>
  <c r="BI165" i="32"/>
  <c r="BH165" i="32"/>
  <c r="BG165" i="32"/>
  <c r="BF165" i="32"/>
  <c r="T165" i="32"/>
  <c r="R165" i="32"/>
  <c r="P165" i="32"/>
  <c r="BI161" i="32"/>
  <c r="BH161" i="32"/>
  <c r="BG161" i="32"/>
  <c r="BF161" i="32"/>
  <c r="T161" i="32"/>
  <c r="R161" i="32"/>
  <c r="P161" i="32"/>
  <c r="BI159" i="32"/>
  <c r="BH159" i="32"/>
  <c r="BG159" i="32"/>
  <c r="BF159" i="32"/>
  <c r="T159" i="32"/>
  <c r="R159" i="32"/>
  <c r="P159" i="32"/>
  <c r="BI155" i="32"/>
  <c r="BH155" i="32"/>
  <c r="BG155" i="32"/>
  <c r="BF155" i="32"/>
  <c r="T155" i="32"/>
  <c r="R155" i="32"/>
  <c r="P155" i="32"/>
  <c r="BI151" i="32"/>
  <c r="BH151" i="32"/>
  <c r="BG151" i="32"/>
  <c r="BF151" i="32"/>
  <c r="T151" i="32"/>
  <c r="R151" i="32"/>
  <c r="P151" i="32"/>
  <c r="BI147" i="32"/>
  <c r="BH147" i="32"/>
  <c r="BG147" i="32"/>
  <c r="BF147" i="32"/>
  <c r="T147" i="32"/>
  <c r="R147" i="32"/>
  <c r="P147" i="32"/>
  <c r="BI143" i="32"/>
  <c r="BH143" i="32"/>
  <c r="BG143" i="32"/>
  <c r="BF143" i="32"/>
  <c r="T143" i="32"/>
  <c r="R143" i="32"/>
  <c r="P143" i="32"/>
  <c r="BI139" i="32"/>
  <c r="BH139" i="32"/>
  <c r="BG139" i="32"/>
  <c r="BF139" i="32"/>
  <c r="T139" i="32"/>
  <c r="R139" i="32"/>
  <c r="P139" i="32"/>
  <c r="BI135" i="32"/>
  <c r="BH135" i="32"/>
  <c r="BG135" i="32"/>
  <c r="BF135" i="32"/>
  <c r="T135" i="32"/>
  <c r="R135" i="32"/>
  <c r="P135" i="32"/>
  <c r="BI131" i="32"/>
  <c r="BH131" i="32"/>
  <c r="BG131" i="32"/>
  <c r="BF131" i="32"/>
  <c r="T131" i="32"/>
  <c r="R131" i="32"/>
  <c r="P131" i="32"/>
  <c r="BI127" i="32"/>
  <c r="BH127" i="32"/>
  <c r="BG127" i="32"/>
  <c r="BF127" i="32"/>
  <c r="T127" i="32"/>
  <c r="R127" i="32"/>
  <c r="P127" i="32"/>
  <c r="BI123" i="32"/>
  <c r="BH123" i="32"/>
  <c r="BG123" i="32"/>
  <c r="BF123" i="32"/>
  <c r="T123" i="32"/>
  <c r="R123" i="32"/>
  <c r="P123" i="32"/>
  <c r="BI119" i="32"/>
  <c r="BH119" i="32"/>
  <c r="BG119" i="32"/>
  <c r="BF119" i="32"/>
  <c r="T119" i="32"/>
  <c r="R119" i="32"/>
  <c r="P119" i="32"/>
  <c r="BI115" i="32"/>
  <c r="BH115" i="32"/>
  <c r="BG115" i="32"/>
  <c r="BF115" i="32"/>
  <c r="T115" i="32"/>
  <c r="R115" i="32"/>
  <c r="P115" i="32"/>
  <c r="BI112" i="32"/>
  <c r="BH112" i="32"/>
  <c r="BG112" i="32"/>
  <c r="BF112" i="32"/>
  <c r="T112" i="32"/>
  <c r="R112" i="32"/>
  <c r="P112" i="32"/>
  <c r="BI105" i="32"/>
  <c r="BH105" i="32"/>
  <c r="BG105" i="32"/>
  <c r="BF105" i="32"/>
  <c r="T105" i="32"/>
  <c r="R105" i="32"/>
  <c r="P105" i="32"/>
  <c r="BI102" i="32"/>
  <c r="BH102" i="32"/>
  <c r="BG102" i="32"/>
  <c r="BF102" i="32"/>
  <c r="T102" i="32"/>
  <c r="R102" i="32"/>
  <c r="P102" i="32"/>
  <c r="BI98" i="32"/>
  <c r="BH98" i="32"/>
  <c r="BG98" i="32"/>
  <c r="BF98" i="32"/>
  <c r="T98" i="32"/>
  <c r="R98" i="32"/>
  <c r="P98" i="32"/>
  <c r="BI94" i="32"/>
  <c r="BH94" i="32"/>
  <c r="BG94" i="32"/>
  <c r="BF94" i="32"/>
  <c r="T94" i="32"/>
  <c r="R94" i="32"/>
  <c r="P94" i="32"/>
  <c r="BI91" i="32"/>
  <c r="BH91" i="32"/>
  <c r="BG91" i="32"/>
  <c r="BF91" i="32"/>
  <c r="T91" i="32"/>
  <c r="R91" i="32"/>
  <c r="P91" i="32"/>
  <c r="BI87" i="32"/>
  <c r="BH87" i="32"/>
  <c r="BG87" i="32"/>
  <c r="BF87" i="32"/>
  <c r="T87" i="32"/>
  <c r="R87" i="32"/>
  <c r="P87" i="32"/>
  <c r="J80" i="32"/>
  <c r="F80" i="32"/>
  <c r="F78" i="32"/>
  <c r="E76" i="32"/>
  <c r="J54" i="32"/>
  <c r="F54" i="32"/>
  <c r="F52" i="32"/>
  <c r="E50" i="32"/>
  <c r="J24" i="32"/>
  <c r="E24" i="32"/>
  <c r="J55" i="32"/>
  <c r="J23" i="32"/>
  <c r="J18" i="32"/>
  <c r="E18" i="32"/>
  <c r="F55" i="32" s="1"/>
  <c r="J17" i="32"/>
  <c r="J12" i="32"/>
  <c r="J78" i="32" s="1"/>
  <c r="E7" i="32"/>
  <c r="E74" i="32" s="1"/>
  <c r="J37" i="31"/>
  <c r="J36" i="31"/>
  <c r="AY84" i="1"/>
  <c r="J35" i="31"/>
  <c r="AX84" i="1"/>
  <c r="BI114" i="31"/>
  <c r="BH114" i="31"/>
  <c r="BG114" i="31"/>
  <c r="BF114" i="31"/>
  <c r="T114" i="31"/>
  <c r="T113" i="31"/>
  <c r="R114" i="31"/>
  <c r="R113" i="31" s="1"/>
  <c r="P114" i="31"/>
  <c r="P113" i="31"/>
  <c r="BI109" i="31"/>
  <c r="BH109" i="31"/>
  <c r="BG109" i="31"/>
  <c r="BF109" i="31"/>
  <c r="T109" i="31"/>
  <c r="R109" i="31"/>
  <c r="P109" i="31"/>
  <c r="BI106" i="31"/>
  <c r="BH106" i="31"/>
  <c r="BG106" i="31"/>
  <c r="BF106" i="31"/>
  <c r="T106" i="31"/>
  <c r="R106" i="31"/>
  <c r="P106" i="31"/>
  <c r="BI102" i="31"/>
  <c r="BH102" i="31"/>
  <c r="BG102" i="31"/>
  <c r="BF102" i="31"/>
  <c r="T102" i="31"/>
  <c r="R102" i="31"/>
  <c r="P102" i="31"/>
  <c r="BI98" i="31"/>
  <c r="BH98" i="31"/>
  <c r="BG98" i="31"/>
  <c r="BF98" i="31"/>
  <c r="T98" i="31"/>
  <c r="R98" i="31"/>
  <c r="P98" i="31"/>
  <c r="BI95" i="31"/>
  <c r="BH95" i="31"/>
  <c r="BG95" i="31"/>
  <c r="BF95" i="31"/>
  <c r="T95" i="31"/>
  <c r="R95" i="31"/>
  <c r="P95" i="31"/>
  <c r="BI92" i="31"/>
  <c r="BH92" i="31"/>
  <c r="BG92" i="31"/>
  <c r="BF92" i="31"/>
  <c r="T92" i="31"/>
  <c r="R92" i="31"/>
  <c r="P92" i="31"/>
  <c r="BI90" i="31"/>
  <c r="BH90" i="31"/>
  <c r="BG90" i="31"/>
  <c r="BF90" i="31"/>
  <c r="T90" i="31"/>
  <c r="R90" i="31"/>
  <c r="P90" i="31"/>
  <c r="BI87" i="31"/>
  <c r="BH87" i="31"/>
  <c r="BG87" i="31"/>
  <c r="BF87" i="31"/>
  <c r="T87" i="31"/>
  <c r="R87" i="31"/>
  <c r="P87" i="31"/>
  <c r="BI84" i="31"/>
  <c r="BH84" i="31"/>
  <c r="BG84" i="31"/>
  <c r="BF84" i="31"/>
  <c r="T84" i="31"/>
  <c r="R84" i="31"/>
  <c r="P84" i="31"/>
  <c r="J78" i="31"/>
  <c r="F78" i="31"/>
  <c r="F76" i="31"/>
  <c r="E74" i="31"/>
  <c r="J54" i="31"/>
  <c r="F54" i="31"/>
  <c r="F52" i="31"/>
  <c r="E50" i="31"/>
  <c r="J24" i="31"/>
  <c r="E24" i="31"/>
  <c r="J79" i="31"/>
  <c r="J23" i="31"/>
  <c r="J18" i="31"/>
  <c r="E18" i="31"/>
  <c r="F55" i="31" s="1"/>
  <c r="J17" i="31"/>
  <c r="J12" i="31"/>
  <c r="J52" i="31" s="1"/>
  <c r="E7" i="31"/>
  <c r="E72" i="31" s="1"/>
  <c r="J37" i="30"/>
  <c r="J36" i="30"/>
  <c r="AY83" i="1"/>
  <c r="J35" i="30"/>
  <c r="AX83" i="1" s="1"/>
  <c r="BI141" i="30"/>
  <c r="BH141" i="30"/>
  <c r="BG141" i="30"/>
  <c r="BF141" i="30"/>
  <c r="T141" i="30"/>
  <c r="T140" i="30" s="1"/>
  <c r="R141" i="30"/>
  <c r="R140" i="30"/>
  <c r="P141" i="30"/>
  <c r="P140" i="30"/>
  <c r="BI133" i="30"/>
  <c r="BH133" i="30"/>
  <c r="BG133" i="30"/>
  <c r="BF133" i="30"/>
  <c r="T133" i="30"/>
  <c r="R133" i="30"/>
  <c r="P133" i="30"/>
  <c r="BI127" i="30"/>
  <c r="BH127" i="30"/>
  <c r="BG127" i="30"/>
  <c r="BF127" i="30"/>
  <c r="T127" i="30"/>
  <c r="R127" i="30"/>
  <c r="P127" i="30"/>
  <c r="BI121" i="30"/>
  <c r="BH121" i="30"/>
  <c r="BG121" i="30"/>
  <c r="BF121" i="30"/>
  <c r="T121" i="30"/>
  <c r="R121" i="30"/>
  <c r="P121" i="30"/>
  <c r="BI117" i="30"/>
  <c r="BH117" i="30"/>
  <c r="BG117" i="30"/>
  <c r="BF117" i="30"/>
  <c r="T117" i="30"/>
  <c r="R117" i="30"/>
  <c r="P117" i="30"/>
  <c r="BI114" i="30"/>
  <c r="BH114" i="30"/>
  <c r="BG114" i="30"/>
  <c r="BF114" i="30"/>
  <c r="T114" i="30"/>
  <c r="R114" i="30"/>
  <c r="P114" i="30"/>
  <c r="BI108" i="30"/>
  <c r="BH108" i="30"/>
  <c r="BG108" i="30"/>
  <c r="BF108" i="30"/>
  <c r="T108" i="30"/>
  <c r="R108" i="30"/>
  <c r="P108" i="30"/>
  <c r="BI104" i="30"/>
  <c r="BH104" i="30"/>
  <c r="BG104" i="30"/>
  <c r="BF104" i="30"/>
  <c r="T104" i="30"/>
  <c r="R104" i="30"/>
  <c r="P104" i="30"/>
  <c r="BI101" i="30"/>
  <c r="BH101" i="30"/>
  <c r="BG101" i="30"/>
  <c r="BF101" i="30"/>
  <c r="T101" i="30"/>
  <c r="R101" i="30"/>
  <c r="P101" i="30"/>
  <c r="BI97" i="30"/>
  <c r="BH97" i="30"/>
  <c r="BG97" i="30"/>
  <c r="BF97" i="30"/>
  <c r="T97" i="30"/>
  <c r="R97" i="30"/>
  <c r="P97" i="30"/>
  <c r="BI92" i="30"/>
  <c r="BH92" i="30"/>
  <c r="BG92" i="30"/>
  <c r="BF92" i="30"/>
  <c r="T92" i="30"/>
  <c r="R92" i="30"/>
  <c r="P92" i="30"/>
  <c r="BI89" i="30"/>
  <c r="BH89" i="30"/>
  <c r="BG89" i="30"/>
  <c r="BF89" i="30"/>
  <c r="T89" i="30"/>
  <c r="R89" i="30"/>
  <c r="P89" i="30"/>
  <c r="BI85" i="30"/>
  <c r="BH85" i="30"/>
  <c r="BG85" i="30"/>
  <c r="BF85" i="30"/>
  <c r="T85" i="30"/>
  <c r="R85" i="30"/>
  <c r="P85" i="30"/>
  <c r="J78" i="30"/>
  <c r="F78" i="30"/>
  <c r="F76" i="30"/>
  <c r="E74" i="30"/>
  <c r="J54" i="30"/>
  <c r="F54" i="30"/>
  <c r="F52" i="30"/>
  <c r="E50" i="30"/>
  <c r="J24" i="30"/>
  <c r="E24" i="30"/>
  <c r="J55" i="30" s="1"/>
  <c r="J23" i="30"/>
  <c r="J18" i="30"/>
  <c r="E18" i="30"/>
  <c r="F55" i="30"/>
  <c r="J17" i="30"/>
  <c r="J12" i="30"/>
  <c r="J52" i="30"/>
  <c r="E7" i="30"/>
  <c r="E48" i="30"/>
  <c r="J37" i="29"/>
  <c r="J36" i="29"/>
  <c r="AY82" i="1" s="1"/>
  <c r="J35" i="29"/>
  <c r="AX82" i="1" s="1"/>
  <c r="BI141" i="29"/>
  <c r="BH141" i="29"/>
  <c r="BG141" i="29"/>
  <c r="BF141" i="29"/>
  <c r="T141" i="29"/>
  <c r="T140" i="29" s="1"/>
  <c r="R141" i="29"/>
  <c r="R140" i="29" s="1"/>
  <c r="P141" i="29"/>
  <c r="P140" i="29" s="1"/>
  <c r="BI133" i="29"/>
  <c r="BH133" i="29"/>
  <c r="BG133" i="29"/>
  <c r="BF133" i="29"/>
  <c r="T133" i="29"/>
  <c r="R133" i="29"/>
  <c r="P133" i="29"/>
  <c r="BI127" i="29"/>
  <c r="BH127" i="29"/>
  <c r="BG127" i="29"/>
  <c r="BF127" i="29"/>
  <c r="T127" i="29"/>
  <c r="R127" i="29"/>
  <c r="P127" i="29"/>
  <c r="BI121" i="29"/>
  <c r="BH121" i="29"/>
  <c r="BG121" i="29"/>
  <c r="BF121" i="29"/>
  <c r="T121" i="29"/>
  <c r="R121" i="29"/>
  <c r="P121" i="29"/>
  <c r="BI117" i="29"/>
  <c r="BH117" i="29"/>
  <c r="BG117" i="29"/>
  <c r="BF117" i="29"/>
  <c r="T117" i="29"/>
  <c r="R117" i="29"/>
  <c r="P117" i="29"/>
  <c r="BI114" i="29"/>
  <c r="BH114" i="29"/>
  <c r="BG114" i="29"/>
  <c r="BF114" i="29"/>
  <c r="T114" i="29"/>
  <c r="R114" i="29"/>
  <c r="P114" i="29"/>
  <c r="BI108" i="29"/>
  <c r="BH108" i="29"/>
  <c r="BG108" i="29"/>
  <c r="BF108" i="29"/>
  <c r="T108" i="29"/>
  <c r="R108" i="29"/>
  <c r="P108" i="29"/>
  <c r="BI104" i="29"/>
  <c r="BH104" i="29"/>
  <c r="BG104" i="29"/>
  <c r="BF104" i="29"/>
  <c r="T104" i="29"/>
  <c r="R104" i="29"/>
  <c r="P104" i="29"/>
  <c r="BI101" i="29"/>
  <c r="BH101" i="29"/>
  <c r="BG101" i="29"/>
  <c r="BF101" i="29"/>
  <c r="T101" i="29"/>
  <c r="R101" i="29"/>
  <c r="P101" i="29"/>
  <c r="BI97" i="29"/>
  <c r="BH97" i="29"/>
  <c r="BG97" i="29"/>
  <c r="BF97" i="29"/>
  <c r="T97" i="29"/>
  <c r="R97" i="29"/>
  <c r="P97" i="29"/>
  <c r="BI92" i="29"/>
  <c r="BH92" i="29"/>
  <c r="BG92" i="29"/>
  <c r="BF92" i="29"/>
  <c r="T92" i="29"/>
  <c r="R92" i="29"/>
  <c r="P92" i="29"/>
  <c r="BI89" i="29"/>
  <c r="BH89" i="29"/>
  <c r="BG89" i="29"/>
  <c r="BF89" i="29"/>
  <c r="T89" i="29"/>
  <c r="R89" i="29"/>
  <c r="P89" i="29"/>
  <c r="BI85" i="29"/>
  <c r="BH85" i="29"/>
  <c r="BG85" i="29"/>
  <c r="BF85" i="29"/>
  <c r="T85" i="29"/>
  <c r="R85" i="29"/>
  <c r="P85" i="29"/>
  <c r="J78" i="29"/>
  <c r="F78" i="29"/>
  <c r="F76" i="29"/>
  <c r="E74" i="29"/>
  <c r="J54" i="29"/>
  <c r="F54" i="29"/>
  <c r="F52" i="29"/>
  <c r="E50" i="29"/>
  <c r="J24" i="29"/>
  <c r="E24" i="29"/>
  <c r="J55" i="29"/>
  <c r="J23" i="29"/>
  <c r="J18" i="29"/>
  <c r="E18" i="29"/>
  <c r="F79" i="29"/>
  <c r="J17" i="29"/>
  <c r="J12" i="29"/>
  <c r="J76" i="29" s="1"/>
  <c r="E7" i="29"/>
  <c r="E72" i="29" s="1"/>
  <c r="J37" i="28"/>
  <c r="J36" i="28"/>
  <c r="AY81" i="1"/>
  <c r="J35" i="28"/>
  <c r="AX81" i="1"/>
  <c r="BI141" i="28"/>
  <c r="BH141" i="28"/>
  <c r="BG141" i="28"/>
  <c r="BF141" i="28"/>
  <c r="T141" i="28"/>
  <c r="T140" i="28"/>
  <c r="R141" i="28"/>
  <c r="R140" i="28" s="1"/>
  <c r="P141" i="28"/>
  <c r="P140" i="28"/>
  <c r="BI133" i="28"/>
  <c r="BH133" i="28"/>
  <c r="BG133" i="28"/>
  <c r="BF133" i="28"/>
  <c r="T133" i="28"/>
  <c r="R133" i="28"/>
  <c r="P133" i="28"/>
  <c r="BI127" i="28"/>
  <c r="BH127" i="28"/>
  <c r="BG127" i="28"/>
  <c r="BF127" i="28"/>
  <c r="T127" i="28"/>
  <c r="R127" i="28"/>
  <c r="P127" i="28"/>
  <c r="BI121" i="28"/>
  <c r="BH121" i="28"/>
  <c r="BG121" i="28"/>
  <c r="BF121" i="28"/>
  <c r="T121" i="28"/>
  <c r="R121" i="28"/>
  <c r="P121" i="28"/>
  <c r="BI117" i="28"/>
  <c r="BH117" i="28"/>
  <c r="BG117" i="28"/>
  <c r="BF117" i="28"/>
  <c r="T117" i="28"/>
  <c r="R117" i="28"/>
  <c r="P117" i="28"/>
  <c r="BI114" i="28"/>
  <c r="BH114" i="28"/>
  <c r="BG114" i="28"/>
  <c r="BF114" i="28"/>
  <c r="T114" i="28"/>
  <c r="R114" i="28"/>
  <c r="P114" i="28"/>
  <c r="BI108" i="28"/>
  <c r="BH108" i="28"/>
  <c r="BG108" i="28"/>
  <c r="BF108" i="28"/>
  <c r="T108" i="28"/>
  <c r="R108" i="28"/>
  <c r="P108" i="28"/>
  <c r="BI104" i="28"/>
  <c r="BH104" i="28"/>
  <c r="BG104" i="28"/>
  <c r="BF104" i="28"/>
  <c r="T104" i="28"/>
  <c r="R104" i="28"/>
  <c r="P104" i="28"/>
  <c r="BI101" i="28"/>
  <c r="BH101" i="28"/>
  <c r="BG101" i="28"/>
  <c r="BF101" i="28"/>
  <c r="T101" i="28"/>
  <c r="R101" i="28"/>
  <c r="P101" i="28"/>
  <c r="BI97" i="28"/>
  <c r="BH97" i="28"/>
  <c r="BG97" i="28"/>
  <c r="BF97" i="28"/>
  <c r="T97" i="28"/>
  <c r="R97" i="28"/>
  <c r="P97" i="28"/>
  <c r="BI92" i="28"/>
  <c r="BH92" i="28"/>
  <c r="BG92" i="28"/>
  <c r="BF92" i="28"/>
  <c r="T92" i="28"/>
  <c r="R92" i="28"/>
  <c r="P92" i="28"/>
  <c r="BI89" i="28"/>
  <c r="BH89" i="28"/>
  <c r="BG89" i="28"/>
  <c r="BF89" i="28"/>
  <c r="T89" i="28"/>
  <c r="R89" i="28"/>
  <c r="P89" i="28"/>
  <c r="BI85" i="28"/>
  <c r="BH85" i="28"/>
  <c r="BG85" i="28"/>
  <c r="BF85" i="28"/>
  <c r="T85" i="28"/>
  <c r="R85" i="28"/>
  <c r="P85" i="28"/>
  <c r="J78" i="28"/>
  <c r="F78" i="28"/>
  <c r="F76" i="28"/>
  <c r="E74" i="28"/>
  <c r="J54" i="28"/>
  <c r="F54" i="28"/>
  <c r="F52" i="28"/>
  <c r="E50" i="28"/>
  <c r="J24" i="28"/>
  <c r="E24" i="28"/>
  <c r="J55" i="28" s="1"/>
  <c r="J23" i="28"/>
  <c r="J18" i="28"/>
  <c r="E18" i="28"/>
  <c r="F55" i="28" s="1"/>
  <c r="J17" i="28"/>
  <c r="J12" i="28"/>
  <c r="J76" i="28" s="1"/>
  <c r="E7" i="28"/>
  <c r="E72" i="28"/>
  <c r="J37" i="27"/>
  <c r="J36" i="27"/>
  <c r="AY80" i="1"/>
  <c r="J35" i="27"/>
  <c r="AX80" i="1" s="1"/>
  <c r="BI282" i="27"/>
  <c r="BH282" i="27"/>
  <c r="BG282" i="27"/>
  <c r="BF282" i="27"/>
  <c r="T282" i="27"/>
  <c r="R282" i="27"/>
  <c r="P282" i="27"/>
  <c r="BI280" i="27"/>
  <c r="BH280" i="27"/>
  <c r="BG280" i="27"/>
  <c r="BF280" i="27"/>
  <c r="T280" i="27"/>
  <c r="R280" i="27"/>
  <c r="P280" i="27"/>
  <c r="BI278" i="27"/>
  <c r="BH278" i="27"/>
  <c r="BG278" i="27"/>
  <c r="BF278" i="27"/>
  <c r="T278" i="27"/>
  <c r="R278" i="27"/>
  <c r="P278" i="27"/>
  <c r="BI276" i="27"/>
  <c r="BH276" i="27"/>
  <c r="BG276" i="27"/>
  <c r="BF276" i="27"/>
  <c r="T276" i="27"/>
  <c r="R276" i="27"/>
  <c r="P276" i="27"/>
  <c r="BI274" i="27"/>
  <c r="BH274" i="27"/>
  <c r="BG274" i="27"/>
  <c r="BF274" i="27"/>
  <c r="T274" i="27"/>
  <c r="R274" i="27"/>
  <c r="P274" i="27"/>
  <c r="BI272" i="27"/>
  <c r="BH272" i="27"/>
  <c r="BG272" i="27"/>
  <c r="BF272" i="27"/>
  <c r="T272" i="27"/>
  <c r="R272" i="27"/>
  <c r="P272" i="27"/>
  <c r="BI270" i="27"/>
  <c r="BH270" i="27"/>
  <c r="BG270" i="27"/>
  <c r="BF270" i="27"/>
  <c r="T270" i="27"/>
  <c r="R270" i="27"/>
  <c r="P270" i="27"/>
  <c r="BI268" i="27"/>
  <c r="BH268" i="27"/>
  <c r="BG268" i="27"/>
  <c r="BF268" i="27"/>
  <c r="T268" i="27"/>
  <c r="R268" i="27"/>
  <c r="P268" i="27"/>
  <c r="BI266" i="27"/>
  <c r="BH266" i="27"/>
  <c r="BG266" i="27"/>
  <c r="BF266" i="27"/>
  <c r="T266" i="27"/>
  <c r="R266" i="27"/>
  <c r="P266" i="27"/>
  <c r="BI264" i="27"/>
  <c r="BH264" i="27"/>
  <c r="BG264" i="27"/>
  <c r="BF264" i="27"/>
  <c r="T264" i="27"/>
  <c r="R264" i="27"/>
  <c r="P264" i="27"/>
  <c r="BI262" i="27"/>
  <c r="BH262" i="27"/>
  <c r="BG262" i="27"/>
  <c r="BF262" i="27"/>
  <c r="T262" i="27"/>
  <c r="R262" i="27"/>
  <c r="P262" i="27"/>
  <c r="BI260" i="27"/>
  <c r="BH260" i="27"/>
  <c r="BG260" i="27"/>
  <c r="BF260" i="27"/>
  <c r="T260" i="27"/>
  <c r="R260" i="27"/>
  <c r="P260" i="27"/>
  <c r="BI258" i="27"/>
  <c r="BH258" i="27"/>
  <c r="BG258" i="27"/>
  <c r="BF258" i="27"/>
  <c r="T258" i="27"/>
  <c r="R258" i="27"/>
  <c r="P258" i="27"/>
  <c r="BI256" i="27"/>
  <c r="BH256" i="27"/>
  <c r="BG256" i="27"/>
  <c r="BF256" i="27"/>
  <c r="T256" i="27"/>
  <c r="R256" i="27"/>
  <c r="P256" i="27"/>
  <c r="BI254" i="27"/>
  <c r="BH254" i="27"/>
  <c r="BG254" i="27"/>
  <c r="BF254" i="27"/>
  <c r="T254" i="27"/>
  <c r="R254" i="27"/>
  <c r="P254" i="27"/>
  <c r="BI252" i="27"/>
  <c r="BH252" i="27"/>
  <c r="BG252" i="27"/>
  <c r="BF252" i="27"/>
  <c r="T252" i="27"/>
  <c r="R252" i="27"/>
  <c r="P252" i="27"/>
  <c r="BI250" i="27"/>
  <c r="BH250" i="27"/>
  <c r="BG250" i="27"/>
  <c r="BF250" i="27"/>
  <c r="T250" i="27"/>
  <c r="R250" i="27"/>
  <c r="P250" i="27"/>
  <c r="BI248" i="27"/>
  <c r="BH248" i="27"/>
  <c r="BG248" i="27"/>
  <c r="BF248" i="27"/>
  <c r="T248" i="27"/>
  <c r="R248" i="27"/>
  <c r="P248" i="27"/>
  <c r="BI246" i="27"/>
  <c r="BH246" i="27"/>
  <c r="BG246" i="27"/>
  <c r="BF246" i="27"/>
  <c r="T246" i="27"/>
  <c r="R246" i="27"/>
  <c r="P246" i="27"/>
  <c r="BI243" i="27"/>
  <c r="BH243" i="27"/>
  <c r="BG243" i="27"/>
  <c r="BF243" i="27"/>
  <c r="T243" i="27"/>
  <c r="R243" i="27"/>
  <c r="P243" i="27"/>
  <c r="BI239" i="27"/>
  <c r="BH239" i="27"/>
  <c r="BG239" i="27"/>
  <c r="BF239" i="27"/>
  <c r="T239" i="27"/>
  <c r="R239" i="27"/>
  <c r="P239" i="27"/>
  <c r="BI235" i="27"/>
  <c r="BH235" i="27"/>
  <c r="BG235" i="27"/>
  <c r="BF235" i="27"/>
  <c r="T235" i="27"/>
  <c r="R235" i="27"/>
  <c r="P235" i="27"/>
  <c r="BI229" i="27"/>
  <c r="BH229" i="27"/>
  <c r="BG229" i="27"/>
  <c r="BF229" i="27"/>
  <c r="T229" i="27"/>
  <c r="R229" i="27"/>
  <c r="P229" i="27"/>
  <c r="BI222" i="27"/>
  <c r="BH222" i="27"/>
  <c r="BG222" i="27"/>
  <c r="BF222" i="27"/>
  <c r="T222" i="27"/>
  <c r="R222" i="27"/>
  <c r="P222" i="27"/>
  <c r="BI216" i="27"/>
  <c r="BH216" i="27"/>
  <c r="BG216" i="27"/>
  <c r="BF216" i="27"/>
  <c r="T216" i="27"/>
  <c r="R216" i="27"/>
  <c r="P216" i="27"/>
  <c r="BI210" i="27"/>
  <c r="BH210" i="27"/>
  <c r="BG210" i="27"/>
  <c r="BF210" i="27"/>
  <c r="T210" i="27"/>
  <c r="R210" i="27"/>
  <c r="P210" i="27"/>
  <c r="BI207" i="27"/>
  <c r="BH207" i="27"/>
  <c r="BG207" i="27"/>
  <c r="BF207" i="27"/>
  <c r="T207" i="27"/>
  <c r="R207" i="27"/>
  <c r="P207" i="27"/>
  <c r="BI202" i="27"/>
  <c r="BH202" i="27"/>
  <c r="BG202" i="27"/>
  <c r="BF202" i="27"/>
  <c r="T202" i="27"/>
  <c r="R202" i="27"/>
  <c r="P202" i="27"/>
  <c r="BI199" i="27"/>
  <c r="BH199" i="27"/>
  <c r="BG199" i="27"/>
  <c r="BF199" i="27"/>
  <c r="T199" i="27"/>
  <c r="R199" i="27"/>
  <c r="P199" i="27"/>
  <c r="BI193" i="27"/>
  <c r="BH193" i="27"/>
  <c r="BG193" i="27"/>
  <c r="BF193" i="27"/>
  <c r="T193" i="27"/>
  <c r="R193" i="27"/>
  <c r="P193" i="27"/>
  <c r="BI189" i="27"/>
  <c r="BH189" i="27"/>
  <c r="BG189" i="27"/>
  <c r="BF189" i="27"/>
  <c r="T189" i="27"/>
  <c r="R189" i="27"/>
  <c r="P189" i="27"/>
  <c r="BI184" i="27"/>
  <c r="BH184" i="27"/>
  <c r="BG184" i="27"/>
  <c r="BF184" i="27"/>
  <c r="T184" i="27"/>
  <c r="R184" i="27"/>
  <c r="P184" i="27"/>
  <c r="BI180" i="27"/>
  <c r="BH180" i="27"/>
  <c r="BG180" i="27"/>
  <c r="BF180" i="27"/>
  <c r="T180" i="27"/>
  <c r="R180" i="27"/>
  <c r="P180" i="27"/>
  <c r="BI176" i="27"/>
  <c r="BH176" i="27"/>
  <c r="BG176" i="27"/>
  <c r="BF176" i="27"/>
  <c r="T176" i="27"/>
  <c r="R176" i="27"/>
  <c r="P176" i="27"/>
  <c r="BI169" i="27"/>
  <c r="BH169" i="27"/>
  <c r="BG169" i="27"/>
  <c r="BF169" i="27"/>
  <c r="T169" i="27"/>
  <c r="R169" i="27"/>
  <c r="P169" i="27"/>
  <c r="BI166" i="27"/>
  <c r="BH166" i="27"/>
  <c r="BG166" i="27"/>
  <c r="BF166" i="27"/>
  <c r="T166" i="27"/>
  <c r="R166" i="27"/>
  <c r="P166" i="27"/>
  <c r="BI162" i="27"/>
  <c r="BH162" i="27"/>
  <c r="BG162" i="27"/>
  <c r="BF162" i="27"/>
  <c r="T162" i="27"/>
  <c r="R162" i="27"/>
  <c r="P162" i="27"/>
  <c r="BI160" i="27"/>
  <c r="BH160" i="27"/>
  <c r="BG160" i="27"/>
  <c r="BF160" i="27"/>
  <c r="T160" i="27"/>
  <c r="R160" i="27"/>
  <c r="P160" i="27"/>
  <c r="BI156" i="27"/>
  <c r="BH156" i="27"/>
  <c r="BG156" i="27"/>
  <c r="BF156" i="27"/>
  <c r="T156" i="27"/>
  <c r="R156" i="27"/>
  <c r="P156" i="27"/>
  <c r="BI154" i="27"/>
  <c r="BH154" i="27"/>
  <c r="BG154" i="27"/>
  <c r="BF154" i="27"/>
  <c r="T154" i="27"/>
  <c r="R154" i="27"/>
  <c r="P154" i="27"/>
  <c r="BI150" i="27"/>
  <c r="BH150" i="27"/>
  <c r="BG150" i="27"/>
  <c r="BF150" i="27"/>
  <c r="T150" i="27"/>
  <c r="R150" i="27"/>
  <c r="P150" i="27"/>
  <c r="BI146" i="27"/>
  <c r="BH146" i="27"/>
  <c r="BG146" i="27"/>
  <c r="BF146" i="27"/>
  <c r="T146" i="27"/>
  <c r="R146" i="27"/>
  <c r="P146" i="27"/>
  <c r="BI142" i="27"/>
  <c r="BH142" i="27"/>
  <c r="BG142" i="27"/>
  <c r="BF142" i="27"/>
  <c r="T142" i="27"/>
  <c r="R142" i="27"/>
  <c r="P142" i="27"/>
  <c r="BI138" i="27"/>
  <c r="BH138" i="27"/>
  <c r="BG138" i="27"/>
  <c r="BF138" i="27"/>
  <c r="T138" i="27"/>
  <c r="R138" i="27"/>
  <c r="P138" i="27"/>
  <c r="BI134" i="27"/>
  <c r="BH134" i="27"/>
  <c r="BG134" i="27"/>
  <c r="BF134" i="27"/>
  <c r="T134" i="27"/>
  <c r="R134" i="27"/>
  <c r="P134" i="27"/>
  <c r="BI130" i="27"/>
  <c r="BH130" i="27"/>
  <c r="BG130" i="27"/>
  <c r="BF130" i="27"/>
  <c r="T130" i="27"/>
  <c r="R130" i="27"/>
  <c r="P130" i="27"/>
  <c r="BI126" i="27"/>
  <c r="BH126" i="27"/>
  <c r="BG126" i="27"/>
  <c r="BF126" i="27"/>
  <c r="T126" i="27"/>
  <c r="R126" i="27"/>
  <c r="P126" i="27"/>
  <c r="BI122" i="27"/>
  <c r="BH122" i="27"/>
  <c r="BG122" i="27"/>
  <c r="BF122" i="27"/>
  <c r="T122" i="27"/>
  <c r="R122" i="27"/>
  <c r="P122" i="27"/>
  <c r="BI118" i="27"/>
  <c r="BH118" i="27"/>
  <c r="BG118" i="27"/>
  <c r="BF118" i="27"/>
  <c r="T118" i="27"/>
  <c r="R118" i="27"/>
  <c r="P118" i="27"/>
  <c r="BI114" i="27"/>
  <c r="BH114" i="27"/>
  <c r="BG114" i="27"/>
  <c r="BF114" i="27"/>
  <c r="T114" i="27"/>
  <c r="R114" i="27"/>
  <c r="P114" i="27"/>
  <c r="BI110" i="27"/>
  <c r="BH110" i="27"/>
  <c r="BG110" i="27"/>
  <c r="BF110" i="27"/>
  <c r="T110" i="27"/>
  <c r="R110" i="27"/>
  <c r="P110" i="27"/>
  <c r="BI106" i="27"/>
  <c r="BH106" i="27"/>
  <c r="BG106" i="27"/>
  <c r="BF106" i="27"/>
  <c r="T106" i="27"/>
  <c r="R106" i="27"/>
  <c r="P106" i="27"/>
  <c r="BI103" i="27"/>
  <c r="BH103" i="27"/>
  <c r="BG103" i="27"/>
  <c r="BF103" i="27"/>
  <c r="T103" i="27"/>
  <c r="R103" i="27"/>
  <c r="P103" i="27"/>
  <c r="BI90" i="27"/>
  <c r="BH90" i="27"/>
  <c r="BG90" i="27"/>
  <c r="BF90" i="27"/>
  <c r="T90" i="27"/>
  <c r="R90" i="27"/>
  <c r="P90" i="27"/>
  <c r="BI86" i="27"/>
  <c r="BH86" i="27"/>
  <c r="BG86" i="27"/>
  <c r="BF86" i="27"/>
  <c r="T86" i="27"/>
  <c r="R86" i="27"/>
  <c r="P86" i="27"/>
  <c r="J79" i="27"/>
  <c r="F79" i="27"/>
  <c r="F77" i="27"/>
  <c r="E75" i="27"/>
  <c r="J54" i="27"/>
  <c r="F54" i="27"/>
  <c r="F52" i="27"/>
  <c r="E50" i="27"/>
  <c r="J24" i="27"/>
  <c r="E24" i="27"/>
  <c r="J55" i="27" s="1"/>
  <c r="J23" i="27"/>
  <c r="J18" i="27"/>
  <c r="E18" i="27"/>
  <c r="F80" i="27"/>
  <c r="J17" i="27"/>
  <c r="J12" i="27"/>
  <c r="J77" i="27"/>
  <c r="E7" i="27"/>
  <c r="E48" i="27"/>
  <c r="J37" i="26"/>
  <c r="J36" i="26"/>
  <c r="AY79" i="1" s="1"/>
  <c r="J35" i="26"/>
  <c r="AX79" i="1" s="1"/>
  <c r="BI114" i="26"/>
  <c r="BH114" i="26"/>
  <c r="BG114" i="26"/>
  <c r="BF114" i="26"/>
  <c r="T114" i="26"/>
  <c r="T113" i="26" s="1"/>
  <c r="R114" i="26"/>
  <c r="R113" i="26" s="1"/>
  <c r="P114" i="26"/>
  <c r="P113" i="26" s="1"/>
  <c r="BI109" i="26"/>
  <c r="BH109" i="26"/>
  <c r="BG109" i="26"/>
  <c r="BF109" i="26"/>
  <c r="T109" i="26"/>
  <c r="R109" i="26"/>
  <c r="P109" i="26"/>
  <c r="BI106" i="26"/>
  <c r="BH106" i="26"/>
  <c r="BG106" i="26"/>
  <c r="BF106" i="26"/>
  <c r="T106" i="26"/>
  <c r="R106" i="26"/>
  <c r="P106" i="26"/>
  <c r="BI102" i="26"/>
  <c r="BH102" i="26"/>
  <c r="BG102" i="26"/>
  <c r="BF102" i="26"/>
  <c r="T102" i="26"/>
  <c r="R102" i="26"/>
  <c r="P102" i="26"/>
  <c r="BI98" i="26"/>
  <c r="BH98" i="26"/>
  <c r="BG98" i="26"/>
  <c r="BF98" i="26"/>
  <c r="T98" i="26"/>
  <c r="R98" i="26"/>
  <c r="P98" i="26"/>
  <c r="BI95" i="26"/>
  <c r="BH95" i="26"/>
  <c r="BG95" i="26"/>
  <c r="BF95" i="26"/>
  <c r="T95" i="26"/>
  <c r="R95" i="26"/>
  <c r="P95" i="26"/>
  <c r="BI92" i="26"/>
  <c r="BH92" i="26"/>
  <c r="BG92" i="26"/>
  <c r="BF92" i="26"/>
  <c r="T92" i="26"/>
  <c r="R92" i="26"/>
  <c r="P92" i="26"/>
  <c r="BI90" i="26"/>
  <c r="BH90" i="26"/>
  <c r="BG90" i="26"/>
  <c r="BF90" i="26"/>
  <c r="T90" i="26"/>
  <c r="R90" i="26"/>
  <c r="P90" i="26"/>
  <c r="BI87" i="26"/>
  <c r="BH87" i="26"/>
  <c r="BG87" i="26"/>
  <c r="BF87" i="26"/>
  <c r="T87" i="26"/>
  <c r="R87" i="26"/>
  <c r="P87" i="26"/>
  <c r="BI84" i="26"/>
  <c r="BH84" i="26"/>
  <c r="BG84" i="26"/>
  <c r="BF84" i="26"/>
  <c r="T84" i="26"/>
  <c r="R84" i="26"/>
  <c r="P84" i="26"/>
  <c r="J78" i="26"/>
  <c r="F78" i="26"/>
  <c r="F76" i="26"/>
  <c r="E74" i="26"/>
  <c r="J54" i="26"/>
  <c r="F54" i="26"/>
  <c r="F52" i="26"/>
  <c r="E50" i="26"/>
  <c r="J24" i="26"/>
  <c r="E24" i="26"/>
  <c r="J79" i="26" s="1"/>
  <c r="J23" i="26"/>
  <c r="J18" i="26"/>
  <c r="E18" i="26"/>
  <c r="F55" i="26" s="1"/>
  <c r="J17" i="26"/>
  <c r="J12" i="26"/>
  <c r="J52" i="26" s="1"/>
  <c r="E7" i="26"/>
  <c r="E48" i="26"/>
  <c r="J37" i="25"/>
  <c r="J36" i="25"/>
  <c r="AY78" i="1" s="1"/>
  <c r="J35" i="25"/>
  <c r="AX78" i="1"/>
  <c r="BI129" i="25"/>
  <c r="BH129" i="25"/>
  <c r="BG129" i="25"/>
  <c r="BF129" i="25"/>
  <c r="T129" i="25"/>
  <c r="T128" i="25" s="1"/>
  <c r="R129" i="25"/>
  <c r="R128" i="25" s="1"/>
  <c r="P129" i="25"/>
  <c r="P128" i="25" s="1"/>
  <c r="BI124" i="25"/>
  <c r="BH124" i="25"/>
  <c r="BG124" i="25"/>
  <c r="BF124" i="25"/>
  <c r="T124" i="25"/>
  <c r="R124" i="25"/>
  <c r="P124" i="25"/>
  <c r="BI120" i="25"/>
  <c r="BH120" i="25"/>
  <c r="BG120" i="25"/>
  <c r="BF120" i="25"/>
  <c r="T120" i="25"/>
  <c r="R120" i="25"/>
  <c r="P120" i="25"/>
  <c r="BI116" i="25"/>
  <c r="BH116" i="25"/>
  <c r="BG116" i="25"/>
  <c r="BF116" i="25"/>
  <c r="T116" i="25"/>
  <c r="R116" i="25"/>
  <c r="P116" i="25"/>
  <c r="BI112" i="25"/>
  <c r="BH112" i="25"/>
  <c r="BG112" i="25"/>
  <c r="BF112" i="25"/>
  <c r="T112" i="25"/>
  <c r="R112" i="25"/>
  <c r="P112" i="25"/>
  <c r="BI109" i="25"/>
  <c r="BH109" i="25"/>
  <c r="BG109" i="25"/>
  <c r="BF109" i="25"/>
  <c r="T109" i="25"/>
  <c r="R109" i="25"/>
  <c r="P109" i="25"/>
  <c r="BI105" i="25"/>
  <c r="BH105" i="25"/>
  <c r="BG105" i="25"/>
  <c r="BF105" i="25"/>
  <c r="T105" i="25"/>
  <c r="R105" i="25"/>
  <c r="P105" i="25"/>
  <c r="BI101" i="25"/>
  <c r="BH101" i="25"/>
  <c r="BG101" i="25"/>
  <c r="BF101" i="25"/>
  <c r="T101" i="25"/>
  <c r="R101" i="25"/>
  <c r="P101" i="25"/>
  <c r="BI97" i="25"/>
  <c r="BH97" i="25"/>
  <c r="BG97" i="25"/>
  <c r="BF97" i="25"/>
  <c r="T97" i="25"/>
  <c r="R97" i="25"/>
  <c r="P97" i="25"/>
  <c r="BI92" i="25"/>
  <c r="BH92" i="25"/>
  <c r="BG92" i="25"/>
  <c r="BF92" i="25"/>
  <c r="T92" i="25"/>
  <c r="R92" i="25"/>
  <c r="P92" i="25"/>
  <c r="BI89" i="25"/>
  <c r="BH89" i="25"/>
  <c r="BG89" i="25"/>
  <c r="BF89" i="25"/>
  <c r="T89" i="25"/>
  <c r="R89" i="25"/>
  <c r="P89" i="25"/>
  <c r="BI85" i="25"/>
  <c r="BH85" i="25"/>
  <c r="BG85" i="25"/>
  <c r="BF85" i="25"/>
  <c r="T85" i="25"/>
  <c r="R85" i="25"/>
  <c r="P85" i="25"/>
  <c r="J78" i="25"/>
  <c r="F78" i="25"/>
  <c r="F76" i="25"/>
  <c r="E74" i="25"/>
  <c r="J54" i="25"/>
  <c r="F54" i="25"/>
  <c r="F52" i="25"/>
  <c r="E50" i="25"/>
  <c r="J24" i="25"/>
  <c r="E24" i="25"/>
  <c r="J79" i="25" s="1"/>
  <c r="J23" i="25"/>
  <c r="J18" i="25"/>
  <c r="E18" i="25"/>
  <c r="F79" i="25" s="1"/>
  <c r="J17" i="25"/>
  <c r="J12" i="25"/>
  <c r="J52" i="25"/>
  <c r="E7" i="25"/>
  <c r="E48" i="25"/>
  <c r="J37" i="24"/>
  <c r="J36" i="24"/>
  <c r="AY77" i="1"/>
  <c r="J35" i="24"/>
  <c r="AX77" i="1" s="1"/>
  <c r="BI129" i="24"/>
  <c r="BH129" i="24"/>
  <c r="BG129" i="24"/>
  <c r="BF129" i="24"/>
  <c r="T129" i="24"/>
  <c r="T128" i="24" s="1"/>
  <c r="R129" i="24"/>
  <c r="R128" i="24"/>
  <c r="P129" i="24"/>
  <c r="P128" i="24" s="1"/>
  <c r="BI124" i="24"/>
  <c r="BH124" i="24"/>
  <c r="BG124" i="24"/>
  <c r="BF124" i="24"/>
  <c r="T124" i="24"/>
  <c r="R124" i="24"/>
  <c r="P124" i="24"/>
  <c r="BI120" i="24"/>
  <c r="BH120" i="24"/>
  <c r="BG120" i="24"/>
  <c r="BF120" i="24"/>
  <c r="T120" i="24"/>
  <c r="R120" i="24"/>
  <c r="P120" i="24"/>
  <c r="BI116" i="24"/>
  <c r="BH116" i="24"/>
  <c r="BG116" i="24"/>
  <c r="BF116" i="24"/>
  <c r="T116" i="24"/>
  <c r="R116" i="24"/>
  <c r="P116" i="24"/>
  <c r="BI112" i="24"/>
  <c r="BH112" i="24"/>
  <c r="BG112" i="24"/>
  <c r="BF112" i="24"/>
  <c r="T112" i="24"/>
  <c r="R112" i="24"/>
  <c r="P112" i="24"/>
  <c r="BI109" i="24"/>
  <c r="BH109" i="24"/>
  <c r="BG109" i="24"/>
  <c r="BF109" i="24"/>
  <c r="T109" i="24"/>
  <c r="R109" i="24"/>
  <c r="P109" i="24"/>
  <c r="BI105" i="24"/>
  <c r="BH105" i="24"/>
  <c r="BG105" i="24"/>
  <c r="BF105" i="24"/>
  <c r="T105" i="24"/>
  <c r="R105" i="24"/>
  <c r="P105" i="24"/>
  <c r="BI101" i="24"/>
  <c r="BH101" i="24"/>
  <c r="BG101" i="24"/>
  <c r="BF101" i="24"/>
  <c r="T101" i="24"/>
  <c r="R101" i="24"/>
  <c r="P101" i="24"/>
  <c r="BI97" i="24"/>
  <c r="BH97" i="24"/>
  <c r="BG97" i="24"/>
  <c r="BF97" i="24"/>
  <c r="T97" i="24"/>
  <c r="R97" i="24"/>
  <c r="P97" i="24"/>
  <c r="BI92" i="24"/>
  <c r="BH92" i="24"/>
  <c r="BG92" i="24"/>
  <c r="BF92" i="24"/>
  <c r="T92" i="24"/>
  <c r="R92" i="24"/>
  <c r="P92" i="24"/>
  <c r="BI89" i="24"/>
  <c r="BH89" i="24"/>
  <c r="BG89" i="24"/>
  <c r="BF89" i="24"/>
  <c r="T89" i="24"/>
  <c r="R89" i="24"/>
  <c r="P89" i="24"/>
  <c r="BI85" i="24"/>
  <c r="BH85" i="24"/>
  <c r="BG85" i="24"/>
  <c r="BF85" i="24"/>
  <c r="T85" i="24"/>
  <c r="R85" i="24"/>
  <c r="P85" i="24"/>
  <c r="J78" i="24"/>
  <c r="F78" i="24"/>
  <c r="F76" i="24"/>
  <c r="E74" i="24"/>
  <c r="J54" i="24"/>
  <c r="F54" i="24"/>
  <c r="F52" i="24"/>
  <c r="E50" i="24"/>
  <c r="J24" i="24"/>
  <c r="E24" i="24"/>
  <c r="J79" i="24" s="1"/>
  <c r="J23" i="24"/>
  <c r="J18" i="24"/>
  <c r="E18" i="24"/>
  <c r="F79" i="24" s="1"/>
  <c r="J17" i="24"/>
  <c r="J12" i="24"/>
  <c r="J76" i="24" s="1"/>
  <c r="E7" i="24"/>
  <c r="E72" i="24"/>
  <c r="J37" i="23"/>
  <c r="J36" i="23"/>
  <c r="AY76" i="1"/>
  <c r="J35" i="23"/>
  <c r="AX76" i="1" s="1"/>
  <c r="BI129" i="23"/>
  <c r="BH129" i="23"/>
  <c r="BG129" i="23"/>
  <c r="BF129" i="23"/>
  <c r="T129" i="23"/>
  <c r="T128" i="23"/>
  <c r="R129" i="23"/>
  <c r="R128" i="23" s="1"/>
  <c r="P129" i="23"/>
  <c r="P128" i="23"/>
  <c r="BI124" i="23"/>
  <c r="BH124" i="23"/>
  <c r="BG124" i="23"/>
  <c r="BF124" i="23"/>
  <c r="T124" i="23"/>
  <c r="R124" i="23"/>
  <c r="P124" i="23"/>
  <c r="BI120" i="23"/>
  <c r="BH120" i="23"/>
  <c r="BG120" i="23"/>
  <c r="BF120" i="23"/>
  <c r="T120" i="23"/>
  <c r="R120" i="23"/>
  <c r="P120" i="23"/>
  <c r="BI116" i="23"/>
  <c r="BH116" i="23"/>
  <c r="BG116" i="23"/>
  <c r="BF116" i="23"/>
  <c r="T116" i="23"/>
  <c r="R116" i="23"/>
  <c r="P116" i="23"/>
  <c r="BI112" i="23"/>
  <c r="BH112" i="23"/>
  <c r="BG112" i="23"/>
  <c r="BF112" i="23"/>
  <c r="T112" i="23"/>
  <c r="R112" i="23"/>
  <c r="P112" i="23"/>
  <c r="BI109" i="23"/>
  <c r="BH109" i="23"/>
  <c r="BG109" i="23"/>
  <c r="BF109" i="23"/>
  <c r="T109" i="23"/>
  <c r="R109" i="23"/>
  <c r="P109" i="23"/>
  <c r="BI105" i="23"/>
  <c r="BH105" i="23"/>
  <c r="BG105" i="23"/>
  <c r="BF105" i="23"/>
  <c r="T105" i="23"/>
  <c r="R105" i="23"/>
  <c r="P105" i="23"/>
  <c r="BI101" i="23"/>
  <c r="BH101" i="23"/>
  <c r="BG101" i="23"/>
  <c r="BF101" i="23"/>
  <c r="T101" i="23"/>
  <c r="R101" i="23"/>
  <c r="P101" i="23"/>
  <c r="BI97" i="23"/>
  <c r="BH97" i="23"/>
  <c r="BG97" i="23"/>
  <c r="BF97" i="23"/>
  <c r="T97" i="23"/>
  <c r="R97" i="23"/>
  <c r="P97" i="23"/>
  <c r="BI92" i="23"/>
  <c r="BH92" i="23"/>
  <c r="BG92" i="23"/>
  <c r="BF92" i="23"/>
  <c r="T92" i="23"/>
  <c r="R92" i="23"/>
  <c r="P92" i="23"/>
  <c r="BI89" i="23"/>
  <c r="BH89" i="23"/>
  <c r="BG89" i="23"/>
  <c r="BF89" i="23"/>
  <c r="T89" i="23"/>
  <c r="R89" i="23"/>
  <c r="P89" i="23"/>
  <c r="BI85" i="23"/>
  <c r="BH85" i="23"/>
  <c r="BG85" i="23"/>
  <c r="BF85" i="23"/>
  <c r="T85" i="23"/>
  <c r="R85" i="23"/>
  <c r="P85" i="23"/>
  <c r="J78" i="23"/>
  <c r="F78" i="23"/>
  <c r="F76" i="23"/>
  <c r="E74" i="23"/>
  <c r="J54" i="23"/>
  <c r="F54" i="23"/>
  <c r="F52" i="23"/>
  <c r="E50" i="23"/>
  <c r="J24" i="23"/>
  <c r="E24" i="23"/>
  <c r="J79" i="23" s="1"/>
  <c r="J23" i="23"/>
  <c r="J18" i="23"/>
  <c r="E18" i="23"/>
  <c r="F79" i="23"/>
  <c r="J17" i="23"/>
  <c r="J12" i="23"/>
  <c r="J52" i="23" s="1"/>
  <c r="E7" i="23"/>
  <c r="E72" i="23"/>
  <c r="J37" i="22"/>
  <c r="J36" i="22"/>
  <c r="AY75" i="1" s="1"/>
  <c r="J35" i="22"/>
  <c r="AX75" i="1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6" i="22"/>
  <c r="BH196" i="22"/>
  <c r="BG196" i="22"/>
  <c r="BF196" i="22"/>
  <c r="T196" i="22"/>
  <c r="T195" i="22" s="1"/>
  <c r="R196" i="22"/>
  <c r="R195" i="22"/>
  <c r="P196" i="22"/>
  <c r="P195" i="22"/>
  <c r="BI192" i="22"/>
  <c r="BH192" i="22"/>
  <c r="BG192" i="22"/>
  <c r="BF192" i="22"/>
  <c r="T192" i="22"/>
  <c r="R192" i="22"/>
  <c r="P192" i="22"/>
  <c r="BI188" i="22"/>
  <c r="BH188" i="22"/>
  <c r="BG188" i="22"/>
  <c r="BF188" i="22"/>
  <c r="T188" i="22"/>
  <c r="R188" i="22"/>
  <c r="P188" i="22"/>
  <c r="BI182" i="22"/>
  <c r="BH182" i="22"/>
  <c r="BG182" i="22"/>
  <c r="BF182" i="22"/>
  <c r="T182" i="22"/>
  <c r="R182" i="22"/>
  <c r="P182" i="22"/>
  <c r="BI178" i="22"/>
  <c r="BH178" i="22"/>
  <c r="BG178" i="22"/>
  <c r="BF178" i="22"/>
  <c r="T178" i="22"/>
  <c r="R178" i="22"/>
  <c r="P178" i="22"/>
  <c r="BI174" i="22"/>
  <c r="BH174" i="22"/>
  <c r="BG174" i="22"/>
  <c r="BF174" i="22"/>
  <c r="T174" i="22"/>
  <c r="R174" i="22"/>
  <c r="P174" i="22"/>
  <c r="BI170" i="22"/>
  <c r="BH170" i="22"/>
  <c r="BG170" i="22"/>
  <c r="BF170" i="22"/>
  <c r="T170" i="22"/>
  <c r="R170" i="22"/>
  <c r="P170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1" i="22"/>
  <c r="BH161" i="22"/>
  <c r="BG161" i="22"/>
  <c r="BF161" i="22"/>
  <c r="T161" i="22"/>
  <c r="R161" i="22"/>
  <c r="P161" i="22"/>
  <c r="BI157" i="22"/>
  <c r="BH157" i="22"/>
  <c r="BG157" i="22"/>
  <c r="BF157" i="22"/>
  <c r="T157" i="22"/>
  <c r="R157" i="22"/>
  <c r="P157" i="22"/>
  <c r="BI154" i="22"/>
  <c r="BH154" i="22"/>
  <c r="BG154" i="22"/>
  <c r="BF154" i="22"/>
  <c r="T154" i="22"/>
  <c r="R154" i="22"/>
  <c r="P154" i="22"/>
  <c r="BI149" i="22"/>
  <c r="BH149" i="22"/>
  <c r="BG149" i="22"/>
  <c r="BF149" i="22"/>
  <c r="T149" i="22"/>
  <c r="R149" i="22"/>
  <c r="P149" i="22"/>
  <c r="BI145" i="22"/>
  <c r="BH145" i="22"/>
  <c r="BG145" i="22"/>
  <c r="BF145" i="22"/>
  <c r="T145" i="22"/>
  <c r="R145" i="22"/>
  <c r="P145" i="22"/>
  <c r="BI140" i="22"/>
  <c r="BH140" i="22"/>
  <c r="BG140" i="22"/>
  <c r="BF140" i="22"/>
  <c r="T140" i="22"/>
  <c r="R140" i="22"/>
  <c r="P140" i="22"/>
  <c r="BI137" i="22"/>
  <c r="BH137" i="22"/>
  <c r="BG137" i="22"/>
  <c r="BF137" i="22"/>
  <c r="T137" i="22"/>
  <c r="R137" i="22"/>
  <c r="P137" i="22"/>
  <c r="BI133" i="22"/>
  <c r="BH133" i="22"/>
  <c r="BG133" i="22"/>
  <c r="BF133" i="22"/>
  <c r="T133" i="22"/>
  <c r="R133" i="22"/>
  <c r="P133" i="22"/>
  <c r="BI130" i="22"/>
  <c r="BH130" i="22"/>
  <c r="BG130" i="22"/>
  <c r="BF130" i="22"/>
  <c r="T130" i="22"/>
  <c r="R130" i="22"/>
  <c r="P130" i="22"/>
  <c r="BI126" i="22"/>
  <c r="BH126" i="22"/>
  <c r="BG126" i="22"/>
  <c r="BF126" i="22"/>
  <c r="T126" i="22"/>
  <c r="R126" i="22"/>
  <c r="P126" i="22"/>
  <c r="BI122" i="22"/>
  <c r="BH122" i="22"/>
  <c r="BG122" i="22"/>
  <c r="BF122" i="22"/>
  <c r="T122" i="22"/>
  <c r="R122" i="22"/>
  <c r="P122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10" i="22"/>
  <c r="BH110" i="22"/>
  <c r="BG110" i="22"/>
  <c r="BF110" i="22"/>
  <c r="T110" i="22"/>
  <c r="R110" i="22"/>
  <c r="P110" i="22"/>
  <c r="BI106" i="22"/>
  <c r="BH106" i="22"/>
  <c r="BG106" i="22"/>
  <c r="BF106" i="22"/>
  <c r="T106" i="22"/>
  <c r="R106" i="22"/>
  <c r="P106" i="22"/>
  <c r="BI102" i="22"/>
  <c r="BH102" i="22"/>
  <c r="BG102" i="22"/>
  <c r="BF102" i="22"/>
  <c r="T102" i="22"/>
  <c r="R102" i="22"/>
  <c r="P102" i="22"/>
  <c r="BI98" i="22"/>
  <c r="BH98" i="22"/>
  <c r="BG98" i="22"/>
  <c r="BF98" i="22"/>
  <c r="T98" i="22"/>
  <c r="R98" i="22"/>
  <c r="P98" i="22"/>
  <c r="BI94" i="22"/>
  <c r="BH94" i="22"/>
  <c r="BG94" i="22"/>
  <c r="BF94" i="22"/>
  <c r="T94" i="22"/>
  <c r="R94" i="22"/>
  <c r="P94" i="22"/>
  <c r="BI91" i="22"/>
  <c r="BH91" i="22"/>
  <c r="BG91" i="22"/>
  <c r="BF91" i="22"/>
  <c r="T91" i="22"/>
  <c r="R91" i="22"/>
  <c r="P91" i="22"/>
  <c r="BI87" i="22"/>
  <c r="BH87" i="22"/>
  <c r="BG87" i="22"/>
  <c r="BF87" i="22"/>
  <c r="T87" i="22"/>
  <c r="R87" i="22"/>
  <c r="P87" i="22"/>
  <c r="J80" i="22"/>
  <c r="F80" i="22"/>
  <c r="F78" i="22"/>
  <c r="E76" i="22"/>
  <c r="J54" i="22"/>
  <c r="F54" i="22"/>
  <c r="F52" i="22"/>
  <c r="E50" i="22"/>
  <c r="J24" i="22"/>
  <c r="E24" i="22"/>
  <c r="J81" i="22"/>
  <c r="J23" i="22"/>
  <c r="J18" i="22"/>
  <c r="E18" i="22"/>
  <c r="F81" i="22" s="1"/>
  <c r="J17" i="22"/>
  <c r="J12" i="22"/>
  <c r="J78" i="22"/>
  <c r="E7" i="22"/>
  <c r="E48" i="22"/>
  <c r="J37" i="21"/>
  <c r="J36" i="21"/>
  <c r="AY74" i="1"/>
  <c r="J35" i="21"/>
  <c r="AX74" i="1"/>
  <c r="BI114" i="21"/>
  <c r="BH114" i="21"/>
  <c r="BG114" i="21"/>
  <c r="BF114" i="21"/>
  <c r="T114" i="21"/>
  <c r="T113" i="21" s="1"/>
  <c r="R114" i="21"/>
  <c r="R113" i="21" s="1"/>
  <c r="P114" i="21"/>
  <c r="P113" i="21"/>
  <c r="BI109" i="21"/>
  <c r="BH109" i="21"/>
  <c r="BG109" i="21"/>
  <c r="BF109" i="21"/>
  <c r="T109" i="21"/>
  <c r="R109" i="21"/>
  <c r="P109" i="21"/>
  <c r="BI106" i="21"/>
  <c r="BH106" i="21"/>
  <c r="BG106" i="21"/>
  <c r="BF106" i="21"/>
  <c r="T106" i="21"/>
  <c r="R106" i="21"/>
  <c r="P106" i="21"/>
  <c r="BI102" i="21"/>
  <c r="BH102" i="21"/>
  <c r="BG102" i="21"/>
  <c r="BF102" i="21"/>
  <c r="T102" i="21"/>
  <c r="R102" i="21"/>
  <c r="P102" i="21"/>
  <c r="BI98" i="21"/>
  <c r="BH98" i="21"/>
  <c r="BG98" i="21"/>
  <c r="BF98" i="21"/>
  <c r="T98" i="21"/>
  <c r="R98" i="21"/>
  <c r="P98" i="21"/>
  <c r="BI95" i="21"/>
  <c r="BH95" i="21"/>
  <c r="BG95" i="21"/>
  <c r="BF95" i="21"/>
  <c r="T95" i="21"/>
  <c r="R95" i="21"/>
  <c r="P95" i="21"/>
  <c r="BI92" i="21"/>
  <c r="BH92" i="21"/>
  <c r="BG92" i="21"/>
  <c r="BF92" i="21"/>
  <c r="T92" i="21"/>
  <c r="R92" i="21"/>
  <c r="P92" i="21"/>
  <c r="BI90" i="21"/>
  <c r="BH90" i="21"/>
  <c r="BG90" i="21"/>
  <c r="BF90" i="21"/>
  <c r="T90" i="21"/>
  <c r="R90" i="21"/>
  <c r="P90" i="21"/>
  <c r="BI87" i="21"/>
  <c r="BH87" i="21"/>
  <c r="BG87" i="21"/>
  <c r="BF87" i="21"/>
  <c r="T87" i="21"/>
  <c r="R87" i="21"/>
  <c r="P87" i="21"/>
  <c r="BI84" i="21"/>
  <c r="BH84" i="21"/>
  <c r="BG84" i="21"/>
  <c r="BF84" i="21"/>
  <c r="T84" i="21"/>
  <c r="R84" i="21"/>
  <c r="P84" i="21"/>
  <c r="J78" i="21"/>
  <c r="F78" i="21"/>
  <c r="F76" i="21"/>
  <c r="E74" i="21"/>
  <c r="J54" i="21"/>
  <c r="F54" i="21"/>
  <c r="F52" i="21"/>
  <c r="E50" i="21"/>
  <c r="J24" i="21"/>
  <c r="E24" i="21"/>
  <c r="J55" i="21"/>
  <c r="J23" i="21"/>
  <c r="J18" i="21"/>
  <c r="E18" i="21"/>
  <c r="F79" i="21" s="1"/>
  <c r="J17" i="21"/>
  <c r="J12" i="21"/>
  <c r="J52" i="21"/>
  <c r="E7" i="21"/>
  <c r="E72" i="21"/>
  <c r="J37" i="20"/>
  <c r="J36" i="20"/>
  <c r="AY73" i="1"/>
  <c r="J35" i="20"/>
  <c r="AX73" i="1" s="1"/>
  <c r="BI142" i="20"/>
  <c r="BH142" i="20"/>
  <c r="BG142" i="20"/>
  <c r="BF142" i="20"/>
  <c r="T142" i="20"/>
  <c r="T141" i="20" s="1"/>
  <c r="R142" i="20"/>
  <c r="R141" i="20"/>
  <c r="P142" i="20"/>
  <c r="P141" i="20"/>
  <c r="BI134" i="20"/>
  <c r="BH134" i="20"/>
  <c r="BG134" i="20"/>
  <c r="BF134" i="20"/>
  <c r="T134" i="20"/>
  <c r="R134" i="20"/>
  <c r="P134" i="20"/>
  <c r="BI128" i="20"/>
  <c r="BH128" i="20"/>
  <c r="BG128" i="20"/>
  <c r="BF128" i="20"/>
  <c r="T128" i="20"/>
  <c r="R128" i="20"/>
  <c r="P128" i="20"/>
  <c r="BI122" i="20"/>
  <c r="BH122" i="20"/>
  <c r="BG122" i="20"/>
  <c r="BF122" i="20"/>
  <c r="T122" i="20"/>
  <c r="R122" i="20"/>
  <c r="P122" i="20"/>
  <c r="BI118" i="20"/>
  <c r="BH118" i="20"/>
  <c r="BG118" i="20"/>
  <c r="BF118" i="20"/>
  <c r="T118" i="20"/>
  <c r="R118" i="20"/>
  <c r="P118" i="20"/>
  <c r="BI115" i="20"/>
  <c r="BH115" i="20"/>
  <c r="BG115" i="20"/>
  <c r="BF115" i="20"/>
  <c r="T115" i="20"/>
  <c r="R115" i="20"/>
  <c r="P115" i="20"/>
  <c r="BI109" i="20"/>
  <c r="BH109" i="20"/>
  <c r="BG109" i="20"/>
  <c r="BF109" i="20"/>
  <c r="T109" i="20"/>
  <c r="R109" i="20"/>
  <c r="P109" i="20"/>
  <c r="BI105" i="20"/>
  <c r="BH105" i="20"/>
  <c r="BG105" i="20"/>
  <c r="BF105" i="20"/>
  <c r="T105" i="20"/>
  <c r="R105" i="20"/>
  <c r="P105" i="20"/>
  <c r="BI101" i="20"/>
  <c r="BH101" i="20"/>
  <c r="BG101" i="20"/>
  <c r="BF101" i="20"/>
  <c r="T101" i="20"/>
  <c r="R101" i="20"/>
  <c r="P101" i="20"/>
  <c r="BI96" i="20"/>
  <c r="BH96" i="20"/>
  <c r="BG96" i="20"/>
  <c r="BF96" i="20"/>
  <c r="T96" i="20"/>
  <c r="R96" i="20"/>
  <c r="P96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5" i="20"/>
  <c r="BH85" i="20"/>
  <c r="BG85" i="20"/>
  <c r="BF85" i="20"/>
  <c r="T85" i="20"/>
  <c r="R85" i="20"/>
  <c r="P85" i="20"/>
  <c r="J78" i="20"/>
  <c r="F78" i="20"/>
  <c r="F76" i="20"/>
  <c r="E74" i="20"/>
  <c r="J54" i="20"/>
  <c r="F54" i="20"/>
  <c r="F52" i="20"/>
  <c r="E50" i="20"/>
  <c r="J24" i="20"/>
  <c r="E24" i="20"/>
  <c r="J55" i="20" s="1"/>
  <c r="J23" i="20"/>
  <c r="J18" i="20"/>
  <c r="E18" i="20"/>
  <c r="F55" i="20" s="1"/>
  <c r="J17" i="20"/>
  <c r="J12" i="20"/>
  <c r="J52" i="20" s="1"/>
  <c r="E7" i="20"/>
  <c r="E72" i="20" s="1"/>
  <c r="J37" i="19"/>
  <c r="J36" i="19"/>
  <c r="AY72" i="1" s="1"/>
  <c r="J35" i="19"/>
  <c r="AX72" i="1"/>
  <c r="BI142" i="19"/>
  <c r="BH142" i="19"/>
  <c r="BG142" i="19"/>
  <c r="BF142" i="19"/>
  <c r="T142" i="19"/>
  <c r="T141" i="19"/>
  <c r="R142" i="19"/>
  <c r="R141" i="19" s="1"/>
  <c r="P142" i="19"/>
  <c r="P141" i="19" s="1"/>
  <c r="BI134" i="19"/>
  <c r="BH134" i="19"/>
  <c r="BG134" i="19"/>
  <c r="BF134" i="19"/>
  <c r="T134" i="19"/>
  <c r="R134" i="19"/>
  <c r="P134" i="19"/>
  <c r="BI128" i="19"/>
  <c r="BH128" i="19"/>
  <c r="BG128" i="19"/>
  <c r="BF128" i="19"/>
  <c r="T128" i="19"/>
  <c r="R128" i="19"/>
  <c r="P128" i="19"/>
  <c r="BI122" i="19"/>
  <c r="BH122" i="19"/>
  <c r="BG122" i="19"/>
  <c r="BF122" i="19"/>
  <c r="T122" i="19"/>
  <c r="R122" i="19"/>
  <c r="P122" i="19"/>
  <c r="BI118" i="19"/>
  <c r="BH118" i="19"/>
  <c r="BG118" i="19"/>
  <c r="BF118" i="19"/>
  <c r="T118" i="19"/>
  <c r="R118" i="19"/>
  <c r="P118" i="19"/>
  <c r="BI115" i="19"/>
  <c r="BH115" i="19"/>
  <c r="BG115" i="19"/>
  <c r="BF115" i="19"/>
  <c r="T115" i="19"/>
  <c r="R115" i="19"/>
  <c r="P115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1" i="19"/>
  <c r="BH101" i="19"/>
  <c r="BG101" i="19"/>
  <c r="BF101" i="19"/>
  <c r="T101" i="19"/>
  <c r="R101" i="19"/>
  <c r="P101" i="19"/>
  <c r="BI96" i="19"/>
  <c r="BH96" i="19"/>
  <c r="BG96" i="19"/>
  <c r="BF96" i="19"/>
  <c r="T96" i="19"/>
  <c r="R96" i="19"/>
  <c r="P96" i="19"/>
  <c r="BI93" i="19"/>
  <c r="BH93" i="19"/>
  <c r="BG93" i="19"/>
  <c r="BF93" i="19"/>
  <c r="T93" i="19"/>
  <c r="R93" i="19"/>
  <c r="P93" i="19"/>
  <c r="BI89" i="19"/>
  <c r="BH89" i="19"/>
  <c r="BG89" i="19"/>
  <c r="BF89" i="19"/>
  <c r="T89" i="19"/>
  <c r="R89" i="19"/>
  <c r="P89" i="19"/>
  <c r="BI85" i="19"/>
  <c r="BH85" i="19"/>
  <c r="BG85" i="19"/>
  <c r="BF85" i="19"/>
  <c r="T85" i="19"/>
  <c r="R85" i="19"/>
  <c r="P85" i="19"/>
  <c r="J78" i="19"/>
  <c r="F78" i="19"/>
  <c r="F76" i="19"/>
  <c r="E74" i="19"/>
  <c r="J54" i="19"/>
  <c r="F54" i="19"/>
  <c r="F52" i="19"/>
  <c r="E50" i="19"/>
  <c r="J24" i="19"/>
  <c r="E24" i="19"/>
  <c r="J79" i="19"/>
  <c r="J23" i="19"/>
  <c r="J18" i="19"/>
  <c r="E18" i="19"/>
  <c r="F55" i="19" s="1"/>
  <c r="J17" i="19"/>
  <c r="J12" i="19"/>
  <c r="J76" i="19"/>
  <c r="E7" i="19"/>
  <c r="E72" i="19"/>
  <c r="J37" i="18"/>
  <c r="J36" i="18"/>
  <c r="AY71" i="1"/>
  <c r="J35" i="18"/>
  <c r="AX71" i="1"/>
  <c r="BI142" i="18"/>
  <c r="BH142" i="18"/>
  <c r="BG142" i="18"/>
  <c r="BF142" i="18"/>
  <c r="T142" i="18"/>
  <c r="T141" i="18" s="1"/>
  <c r="R142" i="18"/>
  <c r="R141" i="18" s="1"/>
  <c r="P142" i="18"/>
  <c r="P141" i="18"/>
  <c r="BI134" i="18"/>
  <c r="BH134" i="18"/>
  <c r="BG134" i="18"/>
  <c r="BF134" i="18"/>
  <c r="T134" i="18"/>
  <c r="R134" i="18"/>
  <c r="P134" i="18"/>
  <c r="BI128" i="18"/>
  <c r="BH128" i="18"/>
  <c r="BG128" i="18"/>
  <c r="BF128" i="18"/>
  <c r="T128" i="18"/>
  <c r="R128" i="18"/>
  <c r="P128" i="18"/>
  <c r="BI122" i="18"/>
  <c r="BH122" i="18"/>
  <c r="BG122" i="18"/>
  <c r="BF122" i="18"/>
  <c r="T122" i="18"/>
  <c r="R122" i="18"/>
  <c r="P122" i="18"/>
  <c r="BI118" i="18"/>
  <c r="BH118" i="18"/>
  <c r="BG118" i="18"/>
  <c r="BF118" i="18"/>
  <c r="T118" i="18"/>
  <c r="R118" i="18"/>
  <c r="P118" i="18"/>
  <c r="BI115" i="18"/>
  <c r="BH115" i="18"/>
  <c r="BG115" i="18"/>
  <c r="BF115" i="18"/>
  <c r="T115" i="18"/>
  <c r="R115" i="18"/>
  <c r="P115" i="18"/>
  <c r="BI109" i="18"/>
  <c r="BH109" i="18"/>
  <c r="BG109" i="18"/>
  <c r="BF109" i="18"/>
  <c r="T109" i="18"/>
  <c r="R109" i="18"/>
  <c r="P109" i="18"/>
  <c r="BI105" i="18"/>
  <c r="BH105" i="18"/>
  <c r="BG105" i="18"/>
  <c r="BF105" i="18"/>
  <c r="T105" i="18"/>
  <c r="R105" i="18"/>
  <c r="P105" i="18"/>
  <c r="BI101" i="18"/>
  <c r="BH101" i="18"/>
  <c r="BG101" i="18"/>
  <c r="BF101" i="18"/>
  <c r="T101" i="18"/>
  <c r="R101" i="18"/>
  <c r="P101" i="18"/>
  <c r="BI96" i="18"/>
  <c r="BH96" i="18"/>
  <c r="BG96" i="18"/>
  <c r="BF96" i="18"/>
  <c r="T96" i="18"/>
  <c r="R96" i="18"/>
  <c r="P96" i="18"/>
  <c r="BI93" i="18"/>
  <c r="BH93" i="18"/>
  <c r="BG93" i="18"/>
  <c r="BF93" i="18"/>
  <c r="T93" i="18"/>
  <c r="R93" i="18"/>
  <c r="P93" i="18"/>
  <c r="BI89" i="18"/>
  <c r="BH89" i="18"/>
  <c r="BG89" i="18"/>
  <c r="BF89" i="18"/>
  <c r="T89" i="18"/>
  <c r="R89" i="18"/>
  <c r="P89" i="18"/>
  <c r="BI85" i="18"/>
  <c r="BH85" i="18"/>
  <c r="BG85" i="18"/>
  <c r="BF85" i="18"/>
  <c r="T85" i="18"/>
  <c r="R85" i="18"/>
  <c r="P85" i="18"/>
  <c r="J78" i="18"/>
  <c r="F78" i="18"/>
  <c r="F76" i="18"/>
  <c r="E74" i="18"/>
  <c r="J54" i="18"/>
  <c r="F54" i="18"/>
  <c r="F52" i="18"/>
  <c r="E50" i="18"/>
  <c r="J24" i="18"/>
  <c r="E24" i="18"/>
  <c r="J55" i="18"/>
  <c r="J23" i="18"/>
  <c r="J18" i="18"/>
  <c r="E18" i="18"/>
  <c r="F55" i="18"/>
  <c r="J17" i="18"/>
  <c r="J12" i="18"/>
  <c r="J52" i="18" s="1"/>
  <c r="E7" i="18"/>
  <c r="E72" i="18" s="1"/>
  <c r="J37" i="17"/>
  <c r="J36" i="17"/>
  <c r="AY70" i="1"/>
  <c r="J35" i="17"/>
  <c r="AX70" i="1" s="1"/>
  <c r="BI257" i="17"/>
  <c r="BH257" i="17"/>
  <c r="BG257" i="17"/>
  <c r="BF257" i="17"/>
  <c r="T257" i="17"/>
  <c r="R257" i="17"/>
  <c r="P257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0" i="17"/>
  <c r="BH230" i="17"/>
  <c r="BG230" i="17"/>
  <c r="BF230" i="17"/>
  <c r="T230" i="17"/>
  <c r="T229" i="17"/>
  <c r="R230" i="17"/>
  <c r="R229" i="17"/>
  <c r="P230" i="17"/>
  <c r="P229" i="17"/>
  <c r="BI226" i="17"/>
  <c r="BH226" i="17"/>
  <c r="BG226" i="17"/>
  <c r="BF226" i="17"/>
  <c r="T226" i="17"/>
  <c r="R226" i="17"/>
  <c r="P226" i="17"/>
  <c r="BI222" i="17"/>
  <c r="BH222" i="17"/>
  <c r="BG222" i="17"/>
  <c r="BF222" i="17"/>
  <c r="T222" i="17"/>
  <c r="R222" i="17"/>
  <c r="P222" i="17"/>
  <c r="BI216" i="17"/>
  <c r="BH216" i="17"/>
  <c r="BG216" i="17"/>
  <c r="BF216" i="17"/>
  <c r="T216" i="17"/>
  <c r="R216" i="17"/>
  <c r="P216" i="17"/>
  <c r="BI209" i="17"/>
  <c r="BH209" i="17"/>
  <c r="BG209" i="17"/>
  <c r="BF209" i="17"/>
  <c r="T209" i="17"/>
  <c r="R209" i="17"/>
  <c r="P209" i="17"/>
  <c r="BI203" i="17"/>
  <c r="BH203" i="17"/>
  <c r="BG203" i="17"/>
  <c r="BF203" i="17"/>
  <c r="T203" i="17"/>
  <c r="R203" i="17"/>
  <c r="P203" i="17"/>
  <c r="BI197" i="17"/>
  <c r="BH197" i="17"/>
  <c r="BG197" i="17"/>
  <c r="BF197" i="17"/>
  <c r="T197" i="17"/>
  <c r="R197" i="17"/>
  <c r="P197" i="17"/>
  <c r="BI194" i="17"/>
  <c r="BH194" i="17"/>
  <c r="BG194" i="17"/>
  <c r="BF194" i="17"/>
  <c r="T194" i="17"/>
  <c r="R194" i="17"/>
  <c r="P194" i="17"/>
  <c r="BI189" i="17"/>
  <c r="BH189" i="17"/>
  <c r="BG189" i="17"/>
  <c r="BF189" i="17"/>
  <c r="T189" i="17"/>
  <c r="R189" i="17"/>
  <c r="P189" i="17"/>
  <c r="BI186" i="17"/>
  <c r="BH186" i="17"/>
  <c r="BG186" i="17"/>
  <c r="BF186" i="17"/>
  <c r="T186" i="17"/>
  <c r="R186" i="17"/>
  <c r="P186" i="17"/>
  <c r="BI180" i="17"/>
  <c r="BH180" i="17"/>
  <c r="BG180" i="17"/>
  <c r="BF180" i="17"/>
  <c r="T180" i="17"/>
  <c r="R180" i="17"/>
  <c r="P180" i="17"/>
  <c r="BI177" i="17"/>
  <c r="BH177" i="17"/>
  <c r="BG177" i="17"/>
  <c r="BF177" i="17"/>
  <c r="T177" i="17"/>
  <c r="R177" i="17"/>
  <c r="P177" i="17"/>
  <c r="BI172" i="17"/>
  <c r="BH172" i="17"/>
  <c r="BG172" i="17"/>
  <c r="BF172" i="17"/>
  <c r="T172" i="17"/>
  <c r="R172" i="17"/>
  <c r="P172" i="17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37" i="17"/>
  <c r="BH137" i="17"/>
  <c r="BG137" i="17"/>
  <c r="BF137" i="17"/>
  <c r="T137" i="17"/>
  <c r="R137" i="17"/>
  <c r="P137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5" i="17"/>
  <c r="BH125" i="17"/>
  <c r="BG125" i="17"/>
  <c r="BF125" i="17"/>
  <c r="T125" i="17"/>
  <c r="R125" i="17"/>
  <c r="P125" i="17"/>
  <c r="BI121" i="17"/>
  <c r="BH121" i="17"/>
  <c r="BG121" i="17"/>
  <c r="BF121" i="17"/>
  <c r="T121" i="17"/>
  <c r="R121" i="17"/>
  <c r="P121" i="17"/>
  <c r="BI117" i="17"/>
  <c r="BH117" i="17"/>
  <c r="BG117" i="17"/>
  <c r="BF117" i="17"/>
  <c r="T117" i="17"/>
  <c r="R117" i="17"/>
  <c r="P117" i="17"/>
  <c r="BI113" i="17"/>
  <c r="BH113" i="17"/>
  <c r="BG113" i="17"/>
  <c r="BF113" i="17"/>
  <c r="T113" i="17"/>
  <c r="R113" i="17"/>
  <c r="P113" i="17"/>
  <c r="BI109" i="17"/>
  <c r="BH109" i="17"/>
  <c r="BG109" i="17"/>
  <c r="BF109" i="17"/>
  <c r="T109" i="17"/>
  <c r="R109" i="17"/>
  <c r="P109" i="17"/>
  <c r="BI105" i="17"/>
  <c r="BH105" i="17"/>
  <c r="BG105" i="17"/>
  <c r="BF105" i="17"/>
  <c r="T105" i="17"/>
  <c r="R105" i="17"/>
  <c r="P105" i="17"/>
  <c r="BI101" i="17"/>
  <c r="BH101" i="17"/>
  <c r="BG101" i="17"/>
  <c r="BF101" i="17"/>
  <c r="T101" i="17"/>
  <c r="R101" i="17"/>
  <c r="P101" i="17"/>
  <c r="BI97" i="17"/>
  <c r="BH97" i="17"/>
  <c r="BG97" i="17"/>
  <c r="BF97" i="17"/>
  <c r="T97" i="17"/>
  <c r="R97" i="17"/>
  <c r="P97" i="17"/>
  <c r="BI94" i="17"/>
  <c r="BH94" i="17"/>
  <c r="BG94" i="17"/>
  <c r="BF94" i="17"/>
  <c r="T94" i="17"/>
  <c r="R94" i="17"/>
  <c r="P94" i="17"/>
  <c r="BI91" i="17"/>
  <c r="BH91" i="17"/>
  <c r="BG91" i="17"/>
  <c r="BF91" i="17"/>
  <c r="T91" i="17"/>
  <c r="R91" i="17"/>
  <c r="P91" i="17"/>
  <c r="BI87" i="17"/>
  <c r="BH87" i="17"/>
  <c r="BG87" i="17"/>
  <c r="BF87" i="17"/>
  <c r="T87" i="17"/>
  <c r="R87" i="17"/>
  <c r="P87" i="17"/>
  <c r="J80" i="17"/>
  <c r="F80" i="17"/>
  <c r="F78" i="17"/>
  <c r="E76" i="17"/>
  <c r="J54" i="17"/>
  <c r="F54" i="17"/>
  <c r="F52" i="17"/>
  <c r="E50" i="17"/>
  <c r="J24" i="17"/>
  <c r="E24" i="17"/>
  <c r="J55" i="17" s="1"/>
  <c r="J23" i="17"/>
  <c r="J18" i="17"/>
  <c r="E18" i="17"/>
  <c r="F81" i="17"/>
  <c r="J17" i="17"/>
  <c r="J12" i="17"/>
  <c r="J52" i="17" s="1"/>
  <c r="E7" i="17"/>
  <c r="E48" i="17" s="1"/>
  <c r="J37" i="16"/>
  <c r="J36" i="16"/>
  <c r="AY69" i="1" s="1"/>
  <c r="J35" i="16"/>
  <c r="AX69" i="1" s="1"/>
  <c r="BI114" i="16"/>
  <c r="BH114" i="16"/>
  <c r="BG114" i="16"/>
  <c r="BF114" i="16"/>
  <c r="T114" i="16"/>
  <c r="T113" i="16" s="1"/>
  <c r="R114" i="16"/>
  <c r="R113" i="16" s="1"/>
  <c r="P114" i="16"/>
  <c r="P113" i="16" s="1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2" i="16"/>
  <c r="BH102" i="16"/>
  <c r="BG102" i="16"/>
  <c r="BF102" i="16"/>
  <c r="T102" i="16"/>
  <c r="R102" i="16"/>
  <c r="P102" i="16"/>
  <c r="BI98" i="16"/>
  <c r="BH98" i="16"/>
  <c r="BG98" i="16"/>
  <c r="BF98" i="16"/>
  <c r="T98" i="16"/>
  <c r="R98" i="16"/>
  <c r="P98" i="16"/>
  <c r="BI95" i="16"/>
  <c r="BH95" i="16"/>
  <c r="BG95" i="16"/>
  <c r="BF95" i="16"/>
  <c r="T95" i="16"/>
  <c r="R95" i="16"/>
  <c r="P95" i="16"/>
  <c r="BI92" i="16"/>
  <c r="BH92" i="16"/>
  <c r="BG92" i="16"/>
  <c r="BF92" i="16"/>
  <c r="T92" i="16"/>
  <c r="R92" i="16"/>
  <c r="P92" i="16"/>
  <c r="BI90" i="16"/>
  <c r="BH90" i="16"/>
  <c r="BG90" i="16"/>
  <c r="BF90" i="16"/>
  <c r="T90" i="16"/>
  <c r="R90" i="16"/>
  <c r="P90" i="16"/>
  <c r="BI87" i="16"/>
  <c r="BH87" i="16"/>
  <c r="BG87" i="16"/>
  <c r="BF87" i="16"/>
  <c r="T87" i="16"/>
  <c r="R87" i="16"/>
  <c r="P87" i="16"/>
  <c r="BI84" i="16"/>
  <c r="BH84" i="16"/>
  <c r="BG84" i="16"/>
  <c r="BF84" i="16"/>
  <c r="T84" i="16"/>
  <c r="R84" i="16"/>
  <c r="P84" i="16"/>
  <c r="J78" i="16"/>
  <c r="F78" i="16"/>
  <c r="F76" i="16"/>
  <c r="E74" i="16"/>
  <c r="J54" i="16"/>
  <c r="F54" i="16"/>
  <c r="F52" i="16"/>
  <c r="E50" i="16"/>
  <c r="J24" i="16"/>
  <c r="E24" i="16"/>
  <c r="J79" i="16" s="1"/>
  <c r="J23" i="16"/>
  <c r="J18" i="16"/>
  <c r="E18" i="16"/>
  <c r="F79" i="16" s="1"/>
  <c r="J17" i="16"/>
  <c r="J12" i="16"/>
  <c r="J52" i="16" s="1"/>
  <c r="E7" i="16"/>
  <c r="E48" i="16"/>
  <c r="J37" i="15"/>
  <c r="J36" i="15"/>
  <c r="AY68" i="1" s="1"/>
  <c r="J35" i="15"/>
  <c r="AX68" i="1"/>
  <c r="BI129" i="15"/>
  <c r="BH129" i="15"/>
  <c r="BG129" i="15"/>
  <c r="BF129" i="15"/>
  <c r="T129" i="15"/>
  <c r="T128" i="15" s="1"/>
  <c r="R129" i="15"/>
  <c r="R128" i="15" s="1"/>
  <c r="P129" i="15"/>
  <c r="P128" i="15" s="1"/>
  <c r="BI124" i="15"/>
  <c r="BH124" i="15"/>
  <c r="BG124" i="15"/>
  <c r="BF124" i="15"/>
  <c r="T124" i="15"/>
  <c r="R124" i="15"/>
  <c r="P124" i="15"/>
  <c r="BI120" i="15"/>
  <c r="BH120" i="15"/>
  <c r="BG120" i="15"/>
  <c r="BF120" i="15"/>
  <c r="T120" i="15"/>
  <c r="R120" i="15"/>
  <c r="P120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5" i="15"/>
  <c r="BH105" i="15"/>
  <c r="BG105" i="15"/>
  <c r="BF105" i="15"/>
  <c r="T105" i="15"/>
  <c r="R105" i="15"/>
  <c r="P105" i="15"/>
  <c r="BI101" i="15"/>
  <c r="BH101" i="15"/>
  <c r="BG101" i="15"/>
  <c r="BF101" i="15"/>
  <c r="T101" i="15"/>
  <c r="R101" i="15"/>
  <c r="P101" i="15"/>
  <c r="BI97" i="15"/>
  <c r="BH97" i="15"/>
  <c r="BG97" i="15"/>
  <c r="BF97" i="15"/>
  <c r="T97" i="15"/>
  <c r="R97" i="15"/>
  <c r="P97" i="15"/>
  <c r="BI92" i="15"/>
  <c r="BH92" i="15"/>
  <c r="BG92" i="15"/>
  <c r="BF92" i="15"/>
  <c r="T92" i="15"/>
  <c r="R92" i="15"/>
  <c r="P92" i="15"/>
  <c r="BI89" i="15"/>
  <c r="BH89" i="15"/>
  <c r="BG89" i="15"/>
  <c r="BF89" i="15"/>
  <c r="T89" i="15"/>
  <c r="R89" i="15"/>
  <c r="P89" i="15"/>
  <c r="BI85" i="15"/>
  <c r="BH85" i="15"/>
  <c r="BG85" i="15"/>
  <c r="BF85" i="15"/>
  <c r="T85" i="15"/>
  <c r="R85" i="15"/>
  <c r="P85" i="15"/>
  <c r="J78" i="15"/>
  <c r="F78" i="15"/>
  <c r="F76" i="15"/>
  <c r="E74" i="15"/>
  <c r="J54" i="15"/>
  <c r="F54" i="15"/>
  <c r="F52" i="15"/>
  <c r="E50" i="15"/>
  <c r="J24" i="15"/>
  <c r="E24" i="15"/>
  <c r="J79" i="15"/>
  <c r="J23" i="15"/>
  <c r="J18" i="15"/>
  <c r="E18" i="15"/>
  <c r="F55" i="15"/>
  <c r="J17" i="15"/>
  <c r="J12" i="15"/>
  <c r="J52" i="15"/>
  <c r="E7" i="15"/>
  <c r="E72" i="15" s="1"/>
  <c r="J37" i="14"/>
  <c r="J36" i="14"/>
  <c r="AY67" i="1"/>
  <c r="J35" i="14"/>
  <c r="AX67" i="1" s="1"/>
  <c r="BI129" i="14"/>
  <c r="BH129" i="14"/>
  <c r="BG129" i="14"/>
  <c r="BF129" i="14"/>
  <c r="T129" i="14"/>
  <c r="T128" i="14" s="1"/>
  <c r="R129" i="14"/>
  <c r="R128" i="14"/>
  <c r="P129" i="14"/>
  <c r="P128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1" i="14"/>
  <c r="BH101" i="14"/>
  <c r="BG101" i="14"/>
  <c r="BF101" i="14"/>
  <c r="T101" i="14"/>
  <c r="R101" i="14"/>
  <c r="P101" i="14"/>
  <c r="BI97" i="14"/>
  <c r="BH97" i="14"/>
  <c r="BG97" i="14"/>
  <c r="BF97" i="14"/>
  <c r="T97" i="14"/>
  <c r="R97" i="14"/>
  <c r="P97" i="14"/>
  <c r="BI92" i="14"/>
  <c r="BH92" i="14"/>
  <c r="BG92" i="14"/>
  <c r="BF92" i="14"/>
  <c r="T92" i="14"/>
  <c r="R92" i="14"/>
  <c r="P92" i="14"/>
  <c r="BI89" i="14"/>
  <c r="BH89" i="14"/>
  <c r="BG89" i="14"/>
  <c r="BF89" i="14"/>
  <c r="T89" i="14"/>
  <c r="R89" i="14"/>
  <c r="P89" i="14"/>
  <c r="BI85" i="14"/>
  <c r="BH85" i="14"/>
  <c r="BG85" i="14"/>
  <c r="BF85" i="14"/>
  <c r="T85" i="14"/>
  <c r="R85" i="14"/>
  <c r="P85" i="14"/>
  <c r="J78" i="14"/>
  <c r="F78" i="14"/>
  <c r="F76" i="14"/>
  <c r="E74" i="14"/>
  <c r="J54" i="14"/>
  <c r="F54" i="14"/>
  <c r="F52" i="14"/>
  <c r="E50" i="14"/>
  <c r="J24" i="14"/>
  <c r="E24" i="14"/>
  <c r="J79" i="14"/>
  <c r="J23" i="14"/>
  <c r="J18" i="14"/>
  <c r="E18" i="14"/>
  <c r="F55" i="14" s="1"/>
  <c r="J17" i="14"/>
  <c r="J12" i="14"/>
  <c r="J76" i="14" s="1"/>
  <c r="E7" i="14"/>
  <c r="E72" i="14" s="1"/>
  <c r="J37" i="13"/>
  <c r="J36" i="13"/>
  <c r="AY66" i="1" s="1"/>
  <c r="J35" i="13"/>
  <c r="AX66" i="1" s="1"/>
  <c r="BI129" i="13"/>
  <c r="BH129" i="13"/>
  <c r="BG129" i="13"/>
  <c r="BF129" i="13"/>
  <c r="T129" i="13"/>
  <c r="T128" i="13"/>
  <c r="R129" i="13"/>
  <c r="R128" i="13" s="1"/>
  <c r="P129" i="13"/>
  <c r="P128" i="13" s="1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2" i="13"/>
  <c r="BH112" i="13"/>
  <c r="BG112" i="13"/>
  <c r="BF112" i="13"/>
  <c r="T112" i="13"/>
  <c r="R112" i="13"/>
  <c r="P112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97" i="13"/>
  <c r="BH97" i="13"/>
  <c r="BG97" i="13"/>
  <c r="BF97" i="13"/>
  <c r="T97" i="13"/>
  <c r="R97" i="13"/>
  <c r="P97" i="13"/>
  <c r="BI92" i="13"/>
  <c r="BH92" i="13"/>
  <c r="BG92" i="13"/>
  <c r="BF92" i="13"/>
  <c r="T92" i="13"/>
  <c r="R92" i="13"/>
  <c r="P92" i="13"/>
  <c r="BI89" i="13"/>
  <c r="BH89" i="13"/>
  <c r="BG89" i="13"/>
  <c r="BF89" i="13"/>
  <c r="T89" i="13"/>
  <c r="R89" i="13"/>
  <c r="P89" i="13"/>
  <c r="BI85" i="13"/>
  <c r="BH85" i="13"/>
  <c r="BG85" i="13"/>
  <c r="BF85" i="13"/>
  <c r="T85" i="13"/>
  <c r="R85" i="13"/>
  <c r="P85" i="13"/>
  <c r="J78" i="13"/>
  <c r="F78" i="13"/>
  <c r="F76" i="13"/>
  <c r="E74" i="13"/>
  <c r="J54" i="13"/>
  <c r="F54" i="13"/>
  <c r="F52" i="13"/>
  <c r="E50" i="13"/>
  <c r="J24" i="13"/>
  <c r="E24" i="13"/>
  <c r="J55" i="13" s="1"/>
  <c r="J23" i="13"/>
  <c r="J18" i="13"/>
  <c r="E18" i="13"/>
  <c r="F55" i="13"/>
  <c r="J17" i="13"/>
  <c r="J12" i="13"/>
  <c r="J76" i="13"/>
  <c r="E7" i="13"/>
  <c r="E48" i="13"/>
  <c r="J37" i="12"/>
  <c r="J36" i="12"/>
  <c r="AY65" i="1" s="1"/>
  <c r="J35" i="12"/>
  <c r="AX65" i="1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T200" i="12"/>
  <c r="R201" i="12"/>
  <c r="R200" i="12"/>
  <c r="P201" i="12"/>
  <c r="P200" i="12" s="1"/>
  <c r="BI197" i="12"/>
  <c r="BH197" i="12"/>
  <c r="BG197" i="12"/>
  <c r="BF197" i="12"/>
  <c r="T197" i="12"/>
  <c r="R197" i="12"/>
  <c r="P197" i="12"/>
  <c r="BI193" i="12"/>
  <c r="BH193" i="12"/>
  <c r="BG193" i="12"/>
  <c r="BF193" i="12"/>
  <c r="T193" i="12"/>
  <c r="R193" i="12"/>
  <c r="P193" i="12"/>
  <c r="BI187" i="12"/>
  <c r="BH187" i="12"/>
  <c r="BG187" i="12"/>
  <c r="BF187" i="12"/>
  <c r="T187" i="12"/>
  <c r="R187" i="12"/>
  <c r="P187" i="12"/>
  <c r="BI183" i="12"/>
  <c r="BH183" i="12"/>
  <c r="BG183" i="12"/>
  <c r="BF183" i="12"/>
  <c r="T183" i="12"/>
  <c r="R183" i="12"/>
  <c r="P183" i="12"/>
  <c r="BI179" i="12"/>
  <c r="BH179" i="12"/>
  <c r="BG179" i="12"/>
  <c r="BF179" i="12"/>
  <c r="T179" i="12"/>
  <c r="R179" i="12"/>
  <c r="P179" i="12"/>
  <c r="BI175" i="12"/>
  <c r="BH175" i="12"/>
  <c r="BG175" i="12"/>
  <c r="BF175" i="12"/>
  <c r="T175" i="12"/>
  <c r="R175" i="12"/>
  <c r="P175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62" i="12"/>
  <c r="BH162" i="12"/>
  <c r="BG162" i="12"/>
  <c r="BF162" i="12"/>
  <c r="T162" i="12"/>
  <c r="R162" i="12"/>
  <c r="P162" i="12"/>
  <c r="BI158" i="12"/>
  <c r="BH158" i="12"/>
  <c r="BG158" i="12"/>
  <c r="BF158" i="12"/>
  <c r="T158" i="12"/>
  <c r="R158" i="12"/>
  <c r="P158" i="12"/>
  <c r="BI154" i="12"/>
  <c r="BH154" i="12"/>
  <c r="BG154" i="12"/>
  <c r="BF154" i="12"/>
  <c r="T154" i="12"/>
  <c r="R154" i="12"/>
  <c r="P154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2" i="12"/>
  <c r="BH122" i="12"/>
  <c r="BG122" i="12"/>
  <c r="BF122" i="12"/>
  <c r="T122" i="12"/>
  <c r="R122" i="12"/>
  <c r="P122" i="12"/>
  <c r="BI118" i="12"/>
  <c r="BH118" i="12"/>
  <c r="BG118" i="12"/>
  <c r="BF118" i="12"/>
  <c r="T118" i="12"/>
  <c r="R118" i="12"/>
  <c r="P118" i="12"/>
  <c r="BI114" i="12"/>
  <c r="BH114" i="12"/>
  <c r="BG114" i="12"/>
  <c r="BF114" i="12"/>
  <c r="T114" i="12"/>
  <c r="R114" i="12"/>
  <c r="P114" i="12"/>
  <c r="BI110" i="12"/>
  <c r="BH110" i="12"/>
  <c r="BG110" i="12"/>
  <c r="BF110" i="12"/>
  <c r="T110" i="12"/>
  <c r="R110" i="12"/>
  <c r="P110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BI91" i="12"/>
  <c r="BH91" i="12"/>
  <c r="BG91" i="12"/>
  <c r="BF91" i="12"/>
  <c r="T91" i="12"/>
  <c r="R91" i="12"/>
  <c r="P91" i="12"/>
  <c r="BI87" i="12"/>
  <c r="BH87" i="12"/>
  <c r="BG87" i="12"/>
  <c r="BF87" i="12"/>
  <c r="T87" i="12"/>
  <c r="R87" i="12"/>
  <c r="P87" i="12"/>
  <c r="J80" i="12"/>
  <c r="F80" i="12"/>
  <c r="F78" i="12"/>
  <c r="E76" i="12"/>
  <c r="J54" i="12"/>
  <c r="F54" i="12"/>
  <c r="F52" i="12"/>
  <c r="E50" i="12"/>
  <c r="J24" i="12"/>
  <c r="E24" i="12"/>
  <c r="J81" i="12" s="1"/>
  <c r="J23" i="12"/>
  <c r="J18" i="12"/>
  <c r="E18" i="12"/>
  <c r="F55" i="12" s="1"/>
  <c r="J17" i="12"/>
  <c r="J12" i="12"/>
  <c r="J52" i="12"/>
  <c r="E7" i="12"/>
  <c r="E74" i="12" s="1"/>
  <c r="J37" i="11"/>
  <c r="J36" i="11"/>
  <c r="AY64" i="1" s="1"/>
  <c r="J35" i="11"/>
  <c r="AX64" i="1"/>
  <c r="BI114" i="11"/>
  <c r="BH114" i="11"/>
  <c r="BG114" i="11"/>
  <c r="BF114" i="11"/>
  <c r="T114" i="11"/>
  <c r="T113" i="11"/>
  <c r="R114" i="11"/>
  <c r="R113" i="11"/>
  <c r="P114" i="11"/>
  <c r="P113" i="11" s="1"/>
  <c r="BI109" i="11"/>
  <c r="BH109" i="11"/>
  <c r="BG109" i="11"/>
  <c r="BF109" i="11"/>
  <c r="T109" i="11"/>
  <c r="R109" i="11"/>
  <c r="P109" i="11"/>
  <c r="BI106" i="11"/>
  <c r="BH106" i="11"/>
  <c r="BG106" i="11"/>
  <c r="BF106" i="11"/>
  <c r="T106" i="11"/>
  <c r="R106" i="11"/>
  <c r="P106" i="11"/>
  <c r="BI102" i="11"/>
  <c r="BH102" i="11"/>
  <c r="BG102" i="11"/>
  <c r="BF102" i="11"/>
  <c r="T102" i="11"/>
  <c r="R102" i="11"/>
  <c r="P102" i="11"/>
  <c r="BI98" i="11"/>
  <c r="BH98" i="11"/>
  <c r="BG98" i="11"/>
  <c r="BF98" i="11"/>
  <c r="T98" i="11"/>
  <c r="R98" i="11"/>
  <c r="P98" i="11"/>
  <c r="BI95" i="11"/>
  <c r="BH95" i="11"/>
  <c r="BG95" i="11"/>
  <c r="BF95" i="11"/>
  <c r="T95" i="11"/>
  <c r="R95" i="11"/>
  <c r="P95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BI87" i="11"/>
  <c r="BH87" i="11"/>
  <c r="BG87" i="11"/>
  <c r="BF87" i="11"/>
  <c r="T87" i="11"/>
  <c r="R87" i="11"/>
  <c r="P87" i="11"/>
  <c r="BI84" i="11"/>
  <c r="BH84" i="11"/>
  <c r="BG84" i="11"/>
  <c r="BF84" i="11"/>
  <c r="T84" i="11"/>
  <c r="R84" i="11"/>
  <c r="P84" i="11"/>
  <c r="J78" i="11"/>
  <c r="F78" i="11"/>
  <c r="F76" i="11"/>
  <c r="E74" i="11"/>
  <c r="J54" i="11"/>
  <c r="F54" i="11"/>
  <c r="F52" i="11"/>
  <c r="E50" i="11"/>
  <c r="J24" i="11"/>
  <c r="E24" i="11"/>
  <c r="J55" i="11"/>
  <c r="J23" i="11"/>
  <c r="J18" i="11"/>
  <c r="E18" i="11"/>
  <c r="F79" i="11" s="1"/>
  <c r="J17" i="11"/>
  <c r="J12" i="11"/>
  <c r="J76" i="11" s="1"/>
  <c r="E7" i="11"/>
  <c r="E72" i="11"/>
  <c r="J37" i="10"/>
  <c r="J36" i="10"/>
  <c r="AY63" i="1"/>
  <c r="J35" i="10"/>
  <c r="AX63" i="1" s="1"/>
  <c r="BI129" i="10"/>
  <c r="BH129" i="10"/>
  <c r="BG129" i="10"/>
  <c r="BF129" i="10"/>
  <c r="T129" i="10"/>
  <c r="T128" i="10" s="1"/>
  <c r="R129" i="10"/>
  <c r="R128" i="10"/>
  <c r="P129" i="10"/>
  <c r="P128" i="10"/>
  <c r="BI124" i="10"/>
  <c r="BH124" i="10"/>
  <c r="BG124" i="10"/>
  <c r="BF124" i="10"/>
  <c r="T124" i="10"/>
  <c r="R124" i="10"/>
  <c r="P124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9" i="10"/>
  <c r="BH109" i="10"/>
  <c r="BG109" i="10"/>
  <c r="BF109" i="10"/>
  <c r="T109" i="10"/>
  <c r="R109" i="10"/>
  <c r="P109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97" i="10"/>
  <c r="BH97" i="10"/>
  <c r="BG97" i="10"/>
  <c r="BF97" i="10"/>
  <c r="T97" i="10"/>
  <c r="R97" i="10"/>
  <c r="P97" i="10"/>
  <c r="BI92" i="10"/>
  <c r="BH92" i="10"/>
  <c r="BG92" i="10"/>
  <c r="BF92" i="10"/>
  <c r="T92" i="10"/>
  <c r="R92" i="10"/>
  <c r="P92" i="10"/>
  <c r="BI89" i="10"/>
  <c r="BH89" i="10"/>
  <c r="BG89" i="10"/>
  <c r="BF89" i="10"/>
  <c r="T89" i="10"/>
  <c r="R89" i="10"/>
  <c r="P89" i="10"/>
  <c r="BI85" i="10"/>
  <c r="BH85" i="10"/>
  <c r="BG85" i="10"/>
  <c r="BF85" i="10"/>
  <c r="T85" i="10"/>
  <c r="R85" i="10"/>
  <c r="P85" i="10"/>
  <c r="J78" i="10"/>
  <c r="F78" i="10"/>
  <c r="F76" i="10"/>
  <c r="E74" i="10"/>
  <c r="J54" i="10"/>
  <c r="F54" i="10"/>
  <c r="F52" i="10"/>
  <c r="E50" i="10"/>
  <c r="J24" i="10"/>
  <c r="E24" i="10"/>
  <c r="J79" i="10" s="1"/>
  <c r="J23" i="10"/>
  <c r="J18" i="10"/>
  <c r="E18" i="10"/>
  <c r="F55" i="10" s="1"/>
  <c r="J17" i="10"/>
  <c r="J12" i="10"/>
  <c r="J76" i="10" s="1"/>
  <c r="E7" i="10"/>
  <c r="E72" i="10"/>
  <c r="J37" i="9"/>
  <c r="J36" i="9"/>
  <c r="AY62" i="1" s="1"/>
  <c r="J35" i="9"/>
  <c r="AX62" i="1"/>
  <c r="BI129" i="9"/>
  <c r="BH129" i="9"/>
  <c r="BG129" i="9"/>
  <c r="BF129" i="9"/>
  <c r="T129" i="9"/>
  <c r="T128" i="9"/>
  <c r="R129" i="9"/>
  <c r="R128" i="9" s="1"/>
  <c r="P129" i="9"/>
  <c r="P128" i="9" s="1"/>
  <c r="BI124" i="9"/>
  <c r="BH124" i="9"/>
  <c r="BG124" i="9"/>
  <c r="BF124" i="9"/>
  <c r="T124" i="9"/>
  <c r="R124" i="9"/>
  <c r="P124" i="9"/>
  <c r="BI120" i="9"/>
  <c r="BH120" i="9"/>
  <c r="BG120" i="9"/>
  <c r="BF120" i="9"/>
  <c r="T120" i="9"/>
  <c r="R120" i="9"/>
  <c r="P120" i="9"/>
  <c r="BI116" i="9"/>
  <c r="BH116" i="9"/>
  <c r="BG116" i="9"/>
  <c r="BF116" i="9"/>
  <c r="T116" i="9"/>
  <c r="R116" i="9"/>
  <c r="P116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5" i="9"/>
  <c r="BH105" i="9"/>
  <c r="BG105" i="9"/>
  <c r="BF105" i="9"/>
  <c r="T105" i="9"/>
  <c r="R105" i="9"/>
  <c r="P105" i="9"/>
  <c r="BI101" i="9"/>
  <c r="BH101" i="9"/>
  <c r="BG101" i="9"/>
  <c r="BF101" i="9"/>
  <c r="T101" i="9"/>
  <c r="R101" i="9"/>
  <c r="P101" i="9"/>
  <c r="BI97" i="9"/>
  <c r="BH97" i="9"/>
  <c r="BG97" i="9"/>
  <c r="BF97" i="9"/>
  <c r="T97" i="9"/>
  <c r="R97" i="9"/>
  <c r="P97" i="9"/>
  <c r="BI92" i="9"/>
  <c r="BH92" i="9"/>
  <c r="BG92" i="9"/>
  <c r="BF92" i="9"/>
  <c r="T92" i="9"/>
  <c r="R92" i="9"/>
  <c r="P92" i="9"/>
  <c r="BI89" i="9"/>
  <c r="BH89" i="9"/>
  <c r="BG89" i="9"/>
  <c r="BF89" i="9"/>
  <c r="T89" i="9"/>
  <c r="R89" i="9"/>
  <c r="P89" i="9"/>
  <c r="BI85" i="9"/>
  <c r="BH85" i="9"/>
  <c r="BG85" i="9"/>
  <c r="BF85" i="9"/>
  <c r="T85" i="9"/>
  <c r="R85" i="9"/>
  <c r="P85" i="9"/>
  <c r="J78" i="9"/>
  <c r="F78" i="9"/>
  <c r="F76" i="9"/>
  <c r="E74" i="9"/>
  <c r="J54" i="9"/>
  <c r="F54" i="9"/>
  <c r="F52" i="9"/>
  <c r="E50" i="9"/>
  <c r="J24" i="9"/>
  <c r="E24" i="9"/>
  <c r="J55" i="9" s="1"/>
  <c r="J23" i="9"/>
  <c r="J18" i="9"/>
  <c r="E18" i="9"/>
  <c r="F79" i="9"/>
  <c r="J17" i="9"/>
  <c r="J12" i="9"/>
  <c r="J52" i="9"/>
  <c r="E7" i="9"/>
  <c r="E48" i="9" s="1"/>
  <c r="J37" i="8"/>
  <c r="J36" i="8"/>
  <c r="AY61" i="1"/>
  <c r="J35" i="8"/>
  <c r="AX61" i="1"/>
  <c r="BI129" i="8"/>
  <c r="BH129" i="8"/>
  <c r="BG129" i="8"/>
  <c r="BF129" i="8"/>
  <c r="T129" i="8"/>
  <c r="T128" i="8" s="1"/>
  <c r="R129" i="8"/>
  <c r="R128" i="8"/>
  <c r="P129" i="8"/>
  <c r="P128" i="8"/>
  <c r="BI124" i="8"/>
  <c r="BH124" i="8"/>
  <c r="BG124" i="8"/>
  <c r="BF124" i="8"/>
  <c r="T124" i="8"/>
  <c r="R124" i="8"/>
  <c r="P124" i="8"/>
  <c r="BI120" i="8"/>
  <c r="BH120" i="8"/>
  <c r="BG120" i="8"/>
  <c r="BF120" i="8"/>
  <c r="T120" i="8"/>
  <c r="R120" i="8"/>
  <c r="P120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R97" i="8"/>
  <c r="P97" i="8"/>
  <c r="BI92" i="8"/>
  <c r="BH92" i="8"/>
  <c r="BG92" i="8"/>
  <c r="BF92" i="8"/>
  <c r="T92" i="8"/>
  <c r="R92" i="8"/>
  <c r="P92" i="8"/>
  <c r="BI89" i="8"/>
  <c r="BH89" i="8"/>
  <c r="BG89" i="8"/>
  <c r="BF89" i="8"/>
  <c r="T89" i="8"/>
  <c r="R89" i="8"/>
  <c r="P89" i="8"/>
  <c r="BI85" i="8"/>
  <c r="BH85" i="8"/>
  <c r="BG85" i="8"/>
  <c r="BF85" i="8"/>
  <c r="T85" i="8"/>
  <c r="R85" i="8"/>
  <c r="P85" i="8"/>
  <c r="J78" i="8"/>
  <c r="F78" i="8"/>
  <c r="F76" i="8"/>
  <c r="E74" i="8"/>
  <c r="J54" i="8"/>
  <c r="F54" i="8"/>
  <c r="F52" i="8"/>
  <c r="E50" i="8"/>
  <c r="J24" i="8"/>
  <c r="E24" i="8"/>
  <c r="J55" i="8" s="1"/>
  <c r="J23" i="8"/>
  <c r="J18" i="8"/>
  <c r="E18" i="8"/>
  <c r="F55" i="8" s="1"/>
  <c r="J17" i="8"/>
  <c r="J12" i="8"/>
  <c r="J52" i="8" s="1"/>
  <c r="E7" i="8"/>
  <c r="E72" i="8" s="1"/>
  <c r="J37" i="7"/>
  <c r="J36" i="7"/>
  <c r="AY60" i="1"/>
  <c r="J35" i="7"/>
  <c r="AX60" i="1" s="1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T195" i="7" s="1"/>
  <c r="R196" i="7"/>
  <c r="R195" i="7" s="1"/>
  <c r="P196" i="7"/>
  <c r="P195" i="7" s="1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2" i="7"/>
  <c r="BH182" i="7"/>
  <c r="BG182" i="7"/>
  <c r="BF182" i="7"/>
  <c r="T182" i="7"/>
  <c r="R182" i="7"/>
  <c r="P182" i="7"/>
  <c r="BI178" i="7"/>
  <c r="BH178" i="7"/>
  <c r="BG178" i="7"/>
  <c r="BF178" i="7"/>
  <c r="T178" i="7"/>
  <c r="R178" i="7"/>
  <c r="P178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BI87" i="7"/>
  <c r="BH87" i="7"/>
  <c r="BG87" i="7"/>
  <c r="BF87" i="7"/>
  <c r="T87" i="7"/>
  <c r="R87" i="7"/>
  <c r="P87" i="7"/>
  <c r="J80" i="7"/>
  <c r="F80" i="7"/>
  <c r="F78" i="7"/>
  <c r="E76" i="7"/>
  <c r="J54" i="7"/>
  <c r="F54" i="7"/>
  <c r="F52" i="7"/>
  <c r="E50" i="7"/>
  <c r="J24" i="7"/>
  <c r="E24" i="7"/>
  <c r="J55" i="7" s="1"/>
  <c r="J23" i="7"/>
  <c r="J18" i="7"/>
  <c r="E18" i="7"/>
  <c r="F55" i="7"/>
  <c r="J17" i="7"/>
  <c r="J12" i="7"/>
  <c r="J52" i="7" s="1"/>
  <c r="E7" i="7"/>
  <c r="E74" i="7" s="1"/>
  <c r="J37" i="6"/>
  <c r="J36" i="6"/>
  <c r="AY59" i="1" s="1"/>
  <c r="J35" i="6"/>
  <c r="AX59" i="1" s="1"/>
  <c r="BI114" i="6"/>
  <c r="BH114" i="6"/>
  <c r="BG114" i="6"/>
  <c r="BF114" i="6"/>
  <c r="T114" i="6"/>
  <c r="T113" i="6" s="1"/>
  <c r="R114" i="6"/>
  <c r="R113" i="6" s="1"/>
  <c r="P114" i="6"/>
  <c r="P113" i="6" s="1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2" i="6"/>
  <c r="BH102" i="6"/>
  <c r="BG102" i="6"/>
  <c r="BF102" i="6"/>
  <c r="T102" i="6"/>
  <c r="R102" i="6"/>
  <c r="P102" i="6"/>
  <c r="BI98" i="6"/>
  <c r="BH98" i="6"/>
  <c r="BG98" i="6"/>
  <c r="BF98" i="6"/>
  <c r="T98" i="6"/>
  <c r="R98" i="6"/>
  <c r="P98" i="6"/>
  <c r="BI95" i="6"/>
  <c r="BH95" i="6"/>
  <c r="BG95" i="6"/>
  <c r="BF95" i="6"/>
  <c r="T95" i="6"/>
  <c r="R95" i="6"/>
  <c r="P95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7" i="6"/>
  <c r="BH87" i="6"/>
  <c r="BG87" i="6"/>
  <c r="BF87" i="6"/>
  <c r="T87" i="6"/>
  <c r="R87" i="6"/>
  <c r="P87" i="6"/>
  <c r="BI84" i="6"/>
  <c r="BH84" i="6"/>
  <c r="BG84" i="6"/>
  <c r="BF84" i="6"/>
  <c r="T84" i="6"/>
  <c r="R84" i="6"/>
  <c r="P84" i="6"/>
  <c r="J78" i="6"/>
  <c r="F78" i="6"/>
  <c r="F76" i="6"/>
  <c r="E74" i="6"/>
  <c r="J54" i="6"/>
  <c r="F54" i="6"/>
  <c r="F52" i="6"/>
  <c r="E50" i="6"/>
  <c r="J24" i="6"/>
  <c r="E24" i="6"/>
  <c r="J79" i="6" s="1"/>
  <c r="J23" i="6"/>
  <c r="J18" i="6"/>
  <c r="E18" i="6"/>
  <c r="F79" i="6" s="1"/>
  <c r="J17" i="6"/>
  <c r="J12" i="6"/>
  <c r="J52" i="6" s="1"/>
  <c r="E7" i="6"/>
  <c r="E72" i="6"/>
  <c r="J37" i="5"/>
  <c r="J36" i="5"/>
  <c r="AY58" i="1" s="1"/>
  <c r="J35" i="5"/>
  <c r="AX58" i="1"/>
  <c r="BI129" i="5"/>
  <c r="BH129" i="5"/>
  <c r="BG129" i="5"/>
  <c r="BF129" i="5"/>
  <c r="T129" i="5"/>
  <c r="T128" i="5" s="1"/>
  <c r="R129" i="5"/>
  <c r="R128" i="5" s="1"/>
  <c r="P129" i="5"/>
  <c r="P128" i="5" s="1"/>
  <c r="BI124" i="5"/>
  <c r="BH124" i="5"/>
  <c r="BG124" i="5"/>
  <c r="BF124" i="5"/>
  <c r="T124" i="5"/>
  <c r="R124" i="5"/>
  <c r="P124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BI97" i="5"/>
  <c r="BH97" i="5"/>
  <c r="BG97" i="5"/>
  <c r="BF97" i="5"/>
  <c r="T97" i="5"/>
  <c r="R97" i="5"/>
  <c r="P97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5" i="5"/>
  <c r="BH85" i="5"/>
  <c r="BG85" i="5"/>
  <c r="BF85" i="5"/>
  <c r="T85" i="5"/>
  <c r="R85" i="5"/>
  <c r="P85" i="5"/>
  <c r="J78" i="5"/>
  <c r="F78" i="5"/>
  <c r="F76" i="5"/>
  <c r="E74" i="5"/>
  <c r="J54" i="5"/>
  <c r="F54" i="5"/>
  <c r="F52" i="5"/>
  <c r="E50" i="5"/>
  <c r="J24" i="5"/>
  <c r="E24" i="5"/>
  <c r="J79" i="5"/>
  <c r="J23" i="5"/>
  <c r="J18" i="5"/>
  <c r="E18" i="5"/>
  <c r="F79" i="5" s="1"/>
  <c r="J17" i="5"/>
  <c r="J12" i="5"/>
  <c r="J52" i="5"/>
  <c r="E7" i="5"/>
  <c r="E48" i="5"/>
  <c r="J37" i="4"/>
  <c r="J36" i="4"/>
  <c r="AY57" i="1" s="1"/>
  <c r="J35" i="4"/>
  <c r="AX57" i="1"/>
  <c r="BI129" i="4"/>
  <c r="BH129" i="4"/>
  <c r="BG129" i="4"/>
  <c r="BF129" i="4"/>
  <c r="T129" i="4"/>
  <c r="T128" i="4" s="1"/>
  <c r="R129" i="4"/>
  <c r="R128" i="4"/>
  <c r="P129" i="4"/>
  <c r="P128" i="4" s="1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5" i="4"/>
  <c r="BH85" i="4"/>
  <c r="BG85" i="4"/>
  <c r="BF85" i="4"/>
  <c r="T85" i="4"/>
  <c r="R85" i="4"/>
  <c r="P85" i="4"/>
  <c r="J78" i="4"/>
  <c r="F78" i="4"/>
  <c r="F76" i="4"/>
  <c r="E74" i="4"/>
  <c r="J54" i="4"/>
  <c r="F54" i="4"/>
  <c r="F52" i="4"/>
  <c r="E50" i="4"/>
  <c r="J24" i="4"/>
  <c r="E24" i="4"/>
  <c r="J79" i="4" s="1"/>
  <c r="J23" i="4"/>
  <c r="J18" i="4"/>
  <c r="E18" i="4"/>
  <c r="F55" i="4" s="1"/>
  <c r="J17" i="4"/>
  <c r="J12" i="4"/>
  <c r="J52" i="4" s="1"/>
  <c r="E7" i="4"/>
  <c r="E72" i="4" s="1"/>
  <c r="J37" i="3"/>
  <c r="J36" i="3"/>
  <c r="AY56" i="1" s="1"/>
  <c r="J35" i="3"/>
  <c r="AX56" i="1" s="1"/>
  <c r="BI129" i="3"/>
  <c r="BH129" i="3"/>
  <c r="BG129" i="3"/>
  <c r="BF129" i="3"/>
  <c r="T129" i="3"/>
  <c r="T128" i="3" s="1"/>
  <c r="R129" i="3"/>
  <c r="R128" i="3"/>
  <c r="P129" i="3"/>
  <c r="P128" i="3" s="1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5" i="3"/>
  <c r="BH85" i="3"/>
  <c r="BG85" i="3"/>
  <c r="BF85" i="3"/>
  <c r="T85" i="3"/>
  <c r="R85" i="3"/>
  <c r="P85" i="3"/>
  <c r="J78" i="3"/>
  <c r="F78" i="3"/>
  <c r="F76" i="3"/>
  <c r="E74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76" i="3"/>
  <c r="E7" i="3"/>
  <c r="E72" i="3"/>
  <c r="J37" i="2"/>
  <c r="J36" i="2"/>
  <c r="AY55" i="1" s="1"/>
  <c r="J35" i="2"/>
  <c r="AX55" i="1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T195" i="2"/>
  <c r="R196" i="2"/>
  <c r="R195" i="2"/>
  <c r="P196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7" i="2"/>
  <c r="F37" i="2" s="1"/>
  <c r="BH87" i="2"/>
  <c r="BG87" i="2"/>
  <c r="BF87" i="2"/>
  <c r="T87" i="2"/>
  <c r="R87" i="2"/>
  <c r="P87" i="2"/>
  <c r="J80" i="2"/>
  <c r="F80" i="2"/>
  <c r="F78" i="2"/>
  <c r="E76" i="2"/>
  <c r="J54" i="2"/>
  <c r="F54" i="2"/>
  <c r="F52" i="2"/>
  <c r="E50" i="2"/>
  <c r="J24" i="2"/>
  <c r="E24" i="2"/>
  <c r="J81" i="2"/>
  <c r="J23" i="2"/>
  <c r="J18" i="2"/>
  <c r="E18" i="2"/>
  <c r="F81" i="2" s="1"/>
  <c r="J17" i="2"/>
  <c r="J12" i="2"/>
  <c r="J52" i="2"/>
  <c r="E7" i="2"/>
  <c r="E74" i="2"/>
  <c r="L50" i="1"/>
  <c r="AM50" i="1"/>
  <c r="AM49" i="1"/>
  <c r="L49" i="1"/>
  <c r="AM47" i="1"/>
  <c r="L47" i="1"/>
  <c r="L45" i="1"/>
  <c r="L44" i="1"/>
  <c r="J118" i="2"/>
  <c r="BK92" i="3"/>
  <c r="J200" i="7"/>
  <c r="BK116" i="8"/>
  <c r="J112" i="10"/>
  <c r="J112" i="15"/>
  <c r="BK203" i="17"/>
  <c r="BK247" i="17"/>
  <c r="BK118" i="18"/>
  <c r="BK105" i="19"/>
  <c r="J122" i="22"/>
  <c r="BK112" i="24"/>
  <c r="J85" i="25"/>
  <c r="J150" i="27"/>
  <c r="J278" i="27"/>
  <c r="J104" i="29"/>
  <c r="BK84" i="31"/>
  <c r="J273" i="32"/>
  <c r="J261" i="32"/>
  <c r="J86" i="37"/>
  <c r="J181" i="42"/>
  <c r="J243" i="42"/>
  <c r="BK106" i="42"/>
  <c r="J236" i="42"/>
  <c r="BK232" i="42"/>
  <c r="BK127" i="43"/>
  <c r="J92" i="44"/>
  <c r="BK114" i="45"/>
  <c r="J90" i="46"/>
  <c r="BK138" i="47"/>
  <c r="BK122" i="47"/>
  <c r="BK130" i="47"/>
  <c r="BK127" i="49"/>
  <c r="BK117" i="50"/>
  <c r="BK98" i="51"/>
  <c r="J214" i="52"/>
  <c r="BK227" i="52"/>
  <c r="BK231" i="52"/>
  <c r="BK121" i="53"/>
  <c r="J117" i="54"/>
  <c r="J114" i="55"/>
  <c r="BK106" i="56"/>
  <c r="BK200" i="2"/>
  <c r="J124" i="4"/>
  <c r="BK114" i="6"/>
  <c r="J178" i="7"/>
  <c r="J205" i="7"/>
  <c r="J89" i="8"/>
  <c r="J89" i="9"/>
  <c r="BK201" i="12"/>
  <c r="J145" i="12"/>
  <c r="BK101" i="14"/>
  <c r="J124" i="15"/>
  <c r="BK113" i="17"/>
  <c r="J255" i="17"/>
  <c r="J101" i="23"/>
  <c r="BK116" i="24"/>
  <c r="BK189" i="27"/>
  <c r="J122" i="27"/>
  <c r="J141" i="29"/>
  <c r="BK87" i="31"/>
  <c r="J252" i="32"/>
  <c r="J115" i="34"/>
  <c r="BK193" i="42"/>
  <c r="J97" i="44"/>
  <c r="J122" i="47"/>
  <c r="J92" i="49"/>
  <c r="J87" i="51"/>
  <c r="J243" i="52"/>
  <c r="J170" i="52"/>
  <c r="BK85" i="54"/>
  <c r="J92" i="56"/>
  <c r="BK116" i="4"/>
  <c r="J89" i="5"/>
  <c r="J106" i="6"/>
  <c r="BK149" i="7"/>
  <c r="J170" i="7"/>
  <c r="J109" i="8"/>
  <c r="F34" i="9"/>
  <c r="J85" i="18"/>
  <c r="J89" i="20"/>
  <c r="J87" i="21"/>
  <c r="BK196" i="22"/>
  <c r="J97" i="23"/>
  <c r="BK129" i="24"/>
  <c r="J90" i="26"/>
  <c r="BK270" i="27"/>
  <c r="J134" i="27"/>
  <c r="J117" i="28"/>
  <c r="J92" i="30"/>
  <c r="J275" i="32"/>
  <c r="BK115" i="33"/>
  <c r="J128" i="34"/>
  <c r="J98" i="36"/>
  <c r="BK95" i="42"/>
  <c r="BK104" i="43"/>
  <c r="BK85" i="45"/>
  <c r="BK206" i="47"/>
  <c r="BK158" i="47"/>
  <c r="BK133" i="48"/>
  <c r="BK141" i="49"/>
  <c r="BK229" i="52"/>
  <c r="BK120" i="8"/>
  <c r="J114" i="11"/>
  <c r="J193" i="12"/>
  <c r="BK105" i="14"/>
  <c r="BK186" i="17"/>
  <c r="BK226" i="17"/>
  <c r="BK96" i="20"/>
  <c r="BK133" i="22"/>
  <c r="J129" i="23"/>
  <c r="J124" i="25"/>
  <c r="J222" i="27"/>
  <c r="BK169" i="27"/>
  <c r="J97" i="29"/>
  <c r="J119" i="32"/>
  <c r="J259" i="32"/>
  <c r="BK89" i="33"/>
  <c r="BK105" i="34"/>
  <c r="BK110" i="42"/>
  <c r="J104" i="45"/>
  <c r="J254" i="47"/>
  <c r="BK148" i="47"/>
  <c r="BK92" i="50"/>
  <c r="BK195" i="52"/>
  <c r="BK141" i="53"/>
  <c r="BK108" i="55"/>
  <c r="BK170" i="2"/>
  <c r="J145" i="7"/>
  <c r="BK129" i="10"/>
  <c r="J201" i="12"/>
  <c r="J112" i="3"/>
  <c r="BK124" i="5"/>
  <c r="BK158" i="12"/>
  <c r="BK120" i="15"/>
  <c r="J96" i="18"/>
  <c r="J109" i="20"/>
  <c r="J102" i="22"/>
  <c r="J129" i="24"/>
  <c r="BK250" i="27"/>
  <c r="J141" i="28"/>
  <c r="BK90" i="31"/>
  <c r="BK93" i="37"/>
  <c r="BK165" i="42"/>
  <c r="BK249" i="42"/>
  <c r="BK181" i="42"/>
  <c r="BK117" i="44"/>
  <c r="BK235" i="47"/>
  <c r="J192" i="47"/>
  <c r="BK117" i="48"/>
  <c r="J141" i="50"/>
  <c r="BK247" i="52"/>
  <c r="J104" i="54"/>
  <c r="BK114" i="56"/>
  <c r="J97" i="3"/>
  <c r="BK84" i="6"/>
  <c r="BK114" i="7"/>
  <c r="J101" i="8"/>
  <c r="BK91" i="12"/>
  <c r="J209" i="22"/>
  <c r="BK105" i="24"/>
  <c r="BK142" i="27"/>
  <c r="J135" i="32"/>
  <c r="BK96" i="35"/>
  <c r="BK87" i="41"/>
  <c r="BK187" i="52"/>
  <c r="J220" i="52"/>
  <c r="BK117" i="55"/>
  <c r="BK85" i="4"/>
  <c r="J116" i="9"/>
  <c r="J130" i="12"/>
  <c r="BK149" i="12"/>
  <c r="J95" i="16"/>
  <c r="J180" i="17"/>
  <c r="J96" i="20"/>
  <c r="J207" i="22"/>
  <c r="J124" i="24"/>
  <c r="J110" i="27"/>
  <c r="J127" i="28"/>
  <c r="BK118" i="34"/>
  <c r="BK100" i="37"/>
  <c r="J92" i="41"/>
  <c r="J198" i="42"/>
  <c r="BK102" i="42"/>
  <c r="J232" i="42"/>
  <c r="BK114" i="44"/>
  <c r="J87" i="46"/>
  <c r="J117" i="50"/>
  <c r="J227" i="52"/>
  <c r="J164" i="2"/>
  <c r="BK92" i="5"/>
  <c r="BK98" i="6"/>
  <c r="J172" i="12"/>
  <c r="J129" i="13"/>
  <c r="BK90" i="16"/>
  <c r="BK197" i="17"/>
  <c r="J105" i="19"/>
  <c r="BK102" i="21"/>
  <c r="BK120" i="24"/>
  <c r="BK239" i="27"/>
  <c r="J280" i="27"/>
  <c r="J104" i="28"/>
  <c r="BK133" i="30"/>
  <c r="J175" i="32"/>
  <c r="J98" i="32"/>
  <c r="BK118" i="35"/>
  <c r="J106" i="36"/>
  <c r="J88" i="40"/>
  <c r="J102" i="41"/>
  <c r="BK263" i="42"/>
  <c r="J117" i="45"/>
  <c r="BK231" i="47"/>
  <c r="BK121" i="55"/>
  <c r="BK174" i="2"/>
  <c r="J85" i="3"/>
  <c r="J116" i="5"/>
  <c r="J203" i="7"/>
  <c r="J124" i="9"/>
  <c r="BK84" i="11"/>
  <c r="BK85" i="13"/>
  <c r="J116" i="15"/>
  <c r="BK97" i="17"/>
  <c r="BK89" i="20"/>
  <c r="BK145" i="22"/>
  <c r="BK89" i="25"/>
  <c r="BK154" i="27"/>
  <c r="BK101" i="28"/>
  <c r="J106" i="31"/>
  <c r="BK128" i="33"/>
  <c r="BK126" i="37"/>
  <c r="J122" i="42"/>
  <c r="BK104" i="44"/>
  <c r="J138" i="47"/>
  <c r="J85" i="48"/>
  <c r="BK112" i="52"/>
  <c r="BK133" i="53"/>
  <c r="BK101" i="55"/>
  <c r="J188" i="2"/>
  <c r="J92" i="11"/>
  <c r="J210" i="12"/>
  <c r="BK94" i="17"/>
  <c r="J243" i="17"/>
  <c r="BK118" i="20"/>
  <c r="J92" i="25"/>
  <c r="J154" i="27"/>
  <c r="J108" i="29"/>
  <c r="J195" i="32"/>
  <c r="BK87" i="32"/>
  <c r="BK109" i="35"/>
  <c r="J165" i="42"/>
  <c r="J141" i="44"/>
  <c r="J183" i="47"/>
  <c r="J87" i="2"/>
  <c r="BK205" i="7"/>
  <c r="J85" i="9"/>
  <c r="BK92" i="16"/>
  <c r="BK129" i="17"/>
  <c r="BK174" i="22"/>
  <c r="BK97" i="23"/>
  <c r="BK92" i="25"/>
  <c r="BK118" i="27"/>
  <c r="BK133" i="28"/>
  <c r="BK102" i="31"/>
  <c r="BK127" i="32"/>
  <c r="J84" i="39"/>
  <c r="J98" i="42"/>
  <c r="BK91" i="42"/>
  <c r="J91" i="42"/>
  <c r="J97" i="43"/>
  <c r="BK85" i="44"/>
  <c r="J114" i="46"/>
  <c r="J165" i="47"/>
  <c r="BK252" i="47"/>
  <c r="BK104" i="48"/>
  <c r="J97" i="49"/>
  <c r="J98" i="51"/>
  <c r="BK214" i="52"/>
  <c r="BK174" i="52"/>
  <c r="J108" i="53"/>
  <c r="J85" i="55"/>
  <c r="J98" i="2"/>
  <c r="J120" i="3"/>
  <c r="J114" i="6"/>
  <c r="BK137" i="7"/>
  <c r="J109" i="9"/>
  <c r="BK101" i="10"/>
  <c r="BK126" i="12"/>
  <c r="J101" i="14"/>
  <c r="BK109" i="16"/>
  <c r="BK245" i="17"/>
  <c r="J182" i="22"/>
  <c r="J101" i="25"/>
  <c r="BK272" i="27"/>
  <c r="J85" i="30"/>
  <c r="J139" i="32"/>
  <c r="BK105" i="33"/>
  <c r="BK253" i="42"/>
  <c r="J121" i="44"/>
  <c r="J219" i="47"/>
  <c r="J114" i="49"/>
  <c r="BK249" i="52"/>
  <c r="J156" i="52"/>
  <c r="BK127" i="55"/>
  <c r="J129" i="3"/>
  <c r="J98" i="6"/>
  <c r="J164" i="7"/>
  <c r="J182" i="7"/>
  <c r="J120" i="9"/>
  <c r="J179" i="12"/>
  <c r="J218" i="12"/>
  <c r="BK124" i="14"/>
  <c r="J105" i="15"/>
  <c r="J109" i="17"/>
  <c r="J141" i="17"/>
  <c r="J203" i="17"/>
  <c r="BK128" i="19"/>
  <c r="J120" i="23"/>
  <c r="J112" i="25"/>
  <c r="J252" i="27"/>
  <c r="J101" i="28"/>
  <c r="J109" i="31"/>
  <c r="BK172" i="32"/>
  <c r="BK261" i="32"/>
  <c r="J109" i="34"/>
  <c r="BK118" i="42"/>
  <c r="J138" i="42"/>
  <c r="BK121" i="44"/>
  <c r="J248" i="47"/>
  <c r="J101" i="48"/>
  <c r="J127" i="50"/>
  <c r="J105" i="9"/>
  <c r="J114" i="12"/>
  <c r="BK169" i="12"/>
  <c r="BK97" i="15"/>
  <c r="BK133" i="17"/>
  <c r="BK96" i="18"/>
  <c r="BK192" i="22"/>
  <c r="J112" i="24"/>
  <c r="J216" i="27"/>
  <c r="J276" i="27"/>
  <c r="J115" i="18"/>
  <c r="BK209" i="22"/>
  <c r="J86" i="27"/>
  <c r="BK207" i="32"/>
  <c r="BK142" i="34"/>
  <c r="BK102" i="36"/>
  <c r="BK84" i="40"/>
  <c r="J169" i="42"/>
  <c r="BK101" i="44"/>
  <c r="BK250" i="47"/>
  <c r="J95" i="47"/>
  <c r="J141" i="49"/>
  <c r="BK127" i="50"/>
  <c r="J231" i="52"/>
  <c r="J104" i="52"/>
  <c r="BK117" i="54"/>
  <c r="J140" i="2"/>
  <c r="BK105" i="4"/>
  <c r="J149" i="7"/>
  <c r="BK197" i="12"/>
  <c r="BK89" i="14"/>
  <c r="BK147" i="17"/>
  <c r="J118" i="18"/>
  <c r="BK90" i="21"/>
  <c r="J188" i="22"/>
  <c r="J118" i="27"/>
  <c r="BK133" i="29"/>
  <c r="J96" i="35"/>
  <c r="J231" i="47"/>
  <c r="J180" i="47"/>
  <c r="BK121" i="49"/>
  <c r="J89" i="50"/>
  <c r="BK124" i="52"/>
  <c r="BK201" i="52"/>
  <c r="BK92" i="53"/>
  <c r="BK133" i="55"/>
  <c r="J105" i="4"/>
  <c r="J120" i="5"/>
  <c r="BK182" i="7"/>
  <c r="BK129" i="8"/>
  <c r="J162" i="12"/>
  <c r="J142" i="34"/>
  <c r="J106" i="41"/>
  <c r="BK243" i="52"/>
  <c r="BK108" i="53"/>
  <c r="BK85" i="55"/>
  <c r="J106" i="2"/>
  <c r="BK161" i="7"/>
  <c r="J105" i="8"/>
  <c r="BK92" i="11"/>
  <c r="BK97" i="14"/>
  <c r="BK177" i="17"/>
  <c r="BK89" i="18"/>
  <c r="J106" i="21"/>
  <c r="BK101" i="24"/>
  <c r="J114" i="27"/>
  <c r="BK117" i="28"/>
  <c r="J93" i="33"/>
  <c r="BK86" i="37"/>
  <c r="J95" i="42"/>
  <c r="BK134" i="42"/>
  <c r="BK89" i="43"/>
  <c r="BK95" i="46"/>
  <c r="BK180" i="47"/>
  <c r="J130" i="47"/>
  <c r="J121" i="50"/>
  <c r="J251" i="52"/>
  <c r="BK124" i="4"/>
  <c r="J101" i="10"/>
  <c r="BK137" i="12"/>
  <c r="J85" i="13"/>
  <c r="J239" i="17"/>
  <c r="BK134" i="20"/>
  <c r="J114" i="22"/>
  <c r="BK124" i="23"/>
  <c r="BK106" i="26"/>
  <c r="J282" i="27"/>
  <c r="J121" i="28"/>
  <c r="BK129" i="9"/>
  <c r="J220" i="12"/>
  <c r="J97" i="14"/>
  <c r="J109" i="56"/>
  <c r="AS54" i="1"/>
  <c r="BK128" i="34"/>
  <c r="F36" i="39"/>
  <c r="BC92" i="1" s="1"/>
  <c r="BK254" i="47"/>
  <c r="BK122" i="2"/>
  <c r="J110" i="7"/>
  <c r="J120" i="10"/>
  <c r="J98" i="16"/>
  <c r="J154" i="17"/>
  <c r="BK93" i="19"/>
  <c r="J200" i="22"/>
  <c r="J112" i="23"/>
  <c r="BK124" i="25"/>
  <c r="BK216" i="27"/>
  <c r="J138" i="27"/>
  <c r="J141" i="30"/>
  <c r="J87" i="32"/>
  <c r="J126" i="37"/>
  <c r="J220" i="42"/>
  <c r="J151" i="42"/>
  <c r="J173" i="42"/>
  <c r="BK240" i="42"/>
  <c r="J85" i="44"/>
  <c r="BK101" i="45"/>
  <c r="J212" i="47"/>
  <c r="J142" i="47"/>
  <c r="BK134" i="47"/>
  <c r="BK133" i="49"/>
  <c r="BK102" i="51"/>
  <c r="BK150" i="52"/>
  <c r="BK170" i="52"/>
  <c r="J141" i="53"/>
  <c r="BK89" i="54"/>
  <c r="BK91" i="2"/>
  <c r="J133" i="2"/>
  <c r="J97" i="4"/>
  <c r="BK118" i="7"/>
  <c r="J97" i="8"/>
  <c r="BK112" i="10"/>
  <c r="BK140" i="12"/>
  <c r="J112" i="13"/>
  <c r="BK230" i="17"/>
  <c r="J147" i="17"/>
  <c r="J258" i="27"/>
  <c r="BK127" i="28"/>
  <c r="J84" i="31"/>
  <c r="BK131" i="32"/>
  <c r="J102" i="32"/>
  <c r="BK87" i="36"/>
  <c r="J104" i="43"/>
  <c r="J109" i="46"/>
  <c r="BK89" i="48"/>
  <c r="BK235" i="52"/>
  <c r="BK225" i="52"/>
  <c r="BK89" i="53"/>
  <c r="J146" i="27"/>
  <c r="J266" i="27"/>
  <c r="J89" i="28"/>
  <c r="BK119" i="32"/>
  <c r="BK182" i="32"/>
  <c r="J204" i="32"/>
  <c r="J87" i="42"/>
  <c r="BK101" i="43"/>
  <c r="J108" i="45"/>
  <c r="J126" i="47"/>
  <c r="BK225" i="47"/>
  <c r="BK114" i="51"/>
  <c r="J247" i="52"/>
  <c r="BK85" i="53"/>
  <c r="BK90" i="56"/>
  <c r="BK130" i="2"/>
  <c r="J209" i="2"/>
  <c r="J109" i="3"/>
  <c r="J129" i="4"/>
  <c r="BK109" i="5"/>
  <c r="BK188" i="7"/>
  <c r="J209" i="7"/>
  <c r="BK110" i="7"/>
  <c r="BK89" i="8"/>
  <c r="BK105" i="10"/>
  <c r="J109" i="11"/>
  <c r="BK102" i="12"/>
  <c r="J116" i="14"/>
  <c r="BK84" i="16"/>
  <c r="J177" i="17"/>
  <c r="J134" i="18"/>
  <c r="J101" i="20"/>
  <c r="BK114" i="22"/>
  <c r="J91" i="22"/>
  <c r="J109" i="25"/>
  <c r="J248" i="27"/>
  <c r="J274" i="27"/>
  <c r="J108" i="28"/>
  <c r="J90" i="31"/>
  <c r="J271" i="32"/>
  <c r="BK255" i="32"/>
  <c r="J115" i="35"/>
  <c r="BK184" i="42"/>
  <c r="BK189" i="47"/>
  <c r="BK244" i="47"/>
  <c r="J121" i="48"/>
  <c r="J108" i="49"/>
  <c r="BK146" i="52"/>
  <c r="BK233" i="52"/>
  <c r="BK92" i="55"/>
  <c r="BK110" i="2"/>
  <c r="J137" i="7"/>
  <c r="BK105" i="9"/>
  <c r="BK212" i="12"/>
  <c r="BK210" i="12"/>
  <c r="J129" i="14"/>
  <c r="BK87" i="21"/>
  <c r="J105" i="23"/>
  <c r="BK104" i="29"/>
  <c r="J151" i="32"/>
  <c r="BK263" i="32"/>
  <c r="J142" i="33"/>
  <c r="J102" i="36"/>
  <c r="BK97" i="37"/>
  <c r="J98" i="41"/>
  <c r="BK144" i="42"/>
  <c r="BK97" i="44"/>
  <c r="BK106" i="46"/>
  <c r="BK151" i="47"/>
  <c r="J127" i="49"/>
  <c r="BK85" i="50"/>
  <c r="J84" i="51"/>
  <c r="J195" i="52"/>
  <c r="BK166" i="52"/>
  <c r="BK104" i="54"/>
  <c r="BK207" i="2"/>
  <c r="J124" i="5"/>
  <c r="BK209" i="7"/>
  <c r="J109" i="13"/>
  <c r="J85" i="15"/>
  <c r="BK137" i="17"/>
  <c r="BK85" i="19"/>
  <c r="BK200" i="22"/>
  <c r="J84" i="26"/>
  <c r="BK276" i="27"/>
  <c r="BK142" i="33"/>
  <c r="J100" i="37"/>
  <c r="J213" i="42"/>
  <c r="J257" i="42"/>
  <c r="BK198" i="42"/>
  <c r="BK89" i="44"/>
  <c r="J89" i="45"/>
  <c r="J117" i="48"/>
  <c r="J85" i="50"/>
  <c r="J95" i="51"/>
  <c r="J184" i="52"/>
  <c r="J146" i="52"/>
  <c r="J133" i="55"/>
  <c r="BK209" i="2"/>
  <c r="J101" i="4"/>
  <c r="J95" i="6"/>
  <c r="BK145" i="7"/>
  <c r="BK97" i="10"/>
  <c r="BK172" i="12"/>
  <c r="BK157" i="22"/>
  <c r="BK84" i="26"/>
  <c r="BK109" i="31"/>
  <c r="J269" i="32"/>
  <c r="BK93" i="33"/>
  <c r="J142" i="42"/>
  <c r="J223" i="52"/>
  <c r="J121" i="54"/>
  <c r="BK87" i="56"/>
  <c r="BK192" i="2"/>
  <c r="BK106" i="6"/>
  <c r="BK124" i="8"/>
  <c r="J87" i="11"/>
  <c r="BK216" i="12"/>
  <c r="BK112" i="14"/>
  <c r="J234" i="17"/>
  <c r="J122" i="18"/>
  <c r="BK89" i="19"/>
  <c r="J170" i="22"/>
  <c r="J92" i="23"/>
  <c r="J210" i="27"/>
  <c r="BK235" i="27"/>
  <c r="J114" i="29"/>
  <c r="J85" i="35"/>
  <c r="BK88" i="40"/>
  <c r="BK155" i="42"/>
  <c r="J148" i="42"/>
  <c r="J259" i="42"/>
  <c r="J92" i="43"/>
  <c r="J133" i="45"/>
  <c r="J258" i="47"/>
  <c r="BK101" i="48"/>
  <c r="BK104" i="50"/>
  <c r="BK132" i="52"/>
  <c r="BK114" i="2"/>
  <c r="BK102" i="6"/>
  <c r="J109" i="10"/>
  <c r="J98" i="12"/>
  <c r="J124" i="14"/>
  <c r="BK89" i="15"/>
  <c r="J105" i="17"/>
  <c r="BK134" i="18"/>
  <c r="J140" i="22"/>
  <c r="J92" i="24"/>
  <c r="BK156" i="27"/>
  <c r="BK134" i="27"/>
  <c r="J127" i="29"/>
  <c r="BK159" i="32"/>
  <c r="J118" i="33"/>
  <c r="BK122" i="34"/>
  <c r="J87" i="36"/>
  <c r="BK84" i="39"/>
  <c r="J87" i="41"/>
  <c r="BK207" i="42"/>
  <c r="BK87" i="46"/>
  <c r="J87" i="47"/>
  <c r="J97" i="48"/>
  <c r="BK239" i="52"/>
  <c r="J150" i="52"/>
  <c r="J89" i="53"/>
  <c r="J141" i="55"/>
  <c r="J122" i="2"/>
  <c r="BK196" i="2"/>
  <c r="BK109" i="4"/>
  <c r="BK126" i="7"/>
  <c r="BK154" i="7"/>
  <c r="J92" i="10"/>
  <c r="J175" i="12"/>
  <c r="BK116" i="14"/>
  <c r="BK237" i="17"/>
  <c r="BK125" i="17"/>
  <c r="J89" i="18"/>
  <c r="BK109" i="21"/>
  <c r="BK182" i="22"/>
  <c r="BK90" i="26"/>
  <c r="J176" i="27"/>
  <c r="BK89" i="30"/>
  <c r="J165" i="32"/>
  <c r="BK128" i="35"/>
  <c r="BK90" i="37"/>
  <c r="BK142" i="42"/>
  <c r="J184" i="42"/>
  <c r="BK117" i="43"/>
  <c r="BK141" i="45"/>
  <c r="J98" i="47"/>
  <c r="J85" i="49"/>
  <c r="BK136" i="52"/>
  <c r="J127" i="53"/>
  <c r="BK121" i="54"/>
  <c r="BK97" i="55"/>
  <c r="BK104" i="55"/>
  <c r="BK157" i="2"/>
  <c r="BK98" i="11"/>
  <c r="BK165" i="12"/>
  <c r="J116" i="13"/>
  <c r="BK120" i="14"/>
  <c r="BK253" i="17"/>
  <c r="J101" i="18"/>
  <c r="BK118" i="19"/>
  <c r="J106" i="22"/>
  <c r="BK124" i="24"/>
  <c r="BK222" i="27"/>
  <c r="BK262" i="27"/>
  <c r="BK229" i="27"/>
  <c r="BK108" i="30"/>
  <c r="J114" i="31"/>
  <c r="BK259" i="32"/>
  <c r="BK143" i="32"/>
  <c r="BK93" i="34"/>
  <c r="J112" i="37"/>
  <c r="BK201" i="42"/>
  <c r="J121" i="43"/>
  <c r="J97" i="45"/>
  <c r="BK97" i="3"/>
  <c r="BK89" i="9"/>
  <c r="J109" i="15"/>
  <c r="J164" i="17"/>
  <c r="J115" i="19"/>
  <c r="J157" i="22"/>
  <c r="J85" i="23"/>
  <c r="J87" i="26"/>
  <c r="BK280" i="27"/>
  <c r="BK97" i="29"/>
  <c r="BK161" i="2"/>
  <c r="J101" i="3"/>
  <c r="BK90" i="6"/>
  <c r="BK122" i="7"/>
  <c r="J129" i="9"/>
  <c r="J110" i="12"/>
  <c r="J124" i="13"/>
  <c r="J90" i="16"/>
  <c r="J189" i="17"/>
  <c r="BK112" i="23"/>
  <c r="J120" i="25"/>
  <c r="J202" i="27"/>
  <c r="J117" i="30"/>
  <c r="J147" i="32"/>
  <c r="J155" i="32"/>
  <c r="J89" i="33"/>
  <c r="BK97" i="43"/>
  <c r="J106" i="46"/>
  <c r="J133" i="48"/>
  <c r="BK89" i="50"/>
  <c r="J140" i="52"/>
  <c r="BK127" i="53"/>
  <c r="J92" i="3"/>
  <c r="J92" i="6"/>
  <c r="J188" i="7"/>
  <c r="BK109" i="8"/>
  <c r="BK154" i="12"/>
  <c r="BK187" i="12"/>
  <c r="BK85" i="14"/>
  <c r="BK87" i="16"/>
  <c r="BK168" i="17"/>
  <c r="BK121" i="17"/>
  <c r="J109" i="18"/>
  <c r="BK85" i="20"/>
  <c r="J98" i="22"/>
  <c r="J87" i="22"/>
  <c r="BK89" i="24"/>
  <c r="BK252" i="27"/>
  <c r="BK184" i="27"/>
  <c r="BK117" i="30"/>
  <c r="BK161" i="32"/>
  <c r="BK257" i="32"/>
  <c r="BK85" i="33"/>
  <c r="J93" i="35"/>
  <c r="J121" i="55"/>
  <c r="J124" i="3"/>
  <c r="BK101" i="5"/>
  <c r="J84" i="6"/>
  <c r="BK91" i="7"/>
  <c r="J126" i="7"/>
  <c r="BK120" i="10"/>
  <c r="BK114" i="11"/>
  <c r="J212" i="12"/>
  <c r="BK101" i="13"/>
  <c r="BK116" i="15"/>
  <c r="BK194" i="17"/>
  <c r="J105" i="18"/>
  <c r="BK105" i="20"/>
  <c r="J133" i="22"/>
  <c r="J101" i="24"/>
  <c r="J97" i="25"/>
  <c r="BK106" i="27"/>
  <c r="J92" i="28"/>
  <c r="BK127" i="30"/>
  <c r="BK215" i="32"/>
  <c r="BK190" i="32"/>
  <c r="BK134" i="33"/>
  <c r="BK142" i="35"/>
  <c r="BK243" i="42"/>
  <c r="BK133" i="45"/>
  <c r="BK169" i="47"/>
  <c r="BK117" i="49"/>
  <c r="BK95" i="51"/>
  <c r="BK108" i="52"/>
  <c r="BK114" i="54"/>
  <c r="BK118" i="2"/>
  <c r="BK174" i="7"/>
  <c r="BK97" i="8"/>
  <c r="BK106" i="12"/>
  <c r="BK120" i="13"/>
  <c r="J105" i="20"/>
  <c r="J161" i="22"/>
  <c r="J124" i="23"/>
  <c r="BK207" i="27"/>
  <c r="J87" i="31"/>
  <c r="J212" i="32"/>
  <c r="BK248" i="32"/>
  <c r="J134" i="34"/>
  <c r="BK98" i="36"/>
  <c r="J84" i="38"/>
  <c r="BK251" i="42"/>
  <c r="BK133" i="44"/>
  <c r="BK90" i="46"/>
  <c r="BK246" i="47"/>
  <c r="BK262" i="47"/>
  <c r="BK89" i="49"/>
  <c r="BK184" i="52"/>
  <c r="J245" i="52"/>
  <c r="J201" i="52"/>
  <c r="J92" i="54"/>
  <c r="BK167" i="2"/>
  <c r="BK95" i="47"/>
  <c r="J104" i="48"/>
  <c r="J101" i="50"/>
  <c r="BK140" i="52"/>
  <c r="J253" i="52"/>
  <c r="J114" i="53"/>
  <c r="BK114" i="55"/>
  <c r="J161" i="2"/>
  <c r="J101" i="5"/>
  <c r="J116" i="8"/>
  <c r="J105" i="10"/>
  <c r="J87" i="12"/>
  <c r="BK98" i="22"/>
  <c r="J95" i="26"/>
  <c r="J268" i="27"/>
  <c r="BK269" i="32"/>
  <c r="J118" i="34"/>
  <c r="J97" i="37"/>
  <c r="J106" i="47"/>
  <c r="J235" i="47"/>
  <c r="BK104" i="49"/>
  <c r="J94" i="2"/>
  <c r="J89" i="4"/>
  <c r="J87" i="6"/>
  <c r="J84" i="11"/>
  <c r="J91" i="12"/>
  <c r="BK189" i="17"/>
  <c r="BK120" i="52"/>
  <c r="J192" i="52"/>
  <c r="J104" i="53"/>
  <c r="J110" i="2"/>
  <c r="BK149" i="2"/>
  <c r="BK129" i="3"/>
  <c r="BK120" i="4"/>
  <c r="BK130" i="7"/>
  <c r="BK92" i="9"/>
  <c r="BK114" i="12"/>
  <c r="BK105" i="13"/>
  <c r="BK234" i="17"/>
  <c r="BK164" i="17"/>
  <c r="BK96" i="19"/>
  <c r="J174" i="22"/>
  <c r="BK92" i="24"/>
  <c r="BK87" i="26"/>
  <c r="BK122" i="27"/>
  <c r="J85" i="29"/>
  <c r="J265" i="32"/>
  <c r="BK87" i="17"/>
  <c r="BK122" i="19"/>
  <c r="BK84" i="21"/>
  <c r="BK120" i="23"/>
  <c r="BK95" i="26"/>
  <c r="BK162" i="27"/>
  <c r="J90" i="27"/>
  <c r="J121" i="29"/>
  <c r="J98" i="31"/>
  <c r="BK265" i="32"/>
  <c r="J94" i="32"/>
  <c r="BK122" i="33"/>
  <c r="BK134" i="35"/>
  <c r="BK122" i="37"/>
  <c r="J126" i="42"/>
  <c r="J108" i="43"/>
  <c r="J92" i="45"/>
  <c r="J145" i="2"/>
  <c r="BK102" i="7"/>
  <c r="BK97" i="9"/>
  <c r="BK109" i="15"/>
  <c r="BK243" i="17"/>
  <c r="J130" i="22"/>
  <c r="J207" i="27"/>
  <c r="BK146" i="27"/>
  <c r="J161" i="7"/>
  <c r="J97" i="10"/>
  <c r="BK193" i="12"/>
  <c r="BK101" i="15"/>
  <c r="J186" i="17"/>
  <c r="J91" i="17"/>
  <c r="J85" i="24"/>
  <c r="J254" i="27"/>
  <c r="J92" i="29"/>
  <c r="BK139" i="32"/>
  <c r="J91" i="32"/>
  <c r="J95" i="36"/>
  <c r="J127" i="45"/>
  <c r="BK142" i="47"/>
  <c r="BK97" i="50"/>
  <c r="J178" i="52"/>
  <c r="J89" i="55"/>
  <c r="BK89" i="5"/>
  <c r="J130" i="7"/>
  <c r="J157" i="7"/>
  <c r="J126" i="12"/>
  <c r="J140" i="12"/>
  <c r="J105" i="14"/>
  <c r="J168" i="17"/>
  <c r="J245" i="17"/>
  <c r="BK134" i="19"/>
  <c r="J90" i="21"/>
  <c r="BK167" i="22"/>
  <c r="BK97" i="25"/>
  <c r="BK210" i="27"/>
  <c r="BK101" i="30"/>
  <c r="BK123" i="32"/>
  <c r="BK165" i="32"/>
  <c r="BK109" i="33"/>
  <c r="BK169" i="42"/>
  <c r="J117" i="44"/>
  <c r="BK192" i="47"/>
  <c r="J144" i="47"/>
  <c r="J97" i="50"/>
  <c r="J166" i="52"/>
  <c r="BK164" i="7"/>
  <c r="BK89" i="10"/>
  <c r="J122" i="12"/>
  <c r="J101" i="13"/>
  <c r="J84" i="16"/>
  <c r="J251" i="17"/>
  <c r="J128" i="19"/>
  <c r="J118" i="20"/>
  <c r="BK188" i="22"/>
  <c r="J120" i="24"/>
  <c r="BK92" i="26"/>
  <c r="J199" i="27"/>
  <c r="BK141" i="28"/>
  <c r="BK92" i="30"/>
  <c r="J186" i="32"/>
  <c r="J159" i="32"/>
  <c r="J89" i="35"/>
  <c r="BK114" i="43"/>
  <c r="J206" i="47"/>
  <c r="BK219" i="47"/>
  <c r="J133" i="49"/>
  <c r="J102" i="51"/>
  <c r="BK220" i="52"/>
  <c r="J141" i="54"/>
  <c r="BK102" i="2"/>
  <c r="BK116" i="3"/>
  <c r="J120" i="8"/>
  <c r="J102" i="11"/>
  <c r="BK92" i="13"/>
  <c r="J101" i="17"/>
  <c r="BK122" i="20"/>
  <c r="BK164" i="22"/>
  <c r="BK282" i="27"/>
  <c r="BK108" i="28"/>
  <c r="J102" i="31"/>
  <c r="J85" i="53"/>
  <c r="BK94" i="2"/>
  <c r="BK120" i="3"/>
  <c r="J102" i="6"/>
  <c r="BK179" i="12"/>
  <c r="BK97" i="13"/>
  <c r="J102" i="16"/>
  <c r="J142" i="19"/>
  <c r="J149" i="22"/>
  <c r="J116" i="23"/>
  <c r="BK258" i="27"/>
  <c r="J272" i="27"/>
  <c r="BK114" i="31"/>
  <c r="BK85" i="35"/>
  <c r="J158" i="42"/>
  <c r="BK151" i="42"/>
  <c r="BK98" i="42"/>
  <c r="J114" i="43"/>
  <c r="BK127" i="45"/>
  <c r="J256" i="47"/>
  <c r="BK91" i="47"/>
  <c r="J114" i="47"/>
  <c r="BK108" i="49"/>
  <c r="BK101" i="50"/>
  <c r="BK97" i="52"/>
  <c r="J133" i="54"/>
  <c r="J106" i="56"/>
  <c r="J112" i="5"/>
  <c r="BK178" i="7"/>
  <c r="BK85" i="9"/>
  <c r="J205" i="12"/>
  <c r="BK106" i="21"/>
  <c r="BK92" i="23"/>
  <c r="J239" i="27"/>
  <c r="J215" i="32"/>
  <c r="J161" i="32"/>
  <c r="BK90" i="36"/>
  <c r="F37" i="38"/>
  <c r="BD91" i="1" s="1"/>
  <c r="J196" i="7"/>
  <c r="J85" i="10"/>
  <c r="J92" i="13"/>
  <c r="J120" i="15"/>
  <c r="BK255" i="17"/>
  <c r="J87" i="17"/>
  <c r="BK142" i="19"/>
  <c r="J178" i="22"/>
  <c r="J89" i="23"/>
  <c r="BK268" i="27"/>
  <c r="J193" i="27"/>
  <c r="J85" i="33"/>
  <c r="J109" i="36"/>
  <c r="BK95" i="41"/>
  <c r="J251" i="42"/>
  <c r="J155" i="42"/>
  <c r="J127" i="44"/>
  <c r="BK92" i="45"/>
  <c r="BK144" i="47"/>
  <c r="BK108" i="48"/>
  <c r="BK106" i="51"/>
  <c r="J241" i="52"/>
  <c r="BK105" i="3"/>
  <c r="BK116" i="5"/>
  <c r="BK87" i="11"/>
  <c r="J137" i="12"/>
  <c r="BK109" i="14"/>
  <c r="J94" i="17"/>
  <c r="J194" i="17"/>
  <c r="J109" i="19"/>
  <c r="J122" i="20"/>
  <c r="BK137" i="22"/>
  <c r="BK85" i="25"/>
  <c r="J264" i="27"/>
  <c r="J142" i="27"/>
  <c r="J117" i="29"/>
  <c r="J97" i="30"/>
  <c r="BK204" i="32"/>
  <c r="BK96" i="33"/>
  <c r="J85" i="34"/>
  <c r="J84" i="36"/>
  <c r="J104" i="37"/>
  <c r="BK109" i="41"/>
  <c r="BK130" i="42"/>
  <c r="J89" i="43"/>
  <c r="BK109" i="46"/>
  <c r="BK173" i="47"/>
  <c r="BK126" i="47"/>
  <c r="J112" i="52"/>
  <c r="J187" i="52"/>
  <c r="J127" i="54"/>
  <c r="J126" i="2"/>
  <c r="BK137" i="2"/>
  <c r="J116" i="3"/>
  <c r="BK95" i="6"/>
  <c r="BK157" i="7"/>
  <c r="J124" i="8"/>
  <c r="BK85" i="10"/>
  <c r="BK98" i="12"/>
  <c r="J114" i="16"/>
  <c r="BK257" i="17"/>
  <c r="BK115" i="18"/>
  <c r="J109" i="21"/>
  <c r="J105" i="24"/>
  <c r="J235" i="27"/>
  <c r="BK85" i="28"/>
  <c r="BK121" i="29"/>
  <c r="J143" i="32"/>
  <c r="BK96" i="34"/>
  <c r="J92" i="36"/>
  <c r="BK98" i="41"/>
  <c r="J85" i="43"/>
  <c r="BK92" i="44"/>
  <c r="J151" i="47"/>
  <c r="J127" i="48"/>
  <c r="J97" i="52"/>
  <c r="BK101" i="54"/>
  <c r="J114" i="56"/>
  <c r="J133" i="12"/>
  <c r="BK89" i="13"/>
  <c r="BK114" i="16"/>
  <c r="J143" i="17"/>
  <c r="J118" i="19"/>
  <c r="BK161" i="22"/>
  <c r="BK205" i="2"/>
  <c r="J106" i="7"/>
  <c r="BK120" i="9"/>
  <c r="BK106" i="11"/>
  <c r="J226" i="17"/>
  <c r="BK142" i="18"/>
  <c r="J84" i="21"/>
  <c r="BK170" i="22"/>
  <c r="J89" i="25"/>
  <c r="BK246" i="27"/>
  <c r="J101" i="29"/>
  <c r="J172" i="32"/>
  <c r="J240" i="32"/>
  <c r="BK106" i="41"/>
  <c r="J102" i="42"/>
  <c r="BK255" i="42"/>
  <c r="J255" i="42"/>
  <c r="J127" i="43"/>
  <c r="BK121" i="45"/>
  <c r="BK248" i="47"/>
  <c r="J252" i="47"/>
  <c r="J141" i="48"/>
  <c r="BK97" i="49"/>
  <c r="J92" i="50"/>
  <c r="BK128" i="52"/>
  <c r="J120" i="52"/>
  <c r="BK117" i="53"/>
  <c r="J95" i="56"/>
  <c r="J154" i="2"/>
  <c r="BK101" i="3"/>
  <c r="J129" i="5"/>
  <c r="J87" i="7"/>
  <c r="J112" i="8"/>
  <c r="J95" i="11"/>
  <c r="J89" i="15"/>
  <c r="BK249" i="17"/>
  <c r="J192" i="22"/>
  <c r="J114" i="26"/>
  <c r="BK254" i="27"/>
  <c r="J108" i="30"/>
  <c r="J244" i="32"/>
  <c r="BK244" i="32"/>
  <c r="BK115" i="34"/>
  <c r="J141" i="45"/>
  <c r="J173" i="47"/>
  <c r="BK92" i="51"/>
  <c r="BK237" i="52"/>
  <c r="BK114" i="53"/>
  <c r="J90" i="56"/>
  <c r="J85" i="4"/>
  <c r="BK97" i="5"/>
  <c r="J98" i="7"/>
  <c r="BK101" i="8"/>
  <c r="BK145" i="12"/>
  <c r="J89" i="13"/>
  <c r="J92" i="15"/>
  <c r="BK239" i="17"/>
  <c r="J209" i="17"/>
  <c r="J216" i="17"/>
  <c r="BK115" i="19"/>
  <c r="BK109" i="20"/>
  <c r="J94" i="22"/>
  <c r="BK97" i="24"/>
  <c r="J109" i="26"/>
  <c r="J106" i="27"/>
  <c r="BK98" i="31"/>
  <c r="BK275" i="32"/>
  <c r="J257" i="32"/>
  <c r="J128" i="33"/>
  <c r="BK122" i="35"/>
  <c r="J240" i="42"/>
  <c r="BK141" i="43"/>
  <c r="BK98" i="46"/>
  <c r="BK165" i="47"/>
  <c r="J104" i="50"/>
  <c r="J159" i="52"/>
  <c r="BK105" i="8"/>
  <c r="J149" i="12"/>
  <c r="J92" i="14"/>
  <c r="BK172" i="17"/>
  <c r="J125" i="17"/>
  <c r="J96" i="19"/>
  <c r="BK98" i="21"/>
  <c r="BK110" i="22"/>
  <c r="BK109" i="26"/>
  <c r="BK150" i="27"/>
  <c r="J162" i="27"/>
  <c r="BK141" i="29"/>
  <c r="J89" i="30"/>
  <c r="BK186" i="32"/>
  <c r="J112" i="32"/>
  <c r="BK240" i="32"/>
  <c r="J229" i="52"/>
  <c r="J101" i="53"/>
  <c r="J130" i="2"/>
  <c r="J112" i="4"/>
  <c r="BK92" i="8"/>
  <c r="BK92" i="10"/>
  <c r="J105" i="13"/>
  <c r="BK154" i="17"/>
  <c r="J142" i="18"/>
  <c r="J137" i="22"/>
  <c r="BK160" i="27"/>
  <c r="BK85" i="29"/>
  <c r="J123" i="32"/>
  <c r="J255" i="32"/>
  <c r="J109" i="33"/>
  <c r="J142" i="35"/>
  <c r="BK114" i="36"/>
  <c r="BK88" i="39"/>
  <c r="BK220" i="42"/>
  <c r="BK108" i="43"/>
  <c r="BK104" i="45"/>
  <c r="J102" i="47"/>
  <c r="BK260" i="47"/>
  <c r="J108" i="50"/>
  <c r="J174" i="52"/>
  <c r="J136" i="52"/>
  <c r="BK101" i="53"/>
  <c r="J108" i="55"/>
  <c r="BK178" i="2"/>
  <c r="BK97" i="4"/>
  <c r="J109" i="6"/>
  <c r="J102" i="7"/>
  <c r="J109" i="14"/>
  <c r="BK180" i="17"/>
  <c r="BK105" i="18"/>
  <c r="BK128" i="20"/>
  <c r="BK207" i="22"/>
  <c r="BK109" i="24"/>
  <c r="BK110" i="27"/>
  <c r="BK266" i="27"/>
  <c r="J127" i="30"/>
  <c r="J122" i="35"/>
  <c r="BK102" i="41"/>
  <c r="J263" i="42"/>
  <c r="BK226" i="42"/>
  <c r="J130" i="42"/>
  <c r="BK108" i="44"/>
  <c r="BK102" i="46"/>
  <c r="J134" i="47"/>
  <c r="J118" i="47"/>
  <c r="J101" i="49"/>
  <c r="J90" i="51"/>
  <c r="J132" i="52"/>
  <c r="BK178" i="52"/>
  <c r="J85" i="54"/>
  <c r="J84" i="56"/>
  <c r="J116" i="4"/>
  <c r="J90" i="6"/>
  <c r="BK94" i="7"/>
  <c r="J89" i="10"/>
  <c r="BK140" i="22"/>
  <c r="BK120" i="25"/>
  <c r="J184" i="27"/>
  <c r="J127" i="32"/>
  <c r="J115" i="33"/>
  <c r="J90" i="36"/>
  <c r="J201" i="42"/>
  <c r="BK241" i="52"/>
  <c r="BK89" i="52"/>
  <c r="BK89" i="55"/>
  <c r="BK182" i="2"/>
  <c r="BK203" i="7"/>
  <c r="J92" i="9"/>
  <c r="BK118" i="12"/>
  <c r="BK85" i="15"/>
  <c r="BK101" i="17"/>
  <c r="J122" i="19"/>
  <c r="J114" i="21"/>
  <c r="J203" i="22"/>
  <c r="BK114" i="26"/>
  <c r="J270" i="27"/>
  <c r="J115" i="32"/>
  <c r="BK101" i="35"/>
  <c r="J114" i="41"/>
  <c r="BK158" i="42"/>
  <c r="J190" i="42"/>
  <c r="BK87" i="42"/>
  <c r="J85" i="45"/>
  <c r="BK102" i="47"/>
  <c r="J110" i="47"/>
  <c r="BK85" i="49"/>
  <c r="J92" i="51"/>
  <c r="BK253" i="52"/>
  <c r="BK112" i="5"/>
  <c r="J154" i="12"/>
  <c r="J97" i="15"/>
  <c r="J129" i="17"/>
  <c r="BK85" i="18"/>
  <c r="BK142" i="20"/>
  <c r="BK126" i="22"/>
  <c r="BK112" i="25"/>
  <c r="BK199" i="27"/>
  <c r="BK166" i="27"/>
  <c r="J121" i="30"/>
  <c r="J190" i="32"/>
  <c r="BK252" i="32"/>
  <c r="J128" i="35"/>
  <c r="J117" i="37"/>
  <c r="J84" i="40"/>
  <c r="BK126" i="42"/>
  <c r="J117" i="43"/>
  <c r="BK197" i="47"/>
  <c r="J158" i="47"/>
  <c r="F34" i="49"/>
  <c r="BK129" i="15"/>
  <c r="J137" i="17"/>
  <c r="J93" i="18"/>
  <c r="J154" i="22"/>
  <c r="BK101" i="23"/>
  <c r="J129" i="25"/>
  <c r="BK260" i="27"/>
  <c r="J95" i="31"/>
  <c r="BK101" i="33"/>
  <c r="BK271" i="32"/>
  <c r="J101" i="33"/>
  <c r="BK88" i="38"/>
  <c r="BK247" i="42"/>
  <c r="BK258" i="47"/>
  <c r="J174" i="2"/>
  <c r="BK129" i="4"/>
  <c r="BK85" i="8"/>
  <c r="BK124" i="9"/>
  <c r="BK124" i="15"/>
  <c r="BK91" i="17"/>
  <c r="BK93" i="18"/>
  <c r="J85" i="20"/>
  <c r="BK154" i="22"/>
  <c r="J106" i="26"/>
  <c r="BK274" i="27"/>
  <c r="BK92" i="28"/>
  <c r="J101" i="30"/>
  <c r="BK135" i="32"/>
  <c r="BK109" i="36"/>
  <c r="F34" i="39"/>
  <c r="BA92" i="1" s="1"/>
  <c r="J200" i="47"/>
  <c r="BK239" i="47"/>
  <c r="BK121" i="48"/>
  <c r="BK133" i="50"/>
  <c r="BK207" i="52"/>
  <c r="BK85" i="52"/>
  <c r="J233" i="52"/>
  <c r="BK141" i="54"/>
  <c r="J127" i="55"/>
  <c r="J114" i="2"/>
  <c r="J157" i="2"/>
  <c r="BK89" i="4"/>
  <c r="J167" i="7"/>
  <c r="BK133" i="7"/>
  <c r="BK112" i="9"/>
  <c r="BK90" i="11"/>
  <c r="BK122" i="12"/>
  <c r="BK112" i="15"/>
  <c r="BK102" i="22"/>
  <c r="BK101" i="25"/>
  <c r="J189" i="27"/>
  <c r="BK97" i="28"/>
  <c r="J92" i="31"/>
  <c r="J263" i="32"/>
  <c r="J105" i="33"/>
  <c r="J118" i="42"/>
  <c r="J101" i="43"/>
  <c r="J239" i="47"/>
  <c r="BK92" i="48"/>
  <c r="BK108" i="50"/>
  <c r="BK152" i="52"/>
  <c r="J92" i="55"/>
  <c r="J154" i="7"/>
  <c r="J207" i="7"/>
  <c r="BK112" i="8"/>
  <c r="BK220" i="12"/>
  <c r="BK205" i="12"/>
  <c r="J97" i="13"/>
  <c r="J129" i="15"/>
  <c r="J87" i="16"/>
  <c r="BK109" i="17"/>
  <c r="J253" i="17"/>
  <c r="BK128" i="18"/>
  <c r="J93" i="20"/>
  <c r="J110" i="22"/>
  <c r="J97" i="24"/>
  <c r="BK202" i="27"/>
  <c r="BK90" i="27"/>
  <c r="J89" i="29"/>
  <c r="BK112" i="32"/>
  <c r="J96" i="34"/>
  <c r="J226" i="42"/>
  <c r="BK148" i="42"/>
  <c r="BK108" i="45"/>
  <c r="J225" i="47"/>
  <c r="BK92" i="49"/>
  <c r="J109" i="51"/>
  <c r="BK192" i="52"/>
  <c r="BK159" i="52"/>
  <c r="J117" i="53"/>
  <c r="BK97" i="54"/>
  <c r="J104" i="55"/>
  <c r="J102" i="56"/>
  <c r="J149" i="2"/>
  <c r="J192" i="2"/>
  <c r="BK203" i="2"/>
  <c r="BK101" i="4"/>
  <c r="J85" i="5"/>
  <c r="BK92" i="6"/>
  <c r="BK167" i="7"/>
  <c r="BK140" i="7"/>
  <c r="BK116" i="9"/>
  <c r="J158" i="12"/>
  <c r="BK110" i="12"/>
  <c r="BK102" i="16"/>
  <c r="J257" i="17"/>
  <c r="J150" i="17"/>
  <c r="J89" i="19"/>
  <c r="BK95" i="21"/>
  <c r="BK203" i="22"/>
  <c r="J92" i="26"/>
  <c r="BK103" i="27"/>
  <c r="BK127" i="29"/>
  <c r="J267" i="32"/>
  <c r="BK168" i="32"/>
  <c r="J249" i="42"/>
  <c r="J92" i="46"/>
  <c r="BK110" i="47"/>
  <c r="J108" i="48"/>
  <c r="J114" i="50"/>
  <c r="BK245" i="52"/>
  <c r="J92" i="53"/>
  <c r="BK98" i="56"/>
  <c r="BK126" i="2"/>
  <c r="BK170" i="7"/>
  <c r="BK109" i="10"/>
  <c r="BK133" i="12"/>
  <c r="BK129" i="14"/>
  <c r="J92" i="21"/>
  <c r="J205" i="22"/>
  <c r="J89" i="24"/>
  <c r="J180" i="27"/>
  <c r="BK101" i="29"/>
  <c r="J221" i="32"/>
  <c r="BK151" i="32"/>
  <c r="J122" i="33"/>
  <c r="BK92" i="36"/>
  <c r="BK117" i="37"/>
  <c r="BK114" i="41"/>
  <c r="BK121" i="43"/>
  <c r="BK97" i="45"/>
  <c r="BK183" i="47"/>
  <c r="BK114" i="48"/>
  <c r="J133" i="50"/>
  <c r="J106" i="51"/>
  <c r="BK223" i="52"/>
  <c r="J152" i="52"/>
  <c r="BK92" i="54"/>
  <c r="BK145" i="2"/>
  <c r="J109" i="4"/>
  <c r="BK120" i="5"/>
  <c r="J133" i="7"/>
  <c r="J106" i="16"/>
  <c r="J230" i="17"/>
  <c r="BK101" i="20"/>
  <c r="BK87" i="22"/>
  <c r="J98" i="26"/>
  <c r="BK278" i="27"/>
  <c r="J133" i="29"/>
  <c r="J106" i="11"/>
  <c r="J121" i="17"/>
  <c r="J116" i="24"/>
  <c r="J169" i="27"/>
  <c r="J182" i="32"/>
  <c r="BK98" i="32"/>
  <c r="BK105" i="35"/>
  <c r="J90" i="37"/>
  <c r="BK84" i="51"/>
  <c r="J97" i="53"/>
  <c r="BK102" i="56"/>
  <c r="J205" i="2"/>
  <c r="J105" i="3"/>
  <c r="J94" i="7"/>
  <c r="BK109" i="9"/>
  <c r="J208" i="12"/>
  <c r="BK112" i="13"/>
  <c r="BK95" i="16"/>
  <c r="BK150" i="17"/>
  <c r="J128" i="20"/>
  <c r="BK91" i="22"/>
  <c r="BK102" i="26"/>
  <c r="J133" i="30"/>
  <c r="BK93" i="35"/>
  <c r="J90" i="41"/>
  <c r="J106" i="42"/>
  <c r="BK245" i="42"/>
  <c r="BK85" i="43"/>
  <c r="J114" i="45"/>
  <c r="BK212" i="47"/>
  <c r="BK114" i="47"/>
  <c r="J89" i="49"/>
  <c r="J114" i="51"/>
  <c r="J170" i="2"/>
  <c r="J92" i="4"/>
  <c r="J90" i="11"/>
  <c r="J94" i="12"/>
  <c r="BK92" i="15"/>
  <c r="BK222" i="17"/>
  <c r="J249" i="17"/>
  <c r="BK101" i="19"/>
  <c r="J102" i="21"/>
  <c r="BK178" i="22"/>
  <c r="BK109" i="25"/>
  <c r="J262" i="27"/>
  <c r="BK121" i="28"/>
  <c r="BK114" i="30"/>
  <c r="BK212" i="32"/>
  <c r="J105" i="32"/>
  <c r="BK101" i="34"/>
  <c r="J105" i="35"/>
  <c r="BK112" i="37"/>
  <c r="BK84" i="41"/>
  <c r="J114" i="44"/>
  <c r="J155" i="47"/>
  <c r="J197" i="47"/>
  <c r="BK141" i="48"/>
  <c r="J249" i="52"/>
  <c r="J85" i="52"/>
  <c r="BK127" i="54"/>
  <c r="J200" i="2"/>
  <c r="J102" i="2"/>
  <c r="BK92" i="4"/>
  <c r="BK109" i="6"/>
  <c r="BK196" i="7"/>
  <c r="J183" i="12"/>
  <c r="J118" i="12"/>
  <c r="J112" i="14"/>
  <c r="J237" i="17"/>
  <c r="BK93" i="20"/>
  <c r="BK106" i="22"/>
  <c r="BK138" i="27"/>
  <c r="BK180" i="27"/>
  <c r="BK85" i="30"/>
  <c r="BK195" i="32"/>
  <c r="J101" i="35"/>
  <c r="BK106" i="36"/>
  <c r="F35" i="39"/>
  <c r="BB92" i="1"/>
  <c r="F34" i="46"/>
  <c r="BK87" i="2"/>
  <c r="BK208" i="12"/>
  <c r="J197" i="12"/>
  <c r="J120" i="14"/>
  <c r="J172" i="17"/>
  <c r="J117" i="17"/>
  <c r="J142" i="20"/>
  <c r="BK149" i="22"/>
  <c r="BK85" i="23"/>
  <c r="BK98" i="26"/>
  <c r="J160" i="27"/>
  <c r="BK126" i="27"/>
  <c r="J114" i="28"/>
  <c r="BK175" i="32"/>
  <c r="BK91" i="32"/>
  <c r="BK227" i="32"/>
  <c r="BK109" i="34"/>
  <c r="J114" i="36"/>
  <c r="J95" i="41"/>
  <c r="BK259" i="42"/>
  <c r="J101" i="44"/>
  <c r="BK200" i="47"/>
  <c r="BK154" i="2"/>
  <c r="BK200" i="7"/>
  <c r="J124" i="10"/>
  <c r="BK98" i="16"/>
  <c r="J222" i="17"/>
  <c r="J134" i="19"/>
  <c r="J196" i="22"/>
  <c r="J109" i="24"/>
  <c r="J256" i="27"/>
  <c r="J133" i="28"/>
  <c r="BK97" i="30"/>
  <c r="BK198" i="32"/>
  <c r="J93" i="37"/>
  <c r="J193" i="42"/>
  <c r="BK261" i="42"/>
  <c r="BK114" i="42"/>
  <c r="J144" i="42"/>
  <c r="J104" i="44"/>
  <c r="BK89" i="45"/>
  <c r="BK106" i="47"/>
  <c r="J244" i="47"/>
  <c r="J121" i="49"/>
  <c r="BK141" i="50"/>
  <c r="BK87" i="51"/>
  <c r="J116" i="52"/>
  <c r="J128" i="52"/>
  <c r="BK104" i="52"/>
  <c r="J97" i="54"/>
  <c r="BK109" i="56"/>
  <c r="J196" i="2"/>
  <c r="BK85" i="5"/>
  <c r="J192" i="7"/>
  <c r="J97" i="9"/>
  <c r="BK95" i="11"/>
  <c r="BK162" i="12"/>
  <c r="BK92" i="14"/>
  <c r="BK209" i="17"/>
  <c r="BK241" i="17"/>
  <c r="BK89" i="23"/>
  <c r="J243" i="27"/>
  <c r="BK114" i="28"/>
  <c r="BK117" i="29"/>
  <c r="J207" i="32"/>
  <c r="BK234" i="32"/>
  <c r="J105" i="34"/>
  <c r="J253" i="42"/>
  <c r="J89" i="44"/>
  <c r="J169" i="47"/>
  <c r="BK101" i="49"/>
  <c r="J207" i="52"/>
  <c r="BK104" i="53"/>
  <c r="BK92" i="56"/>
  <c r="J105" i="5"/>
  <c r="J114" i="7"/>
  <c r="BK106" i="7"/>
  <c r="BK102" i="11"/>
  <c r="BK130" i="12"/>
  <c r="BK116" i="13"/>
  <c r="BK106" i="16"/>
  <c r="J133" i="17"/>
  <c r="BK101" i="18"/>
  <c r="BK109" i="19"/>
  <c r="J167" i="22"/>
  <c r="J145" i="22"/>
  <c r="J105" i="25"/>
  <c r="BK130" i="27"/>
  <c r="BK243" i="27"/>
  <c r="J85" i="28"/>
  <c r="BK106" i="31"/>
  <c r="BK115" i="32"/>
  <c r="BK102" i="32"/>
  <c r="BK134" i="34"/>
  <c r="J134" i="35"/>
  <c r="J247" i="42"/>
  <c r="BK141" i="44"/>
  <c r="J98" i="46"/>
  <c r="J148" i="47"/>
  <c r="J117" i="49"/>
  <c r="J225" i="52"/>
  <c r="J89" i="54"/>
  <c r="BK108" i="54"/>
  <c r="J98" i="56"/>
  <c r="BK133" i="2"/>
  <c r="J91" i="2"/>
  <c r="J207" i="2"/>
  <c r="J182" i="2"/>
  <c r="BK140" i="2"/>
  <c r="J89" i="3"/>
  <c r="BK105" i="5"/>
  <c r="BK87" i="6"/>
  <c r="BK98" i="7"/>
  <c r="J91" i="7"/>
  <c r="J85" i="8"/>
  <c r="J112" i="9"/>
  <c r="J129" i="10"/>
  <c r="J187" i="12"/>
  <c r="BK214" i="12"/>
  <c r="BK129" i="13"/>
  <c r="J101" i="15"/>
  <c r="BK105" i="17"/>
  <c r="BK157" i="17"/>
  <c r="J128" i="18"/>
  <c r="J93" i="19"/>
  <c r="BK114" i="21"/>
  <c r="J126" i="22"/>
  <c r="BK85" i="24"/>
  <c r="J260" i="27"/>
  <c r="BK86" i="27"/>
  <c r="J246" i="27"/>
  <c r="BK89" i="29"/>
  <c r="BK104" i="30"/>
  <c r="BK95" i="31"/>
  <c r="J131" i="32"/>
  <c r="J248" i="32"/>
  <c r="BK221" i="32"/>
  <c r="J134" i="33"/>
  <c r="BK85" i="34"/>
  <c r="BK115" i="35"/>
  <c r="J141" i="43"/>
  <c r="BK114" i="46"/>
  <c r="BK256" i="47"/>
  <c r="BK242" i="47"/>
  <c r="J89" i="48"/>
  <c r="BK114" i="50"/>
  <c r="BK144" i="52"/>
  <c r="BK116" i="52"/>
  <c r="J114" i="54"/>
  <c r="BK84" i="56"/>
  <c r="J178" i="2"/>
  <c r="J120" i="4"/>
  <c r="J174" i="7"/>
  <c r="J101" i="9"/>
  <c r="BK87" i="12"/>
  <c r="J102" i="12"/>
  <c r="BK117" i="17"/>
  <c r="J197" i="17"/>
  <c r="J164" i="22"/>
  <c r="BK109" i="23"/>
  <c r="BK193" i="27"/>
  <c r="J97" i="28"/>
  <c r="BK141" i="30"/>
  <c r="BK94" i="32"/>
  <c r="BK273" i="32"/>
  <c r="J118" i="35"/>
  <c r="BK95" i="36"/>
  <c r="J122" i="37"/>
  <c r="BK90" i="41"/>
  <c r="J109" i="41"/>
  <c r="J110" i="42"/>
  <c r="J133" i="44"/>
  <c r="J121" i="45"/>
  <c r="BK92" i="46"/>
  <c r="J262" i="47"/>
  <c r="BK85" i="48"/>
  <c r="BK114" i="49"/>
  <c r="BK90" i="51"/>
  <c r="J255" i="52"/>
  <c r="J108" i="52"/>
  <c r="J124" i="52"/>
  <c r="BK97" i="53"/>
  <c r="J101" i="55"/>
  <c r="J167" i="2"/>
  <c r="BK112" i="4"/>
  <c r="J109" i="5"/>
  <c r="BK87" i="7"/>
  <c r="BK94" i="12"/>
  <c r="J120" i="13"/>
  <c r="BK105" i="15"/>
  <c r="BK251" i="17"/>
  <c r="J101" i="19"/>
  <c r="BK92" i="21"/>
  <c r="J118" i="22"/>
  <c r="J109" i="23"/>
  <c r="BK105" i="25"/>
  <c r="BK256" i="27"/>
  <c r="J130" i="27"/>
  <c r="J104" i="30"/>
  <c r="J89" i="34"/>
  <c r="J88" i="38"/>
  <c r="J207" i="42"/>
  <c r="J114" i="42"/>
  <c r="BK138" i="42"/>
  <c r="BK257" i="42"/>
  <c r="BK236" i="42"/>
  <c r="J108" i="44"/>
  <c r="J101" i="45"/>
  <c r="J95" i="46"/>
  <c r="J250" i="47"/>
  <c r="BK87" i="47"/>
  <c r="BK118" i="47"/>
  <c r="J92" i="48"/>
  <c r="J104" i="49"/>
  <c r="BK109" i="51"/>
  <c r="BK255" i="52"/>
  <c r="BK251" i="52"/>
  <c r="J89" i="52"/>
  <c r="J121" i="53"/>
  <c r="J97" i="55"/>
  <c r="BK85" i="3"/>
  <c r="J97" i="5"/>
  <c r="J122" i="7"/>
  <c r="J140" i="7"/>
  <c r="BK101" i="9"/>
  <c r="BK109" i="11"/>
  <c r="J214" i="12"/>
  <c r="BK130" i="22"/>
  <c r="BK105" i="23"/>
  <c r="BK116" i="25"/>
  <c r="J250" i="27"/>
  <c r="J198" i="32"/>
  <c r="J227" i="32"/>
  <c r="BK147" i="32"/>
  <c r="J101" i="34"/>
  <c r="BK104" i="37"/>
  <c r="BK190" i="42"/>
  <c r="J144" i="52"/>
  <c r="J100" i="52"/>
  <c r="BK133" i="54"/>
  <c r="BK95" i="56"/>
  <c r="BK98" i="2"/>
  <c r="BK188" i="2"/>
  <c r="BK109" i="3"/>
  <c r="BK192" i="7"/>
  <c r="J129" i="8"/>
  <c r="BK116" i="10"/>
  <c r="BK183" i="12"/>
  <c r="J169" i="12"/>
  <c r="J89" i="14"/>
  <c r="BK143" i="17"/>
  <c r="BK141" i="17"/>
  <c r="BK122" i="18"/>
  <c r="J134" i="20"/>
  <c r="BK94" i="22"/>
  <c r="J116" i="25"/>
  <c r="J156" i="27"/>
  <c r="BK248" i="27"/>
  <c r="BK176" i="27"/>
  <c r="BK114" i="29"/>
  <c r="J93" i="34"/>
  <c r="J88" i="39"/>
  <c r="BK213" i="42"/>
  <c r="J261" i="42"/>
  <c r="J245" i="42"/>
  <c r="BK92" i="43"/>
  <c r="BK127" i="44"/>
  <c r="J102" i="46"/>
  <c r="J242" i="47"/>
  <c r="BK98" i="47"/>
  <c r="BK97" i="48"/>
  <c r="BK121" i="50"/>
  <c r="J235" i="52"/>
  <c r="BK106" i="2"/>
  <c r="BK124" i="3"/>
  <c r="BK129" i="5"/>
  <c r="BK124" i="10"/>
  <c r="J165" i="12"/>
  <c r="BK175" i="12"/>
  <c r="J85" i="14"/>
  <c r="J92" i="16"/>
  <c r="J157" i="17"/>
  <c r="J97" i="17"/>
  <c r="BK115" i="20"/>
  <c r="J98" i="21"/>
  <c r="BK205" i="22"/>
  <c r="BK129" i="23"/>
  <c r="J102" i="26"/>
  <c r="J103" i="27"/>
  <c r="J126" i="27"/>
  <c r="BK89" i="28"/>
  <c r="BK108" i="29"/>
  <c r="BK92" i="31"/>
  <c r="J234" i="32"/>
  <c r="BK118" i="33"/>
  <c r="J122" i="34"/>
  <c r="BK84" i="36"/>
  <c r="BK108" i="37"/>
  <c r="J108" i="37"/>
  <c r="BK92" i="41"/>
  <c r="J134" i="42"/>
  <c r="BK173" i="42"/>
  <c r="BK84" i="46"/>
  <c r="J246" i="47"/>
  <c r="J260" i="47"/>
  <c r="J91" i="47"/>
  <c r="BK127" i="48"/>
  <c r="J239" i="52"/>
  <c r="BK100" i="52"/>
  <c r="BK156" i="52"/>
  <c r="J108" i="54"/>
  <c r="BK141" i="55"/>
  <c r="J137" i="2"/>
  <c r="BK164" i="2"/>
  <c r="BK89" i="3"/>
  <c r="BK112" i="3"/>
  <c r="J92" i="5"/>
  <c r="J118" i="7"/>
  <c r="BK207" i="7"/>
  <c r="J92" i="8"/>
  <c r="J116" i="10"/>
  <c r="J98" i="11"/>
  <c r="J106" i="12"/>
  <c r="BK109" i="13"/>
  <c r="J109" i="16"/>
  <c r="J241" i="17"/>
  <c r="J113" i="17"/>
  <c r="J85" i="19"/>
  <c r="J115" i="20"/>
  <c r="BK118" i="22"/>
  <c r="BK116" i="23"/>
  <c r="J166" i="27"/>
  <c r="BK264" i="27"/>
  <c r="BK92" i="29"/>
  <c r="J114" i="30"/>
  <c r="J168" i="32"/>
  <c r="BK267" i="32"/>
  <c r="BK89" i="34"/>
  <c r="BK89" i="35"/>
  <c r="BK84" i="38"/>
  <c r="BK122" i="42"/>
  <c r="BK133" i="43"/>
  <c r="BK117" i="45"/>
  <c r="J189" i="47"/>
  <c r="J114" i="48"/>
  <c r="J237" i="52"/>
  <c r="J133" i="53"/>
  <c r="J101" i="54"/>
  <c r="J117" i="55"/>
  <c r="J87" i="56"/>
  <c r="J203" i="2"/>
  <c r="J216" i="12"/>
  <c r="BK218" i="12"/>
  <c r="BK124" i="13"/>
  <c r="BK216" i="17"/>
  <c r="J247" i="17"/>
  <c r="BK109" i="18"/>
  <c r="J95" i="21"/>
  <c r="BK122" i="22"/>
  <c r="BK129" i="25"/>
  <c r="J229" i="27"/>
  <c r="BK114" i="27"/>
  <c r="BK104" i="28"/>
  <c r="BK121" i="30"/>
  <c r="BK105" i="32"/>
  <c r="BK155" i="32"/>
  <c r="J96" i="33"/>
  <c r="J109" i="35"/>
  <c r="J84" i="41"/>
  <c r="J133" i="43"/>
  <c r="J84" i="46"/>
  <c r="BK155" i="47"/>
  <c r="BK187" i="2" l="1"/>
  <c r="J187" i="2"/>
  <c r="J62" i="2" s="1"/>
  <c r="BK86" i="7"/>
  <c r="BK86" i="12"/>
  <c r="P84" i="15"/>
  <c r="P83" i="15" s="1"/>
  <c r="P82" i="15" s="1"/>
  <c r="AU68" i="1" s="1"/>
  <c r="T101" i="16"/>
  <c r="T83" i="16" s="1"/>
  <c r="T82" i="16" s="1"/>
  <c r="R86" i="17"/>
  <c r="BK84" i="19"/>
  <c r="P84" i="25"/>
  <c r="P83" i="25" s="1"/>
  <c r="P82" i="25" s="1"/>
  <c r="AU78" i="1" s="1"/>
  <c r="P101" i="26"/>
  <c r="P83" i="26" s="1"/>
  <c r="P82" i="26" s="1"/>
  <c r="AU79" i="1" s="1"/>
  <c r="T242" i="27"/>
  <c r="BK84" i="30"/>
  <c r="J84" i="30" s="1"/>
  <c r="J61" i="30" s="1"/>
  <c r="T251" i="32"/>
  <c r="R85" i="37"/>
  <c r="T101" i="41"/>
  <c r="T83" i="41" s="1"/>
  <c r="T82" i="41" s="1"/>
  <c r="R84" i="44"/>
  <c r="R83" i="44"/>
  <c r="R82" i="44"/>
  <c r="BK84" i="45"/>
  <c r="R238" i="47"/>
  <c r="T84" i="48"/>
  <c r="T83" i="48" s="1"/>
  <c r="T82" i="48" s="1"/>
  <c r="P101" i="51"/>
  <c r="P83" i="51"/>
  <c r="P82" i="51" s="1"/>
  <c r="AU104" i="1" s="1"/>
  <c r="R219" i="52"/>
  <c r="P204" i="12"/>
  <c r="BK84" i="13"/>
  <c r="R84" i="14"/>
  <c r="R83" i="14"/>
  <c r="R82" i="14" s="1"/>
  <c r="T233" i="17"/>
  <c r="P84" i="18"/>
  <c r="P83" i="18" s="1"/>
  <c r="P82" i="18" s="1"/>
  <c r="AU71" i="1" s="1"/>
  <c r="R101" i="21"/>
  <c r="R83" i="21"/>
  <c r="R82" i="21"/>
  <c r="BK199" i="22"/>
  <c r="J199" i="22" s="1"/>
  <c r="J64" i="22" s="1"/>
  <c r="BK234" i="27"/>
  <c r="J234" i="27" s="1"/>
  <c r="J62" i="27" s="1"/>
  <c r="T84" i="29"/>
  <c r="T83" i="29"/>
  <c r="T82" i="29" s="1"/>
  <c r="R101" i="31"/>
  <c r="R83" i="31"/>
  <c r="R82" i="31"/>
  <c r="R251" i="32"/>
  <c r="P83" i="38"/>
  <c r="P82" i="38"/>
  <c r="P81" i="38" s="1"/>
  <c r="AU91" i="1" s="1"/>
  <c r="R83" i="39"/>
  <c r="R82" i="39" s="1"/>
  <c r="R81" i="39" s="1"/>
  <c r="R101" i="41"/>
  <c r="R83" i="41"/>
  <c r="R82" i="41"/>
  <c r="T86" i="42"/>
  <c r="T84" i="44"/>
  <c r="T83" i="44" s="1"/>
  <c r="T82" i="44" s="1"/>
  <c r="P224" i="47"/>
  <c r="BK101" i="51"/>
  <c r="J101" i="51"/>
  <c r="J61" i="51" s="1"/>
  <c r="R84" i="53"/>
  <c r="R83" i="53" s="1"/>
  <c r="R82" i="53" s="1"/>
  <c r="R86" i="2"/>
  <c r="R199" i="2"/>
  <c r="T84" i="5"/>
  <c r="T83" i="5" s="1"/>
  <c r="T82" i="5" s="1"/>
  <c r="R187" i="7"/>
  <c r="T84" i="8"/>
  <c r="T83" i="8"/>
  <c r="T82" i="8" s="1"/>
  <c r="T86" i="12"/>
  <c r="P84" i="13"/>
  <c r="P83" i="13"/>
  <c r="P82" i="13"/>
  <c r="AU66" i="1"/>
  <c r="P84" i="14"/>
  <c r="P83" i="14" s="1"/>
  <c r="P82" i="14" s="1"/>
  <c r="AU67" i="1" s="1"/>
  <c r="T221" i="17"/>
  <c r="R86" i="22"/>
  <c r="BK84" i="24"/>
  <c r="J84" i="24"/>
  <c r="J61" i="24" s="1"/>
  <c r="P84" i="28"/>
  <c r="P83" i="28"/>
  <c r="P82" i="28"/>
  <c r="AU81" i="1"/>
  <c r="T84" i="30"/>
  <c r="T83" i="30"/>
  <c r="T82" i="30" s="1"/>
  <c r="T86" i="32"/>
  <c r="BK84" i="33"/>
  <c r="J84" i="33" s="1"/>
  <c r="J61" i="33" s="1"/>
  <c r="P84" i="35"/>
  <c r="P83" i="35"/>
  <c r="P82" i="35" s="1"/>
  <c r="AU88" i="1" s="1"/>
  <c r="P116" i="37"/>
  <c r="BK83" i="38"/>
  <c r="BK82" i="38"/>
  <c r="J82" i="38" s="1"/>
  <c r="J60" i="38" s="1"/>
  <c r="P83" i="39"/>
  <c r="P82" i="39"/>
  <c r="P81" i="39"/>
  <c r="AU92" i="1" s="1"/>
  <c r="R239" i="42"/>
  <c r="T224" i="47"/>
  <c r="P84" i="48"/>
  <c r="P83" i="48"/>
  <c r="P82" i="48"/>
  <c r="AU101" i="1"/>
  <c r="BK84" i="50"/>
  <c r="J84" i="50"/>
  <c r="J61" i="50" s="1"/>
  <c r="R101" i="16"/>
  <c r="R83" i="16"/>
  <c r="R82" i="16" s="1"/>
  <c r="BK86" i="17"/>
  <c r="BK84" i="18"/>
  <c r="J84" i="18"/>
  <c r="J61" i="18"/>
  <c r="T84" i="20"/>
  <c r="T83" i="20"/>
  <c r="T82" i="20" s="1"/>
  <c r="P199" i="22"/>
  <c r="BK84" i="23"/>
  <c r="T85" i="27"/>
  <c r="BK251" i="32"/>
  <c r="J251" i="32" s="1"/>
  <c r="J64" i="32" s="1"/>
  <c r="R84" i="34"/>
  <c r="R83" i="34"/>
  <c r="R82" i="34"/>
  <c r="BK85" i="37"/>
  <c r="T83" i="38"/>
  <c r="T82" i="38" s="1"/>
  <c r="T81" i="38" s="1"/>
  <c r="T83" i="40"/>
  <c r="T82" i="40"/>
  <c r="T81" i="40"/>
  <c r="BK101" i="41"/>
  <c r="J101" i="41"/>
  <c r="J61" i="41" s="1"/>
  <c r="BK239" i="42"/>
  <c r="J239" i="42"/>
  <c r="J64" i="42" s="1"/>
  <c r="P86" i="47"/>
  <c r="P85" i="47" s="1"/>
  <c r="P84" i="47" s="1"/>
  <c r="AU100" i="1" s="1"/>
  <c r="R84" i="50"/>
  <c r="R83" i="50"/>
  <c r="R82" i="50" s="1"/>
  <c r="BK84" i="52"/>
  <c r="J84" i="52" s="1"/>
  <c r="J61" i="52" s="1"/>
  <c r="R84" i="54"/>
  <c r="R83" i="54" s="1"/>
  <c r="R82" i="54" s="1"/>
  <c r="BK86" i="2"/>
  <c r="T84" i="3"/>
  <c r="T83" i="3" s="1"/>
  <c r="T82" i="3" s="1"/>
  <c r="P101" i="6"/>
  <c r="P83" i="6" s="1"/>
  <c r="P82" i="6" s="1"/>
  <c r="AU59" i="1" s="1"/>
  <c r="P86" i="7"/>
  <c r="P84" i="10"/>
  <c r="P83" i="10" s="1"/>
  <c r="P82" i="10" s="1"/>
  <c r="AU63" i="1" s="1"/>
  <c r="BK101" i="11"/>
  <c r="J101" i="11" s="1"/>
  <c r="J61" i="11" s="1"/>
  <c r="BK192" i="12"/>
  <c r="J192" i="12" s="1"/>
  <c r="J62" i="12" s="1"/>
  <c r="R84" i="15"/>
  <c r="R83" i="15" s="1"/>
  <c r="R82" i="15" s="1"/>
  <c r="T86" i="22"/>
  <c r="P84" i="23"/>
  <c r="P83" i="23" s="1"/>
  <c r="P82" i="23" s="1"/>
  <c r="AU76" i="1" s="1"/>
  <c r="T84" i="24"/>
  <c r="T83" i="24"/>
  <c r="T82" i="24" s="1"/>
  <c r="P234" i="27"/>
  <c r="R239" i="32"/>
  <c r="R85" i="32" s="1"/>
  <c r="R84" i="32" s="1"/>
  <c r="P84" i="34"/>
  <c r="P83" i="34"/>
  <c r="P82" i="34" s="1"/>
  <c r="AU87" i="1" s="1"/>
  <c r="P101" i="36"/>
  <c r="P83" i="36"/>
  <c r="P82" i="36" s="1"/>
  <c r="AU89" i="1" s="1"/>
  <c r="BK116" i="37"/>
  <c r="J116" i="37" s="1"/>
  <c r="J62" i="37" s="1"/>
  <c r="R83" i="40"/>
  <c r="R82" i="40" s="1"/>
  <c r="R81" i="40" s="1"/>
  <c r="T239" i="42"/>
  <c r="T101" i="46"/>
  <c r="T83" i="46" s="1"/>
  <c r="T82" i="46" s="1"/>
  <c r="T238" i="47"/>
  <c r="BK84" i="48"/>
  <c r="J84" i="48"/>
  <c r="J61" i="48" s="1"/>
  <c r="BK84" i="49"/>
  <c r="BK83" i="49" s="1"/>
  <c r="J83" i="49" s="1"/>
  <c r="J60" i="49" s="1"/>
  <c r="J84" i="49"/>
  <c r="J61" i="49" s="1"/>
  <c r="BK84" i="55"/>
  <c r="J84" i="55" s="1"/>
  <c r="J61" i="55" s="1"/>
  <c r="R101" i="36"/>
  <c r="R83" i="36"/>
  <c r="R82" i="36" s="1"/>
  <c r="T116" i="37"/>
  <c r="R83" i="38"/>
  <c r="R82" i="38" s="1"/>
  <c r="R81" i="38" s="1"/>
  <c r="T83" i="39"/>
  <c r="T82" i="39" s="1"/>
  <c r="T81" i="39" s="1"/>
  <c r="P101" i="41"/>
  <c r="P83" i="41"/>
  <c r="P82" i="41" s="1"/>
  <c r="AU94" i="1" s="1"/>
  <c r="P238" i="47"/>
  <c r="R84" i="52"/>
  <c r="R83" i="52"/>
  <c r="R82" i="52" s="1"/>
  <c r="T86" i="2"/>
  <c r="R84" i="3"/>
  <c r="R83" i="3" s="1"/>
  <c r="R82" i="3" s="1"/>
  <c r="P84" i="4"/>
  <c r="P83" i="4"/>
  <c r="P82" i="4" s="1"/>
  <c r="AU57" i="1" s="1"/>
  <c r="BK84" i="5"/>
  <c r="J84" i="5"/>
  <c r="J61" i="5"/>
  <c r="BK101" i="6"/>
  <c r="J101" i="6"/>
  <c r="J61" i="6"/>
  <c r="T187" i="7"/>
  <c r="R192" i="12"/>
  <c r="BK84" i="14"/>
  <c r="J84" i="14"/>
  <c r="J61" i="14" s="1"/>
  <c r="BK84" i="34"/>
  <c r="J84" i="34" s="1"/>
  <c r="J61" i="34" s="1"/>
  <c r="P225" i="42"/>
  <c r="P84" i="43"/>
  <c r="P83" i="43"/>
  <c r="P82" i="43"/>
  <c r="AU96" i="1" s="1"/>
  <c r="BK84" i="44"/>
  <c r="J84" i="44" s="1"/>
  <c r="J61" i="44" s="1"/>
  <c r="BK238" i="47"/>
  <c r="J238" i="47"/>
  <c r="J64" i="47" s="1"/>
  <c r="T199" i="2"/>
  <c r="P84" i="3"/>
  <c r="P83" i="3" s="1"/>
  <c r="P82" i="3" s="1"/>
  <c r="AU56" i="1" s="1"/>
  <c r="BK84" i="8"/>
  <c r="J84" i="8"/>
  <c r="J61" i="8" s="1"/>
  <c r="R86" i="12"/>
  <c r="BK84" i="20"/>
  <c r="BK187" i="22"/>
  <c r="J187" i="22" s="1"/>
  <c r="J62" i="22" s="1"/>
  <c r="BK85" i="27"/>
  <c r="T84" i="28"/>
  <c r="T83" i="28"/>
  <c r="T82" i="28"/>
  <c r="T101" i="31"/>
  <c r="T83" i="31"/>
  <c r="T82" i="31" s="1"/>
  <c r="T239" i="32"/>
  <c r="P84" i="33"/>
  <c r="P83" i="33"/>
  <c r="P82" i="33" s="1"/>
  <c r="AU86" i="1" s="1"/>
  <c r="T85" i="37"/>
  <c r="T84" i="37" s="1"/>
  <c r="T83" i="37" s="1"/>
  <c r="P83" i="40"/>
  <c r="P82" i="40" s="1"/>
  <c r="P81" i="40" s="1"/>
  <c r="AU93" i="1" s="1"/>
  <c r="R86" i="42"/>
  <c r="T86" i="47"/>
  <c r="T85" i="47"/>
  <c r="T84" i="47" s="1"/>
  <c r="P84" i="50"/>
  <c r="P83" i="50"/>
  <c r="P82" i="50" s="1"/>
  <c r="AU103" i="1" s="1"/>
  <c r="P84" i="52"/>
  <c r="BK84" i="53"/>
  <c r="J84" i="53"/>
  <c r="J61" i="53" s="1"/>
  <c r="P84" i="54"/>
  <c r="P83" i="54" s="1"/>
  <c r="P82" i="54" s="1"/>
  <c r="AU107" i="1" s="1"/>
  <c r="P84" i="55"/>
  <c r="P83" i="55"/>
  <c r="P82" i="55" s="1"/>
  <c r="AU108" i="1" s="1"/>
  <c r="P187" i="2"/>
  <c r="BK84" i="4"/>
  <c r="J84" i="4"/>
  <c r="J61" i="4" s="1"/>
  <c r="P199" i="7"/>
  <c r="T101" i="11"/>
  <c r="T83" i="11"/>
  <c r="T82" i="11" s="1"/>
  <c r="T86" i="17"/>
  <c r="T85" i="17"/>
  <c r="T84" i="17" s="1"/>
  <c r="R84" i="19"/>
  <c r="R83" i="19"/>
  <c r="R82" i="19" s="1"/>
  <c r="P84" i="20"/>
  <c r="P83" i="20" s="1"/>
  <c r="P82" i="20" s="1"/>
  <c r="AU73" i="1" s="1"/>
  <c r="P187" i="22"/>
  <c r="P84" i="24"/>
  <c r="P83" i="24"/>
  <c r="P82" i="24"/>
  <c r="AU77" i="1" s="1"/>
  <c r="BK101" i="26"/>
  <c r="J101" i="26"/>
  <c r="J61" i="26" s="1"/>
  <c r="P242" i="27"/>
  <c r="BK84" i="28"/>
  <c r="J84" i="28"/>
  <c r="J61" i="28" s="1"/>
  <c r="P84" i="30"/>
  <c r="P83" i="30" s="1"/>
  <c r="P82" i="30" s="1"/>
  <c r="AU83" i="1" s="1"/>
  <c r="BK101" i="31"/>
  <c r="J101" i="31"/>
  <c r="J61" i="31"/>
  <c r="R86" i="32"/>
  <c r="T84" i="33"/>
  <c r="T83" i="33" s="1"/>
  <c r="T82" i="33" s="1"/>
  <c r="R84" i="35"/>
  <c r="R83" i="35"/>
  <c r="R82" i="35"/>
  <c r="P85" i="37"/>
  <c r="P84" i="37"/>
  <c r="P83" i="37"/>
  <c r="AU90" i="1" s="1"/>
  <c r="P86" i="42"/>
  <c r="T84" i="45"/>
  <c r="T83" i="45"/>
  <c r="T82" i="45" s="1"/>
  <c r="R224" i="47"/>
  <c r="P84" i="49"/>
  <c r="P83" i="49"/>
  <c r="P82" i="49"/>
  <c r="AU102" i="1" s="1"/>
  <c r="R101" i="51"/>
  <c r="R83" i="51"/>
  <c r="R82" i="51" s="1"/>
  <c r="P199" i="2"/>
  <c r="P187" i="7"/>
  <c r="P101" i="11"/>
  <c r="P83" i="11" s="1"/>
  <c r="P82" i="11" s="1"/>
  <c r="AU64" i="1" s="1"/>
  <c r="T204" i="12"/>
  <c r="BK221" i="17"/>
  <c r="J221" i="17" s="1"/>
  <c r="J62" i="17" s="1"/>
  <c r="T84" i="19"/>
  <c r="T83" i="19" s="1"/>
  <c r="T82" i="19" s="1"/>
  <c r="T199" i="22"/>
  <c r="R84" i="23"/>
  <c r="R83" i="23" s="1"/>
  <c r="R82" i="23" s="1"/>
  <c r="T234" i="27"/>
  <c r="BK84" i="29"/>
  <c r="J84" i="29"/>
  <c r="J61" i="29" s="1"/>
  <c r="R84" i="30"/>
  <c r="R83" i="30"/>
  <c r="R82" i="30" s="1"/>
  <c r="P86" i="32"/>
  <c r="T101" i="36"/>
  <c r="T83" i="36"/>
  <c r="T82" i="36" s="1"/>
  <c r="BK83" i="39"/>
  <c r="BK82" i="39" s="1"/>
  <c r="BK83" i="40"/>
  <c r="BK82" i="40"/>
  <c r="BK81" i="40" s="1"/>
  <c r="J81" i="40" s="1"/>
  <c r="J59" i="40" s="1"/>
  <c r="J82" i="40"/>
  <c r="J60" i="40" s="1"/>
  <c r="T225" i="42"/>
  <c r="BK84" i="43"/>
  <c r="P84" i="45"/>
  <c r="P83" i="45" s="1"/>
  <c r="P82" i="45" s="1"/>
  <c r="AU98" i="1" s="1"/>
  <c r="P101" i="46"/>
  <c r="P83" i="46"/>
  <c r="P82" i="46" s="1"/>
  <c r="AU99" i="1" s="1"/>
  <c r="R86" i="47"/>
  <c r="R85" i="47" s="1"/>
  <c r="R84" i="47" s="1"/>
  <c r="T84" i="52"/>
  <c r="T84" i="55"/>
  <c r="T83" i="55" s="1"/>
  <c r="T82" i="55" s="1"/>
  <c r="R84" i="4"/>
  <c r="R83" i="4" s="1"/>
  <c r="R82" i="4" s="1"/>
  <c r="R101" i="6"/>
  <c r="R83" i="6"/>
  <c r="R82" i="6"/>
  <c r="T199" i="7"/>
  <c r="BK84" i="9"/>
  <c r="J84" i="9" s="1"/>
  <c r="J61" i="9" s="1"/>
  <c r="BK84" i="10"/>
  <c r="J84" i="10"/>
  <c r="J61" i="10"/>
  <c r="T84" i="14"/>
  <c r="T83" i="14"/>
  <c r="T82" i="14" s="1"/>
  <c r="P86" i="17"/>
  <c r="R84" i="18"/>
  <c r="R83" i="18" s="1"/>
  <c r="R82" i="18" s="1"/>
  <c r="R84" i="20"/>
  <c r="R83" i="20"/>
  <c r="R82" i="20" s="1"/>
  <c r="BK101" i="21"/>
  <c r="J101" i="21"/>
  <c r="J61" i="21" s="1"/>
  <c r="BK84" i="25"/>
  <c r="J84" i="25" s="1"/>
  <c r="J61" i="25" s="1"/>
  <c r="BK242" i="27"/>
  <c r="J242" i="27" s="1"/>
  <c r="J63" i="27" s="1"/>
  <c r="P251" i="32"/>
  <c r="BK225" i="42"/>
  <c r="J225" i="42" s="1"/>
  <c r="J62" i="42" s="1"/>
  <c r="T84" i="43"/>
  <c r="T83" i="43" s="1"/>
  <c r="T82" i="43" s="1"/>
  <c r="R84" i="48"/>
  <c r="R83" i="48"/>
  <c r="R82" i="48"/>
  <c r="T84" i="49"/>
  <c r="T83" i="49"/>
  <c r="T82" i="49" s="1"/>
  <c r="T101" i="51"/>
  <c r="T83" i="51" s="1"/>
  <c r="T82" i="51" s="1"/>
  <c r="P219" i="52"/>
  <c r="T84" i="54"/>
  <c r="T83" i="54"/>
  <c r="T82" i="54" s="1"/>
  <c r="T101" i="56"/>
  <c r="T83" i="56"/>
  <c r="T82" i="56" s="1"/>
  <c r="P86" i="2"/>
  <c r="P85" i="2" s="1"/>
  <c r="P84" i="2" s="1"/>
  <c r="AU55" i="1" s="1"/>
  <c r="BK199" i="2"/>
  <c r="J199" i="2"/>
  <c r="J64" i="2" s="1"/>
  <c r="T84" i="4"/>
  <c r="T83" i="4" s="1"/>
  <c r="T82" i="4" s="1"/>
  <c r="T101" i="6"/>
  <c r="T83" i="6" s="1"/>
  <c r="T82" i="6" s="1"/>
  <c r="BK199" i="7"/>
  <c r="J199" i="7"/>
  <c r="J64" i="7" s="1"/>
  <c r="P84" i="9"/>
  <c r="P83" i="9"/>
  <c r="P82" i="9" s="1"/>
  <c r="AU62" i="1" s="1"/>
  <c r="R101" i="11"/>
  <c r="R83" i="11"/>
  <c r="R82" i="11"/>
  <c r="P86" i="12"/>
  <c r="BK84" i="15"/>
  <c r="J84" i="15" s="1"/>
  <c r="J61" i="15" s="1"/>
  <c r="P101" i="16"/>
  <c r="P83" i="16"/>
  <c r="P82" i="16"/>
  <c r="AU69" i="1" s="1"/>
  <c r="R221" i="17"/>
  <c r="T84" i="18"/>
  <c r="T83" i="18"/>
  <c r="T82" i="18"/>
  <c r="T187" i="22"/>
  <c r="R234" i="27"/>
  <c r="P84" i="29"/>
  <c r="P83" i="29"/>
  <c r="P82" i="29" s="1"/>
  <c r="AU82" i="1" s="1"/>
  <c r="T219" i="52"/>
  <c r="R187" i="2"/>
  <c r="R199" i="7"/>
  <c r="R84" i="10"/>
  <c r="R83" i="10"/>
  <c r="R82" i="10"/>
  <c r="T192" i="12"/>
  <c r="T84" i="15"/>
  <c r="T83" i="15" s="1"/>
  <c r="T82" i="15" s="1"/>
  <c r="BK101" i="16"/>
  <c r="J101" i="16"/>
  <c r="J61" i="16"/>
  <c r="R233" i="17"/>
  <c r="P84" i="19"/>
  <c r="P83" i="19" s="1"/>
  <c r="P82" i="19" s="1"/>
  <c r="AU72" i="1" s="1"/>
  <c r="BK86" i="22"/>
  <c r="R242" i="27"/>
  <c r="BK84" i="35"/>
  <c r="J84" i="35"/>
  <c r="J61" i="35" s="1"/>
  <c r="R84" i="43"/>
  <c r="R83" i="43"/>
  <c r="R82" i="43" s="1"/>
  <c r="P84" i="44"/>
  <c r="P83" i="44" s="1"/>
  <c r="P82" i="44" s="1"/>
  <c r="AU97" i="1" s="1"/>
  <c r="BK101" i="46"/>
  <c r="J101" i="46" s="1"/>
  <c r="J61" i="46" s="1"/>
  <c r="BK101" i="56"/>
  <c r="J101" i="56" s="1"/>
  <c r="J61" i="56" s="1"/>
  <c r="T187" i="2"/>
  <c r="BK84" i="3"/>
  <c r="J84" i="3"/>
  <c r="J61" i="3" s="1"/>
  <c r="P84" i="5"/>
  <c r="P83" i="5"/>
  <c r="P82" i="5" s="1"/>
  <c r="AU58" i="1" s="1"/>
  <c r="BK187" i="7"/>
  <c r="J187" i="7"/>
  <c r="J62" i="7" s="1"/>
  <c r="R84" i="8"/>
  <c r="R83" i="8"/>
  <c r="R82" i="8" s="1"/>
  <c r="R84" i="9"/>
  <c r="R83" i="9" s="1"/>
  <c r="R82" i="9" s="1"/>
  <c r="R204" i="12"/>
  <c r="R84" i="13"/>
  <c r="R83" i="13" s="1"/>
  <c r="R82" i="13" s="1"/>
  <c r="P221" i="17"/>
  <c r="P86" i="22"/>
  <c r="P85" i="22"/>
  <c r="P84" i="22"/>
  <c r="AU75" i="1" s="1"/>
  <c r="R84" i="25"/>
  <c r="R83" i="25" s="1"/>
  <c r="R82" i="25" s="1"/>
  <c r="T101" i="26"/>
  <c r="T83" i="26" s="1"/>
  <c r="T82" i="26" s="1"/>
  <c r="BK86" i="32"/>
  <c r="P239" i="32"/>
  <c r="R101" i="46"/>
  <c r="R83" i="46"/>
  <c r="R82" i="46"/>
  <c r="BK224" i="47"/>
  <c r="J224" i="47"/>
  <c r="J62" i="47" s="1"/>
  <c r="T86" i="7"/>
  <c r="T85" i="7"/>
  <c r="T84" i="7" s="1"/>
  <c r="T84" i="9"/>
  <c r="T83" i="9" s="1"/>
  <c r="T82" i="9" s="1"/>
  <c r="T84" i="10"/>
  <c r="T83" i="10"/>
  <c r="T82" i="10"/>
  <c r="P192" i="12"/>
  <c r="BK233" i="17"/>
  <c r="J233" i="17" s="1"/>
  <c r="J64" i="17" s="1"/>
  <c r="T101" i="21"/>
  <c r="T83" i="21" s="1"/>
  <c r="T82" i="21" s="1"/>
  <c r="R199" i="22"/>
  <c r="R84" i="24"/>
  <c r="R83" i="24" s="1"/>
  <c r="R82" i="24" s="1"/>
  <c r="R85" i="27"/>
  <c r="R84" i="27" s="1"/>
  <c r="R83" i="27" s="1"/>
  <c r="R84" i="28"/>
  <c r="R83" i="28"/>
  <c r="R82" i="28"/>
  <c r="BK239" i="32"/>
  <c r="J239" i="32" s="1"/>
  <c r="J62" i="32" s="1"/>
  <c r="R84" i="33"/>
  <c r="R83" i="33" s="1"/>
  <c r="R82" i="33" s="1"/>
  <c r="T84" i="35"/>
  <c r="T83" i="35" s="1"/>
  <c r="T82" i="35" s="1"/>
  <c r="P239" i="42"/>
  <c r="T84" i="50"/>
  <c r="T83" i="50"/>
  <c r="T82" i="50" s="1"/>
  <c r="T84" i="53"/>
  <c r="T83" i="53" s="1"/>
  <c r="T82" i="53" s="1"/>
  <c r="P101" i="56"/>
  <c r="P83" i="56"/>
  <c r="P82" i="56"/>
  <c r="AU109" i="1" s="1"/>
  <c r="R84" i="5"/>
  <c r="R83" i="5" s="1"/>
  <c r="R82" i="5" s="1"/>
  <c r="R86" i="7"/>
  <c r="R85" i="7" s="1"/>
  <c r="R84" i="7" s="1"/>
  <c r="P84" i="8"/>
  <c r="P83" i="8"/>
  <c r="P82" i="8" s="1"/>
  <c r="AU61" i="1" s="1"/>
  <c r="BK204" i="12"/>
  <c r="J204" i="12" s="1"/>
  <c r="J64" i="12" s="1"/>
  <c r="T84" i="13"/>
  <c r="T83" i="13"/>
  <c r="T82" i="13"/>
  <c r="P233" i="17"/>
  <c r="P101" i="21"/>
  <c r="P83" i="21" s="1"/>
  <c r="P82" i="21" s="1"/>
  <c r="AU74" i="1" s="1"/>
  <c r="R187" i="22"/>
  <c r="T84" i="23"/>
  <c r="T83" i="23" s="1"/>
  <c r="T82" i="23" s="1"/>
  <c r="T84" i="25"/>
  <c r="T83" i="25"/>
  <c r="T82" i="25"/>
  <c r="R101" i="26"/>
  <c r="R83" i="26" s="1"/>
  <c r="R82" i="26" s="1"/>
  <c r="P85" i="27"/>
  <c r="P84" i="27" s="1"/>
  <c r="P83" i="27" s="1"/>
  <c r="AU80" i="1" s="1"/>
  <c r="R84" i="29"/>
  <c r="R83" i="29"/>
  <c r="R82" i="29" s="1"/>
  <c r="P101" i="31"/>
  <c r="P83" i="31"/>
  <c r="P82" i="31" s="1"/>
  <c r="AU84" i="1" s="1"/>
  <c r="T84" i="34"/>
  <c r="T83" i="34"/>
  <c r="T82" i="34" s="1"/>
  <c r="BK101" i="36"/>
  <c r="J101" i="36"/>
  <c r="J61" i="36" s="1"/>
  <c r="R116" i="37"/>
  <c r="BK86" i="42"/>
  <c r="R225" i="42"/>
  <c r="R84" i="45"/>
  <c r="R83" i="45" s="1"/>
  <c r="R82" i="45" s="1"/>
  <c r="BK86" i="47"/>
  <c r="J86" i="47"/>
  <c r="J61" i="47" s="1"/>
  <c r="R84" i="49"/>
  <c r="R83" i="49"/>
  <c r="R82" i="49" s="1"/>
  <c r="BK219" i="52"/>
  <c r="J219" i="52" s="1"/>
  <c r="J62" i="52" s="1"/>
  <c r="P84" i="53"/>
  <c r="P83" i="53" s="1"/>
  <c r="P82" i="53" s="1"/>
  <c r="AU106" i="1" s="1"/>
  <c r="BK84" i="54"/>
  <c r="J84" i="54" s="1"/>
  <c r="J61" i="54" s="1"/>
  <c r="R84" i="55"/>
  <c r="R83" i="55" s="1"/>
  <c r="R82" i="55" s="1"/>
  <c r="R101" i="56"/>
  <c r="R83" i="56"/>
  <c r="R82" i="56" s="1"/>
  <c r="BK128" i="10"/>
  <c r="J128" i="10"/>
  <c r="J62" i="10" s="1"/>
  <c r="BK128" i="14"/>
  <c r="J128" i="14" s="1"/>
  <c r="J62" i="14" s="1"/>
  <c r="BK141" i="18"/>
  <c r="J141" i="18" s="1"/>
  <c r="J62" i="18" s="1"/>
  <c r="BK113" i="31"/>
  <c r="J113" i="31"/>
  <c r="J62" i="31" s="1"/>
  <c r="BK128" i="15"/>
  <c r="BK83" i="15" s="1"/>
  <c r="J83" i="15" s="1"/>
  <c r="J60" i="15" s="1"/>
  <c r="J128" i="15"/>
  <c r="J62" i="15" s="1"/>
  <c r="BK141" i="35"/>
  <c r="J141" i="35" s="1"/>
  <c r="J62" i="35" s="1"/>
  <c r="BK113" i="46"/>
  <c r="J113" i="46" s="1"/>
  <c r="J62" i="46" s="1"/>
  <c r="BK229" i="17"/>
  <c r="J229" i="17"/>
  <c r="J63" i="17" s="1"/>
  <c r="BK128" i="24"/>
  <c r="BK83" i="24" s="1"/>
  <c r="BK82" i="24" s="1"/>
  <c r="J82" i="24" s="1"/>
  <c r="J30" i="24" s="1"/>
  <c r="J128" i="24"/>
  <c r="J62" i="24" s="1"/>
  <c r="BK113" i="26"/>
  <c r="J113" i="26" s="1"/>
  <c r="J62" i="26" s="1"/>
  <c r="BK234" i="47"/>
  <c r="J234" i="47" s="1"/>
  <c r="J63" i="47" s="1"/>
  <c r="BK83" i="51"/>
  <c r="J83" i="51"/>
  <c r="J60" i="51" s="1"/>
  <c r="BK195" i="2"/>
  <c r="J195" i="2"/>
  <c r="J63" i="2" s="1"/>
  <c r="BK140" i="50"/>
  <c r="J140" i="50" s="1"/>
  <c r="J62" i="50" s="1"/>
  <c r="BK113" i="51"/>
  <c r="J113" i="51" s="1"/>
  <c r="J62" i="51" s="1"/>
  <c r="BK113" i="11"/>
  <c r="J113" i="11"/>
  <c r="J62" i="11" s="1"/>
  <c r="F79" i="19"/>
  <c r="BK141" i="20"/>
  <c r="J141" i="20" s="1"/>
  <c r="J62" i="20" s="1"/>
  <c r="BK140" i="49"/>
  <c r="J140" i="49"/>
  <c r="J62" i="49" s="1"/>
  <c r="BK140" i="29"/>
  <c r="J140" i="29"/>
  <c r="J62" i="29" s="1"/>
  <c r="BK113" i="6"/>
  <c r="J113" i="6" s="1"/>
  <c r="J62" i="6" s="1"/>
  <c r="BK128" i="9"/>
  <c r="BK83" i="9" s="1"/>
  <c r="BK82" i="9" s="1"/>
  <c r="J82" i="9" s="1"/>
  <c r="J30" i="9" s="1"/>
  <c r="BK128" i="13"/>
  <c r="J128" i="13"/>
  <c r="J62" i="13" s="1"/>
  <c r="BK141" i="34"/>
  <c r="J141" i="34"/>
  <c r="J62" i="34" s="1"/>
  <c r="BK235" i="42"/>
  <c r="J235" i="42" s="1"/>
  <c r="J63" i="42" s="1"/>
  <c r="BK140" i="43"/>
  <c r="J140" i="43" s="1"/>
  <c r="J62" i="43" s="1"/>
  <c r="BK140" i="55"/>
  <c r="J140" i="55"/>
  <c r="J62" i="55" s="1"/>
  <c r="BK128" i="3"/>
  <c r="J128" i="3"/>
  <c r="J62" i="3" s="1"/>
  <c r="BK128" i="4"/>
  <c r="J128" i="4" s="1"/>
  <c r="J62" i="4" s="1"/>
  <c r="BK83" i="6"/>
  <c r="BK82" i="6" s="1"/>
  <c r="J82" i="6" s="1"/>
  <c r="J59" i="6" s="1"/>
  <c r="BK113" i="16"/>
  <c r="J113" i="16"/>
  <c r="J62" i="16" s="1"/>
  <c r="BK113" i="21"/>
  <c r="J113" i="21"/>
  <c r="J62" i="21" s="1"/>
  <c r="BK247" i="32"/>
  <c r="J247" i="32" s="1"/>
  <c r="J63" i="32" s="1"/>
  <c r="BK141" i="33"/>
  <c r="J141" i="33" s="1"/>
  <c r="J62" i="33" s="1"/>
  <c r="BK125" i="37"/>
  <c r="J125" i="37"/>
  <c r="J63" i="37" s="1"/>
  <c r="BK200" i="12"/>
  <c r="J200" i="12"/>
  <c r="J63" i="12" s="1"/>
  <c r="BK141" i="19"/>
  <c r="J141" i="19" s="1"/>
  <c r="J62" i="19" s="1"/>
  <c r="BK140" i="28"/>
  <c r="J140" i="28" s="1"/>
  <c r="J62" i="28" s="1"/>
  <c r="BK113" i="41"/>
  <c r="J113" i="41"/>
  <c r="J62" i="41" s="1"/>
  <c r="BK128" i="5"/>
  <c r="BK83" i="5" s="1"/>
  <c r="BK82" i="5" s="1"/>
  <c r="J82" i="5" s="1"/>
  <c r="J59" i="5" s="1"/>
  <c r="BK83" i="21"/>
  <c r="BK82" i="21" s="1"/>
  <c r="J82" i="21" s="1"/>
  <c r="J59" i="21" s="1"/>
  <c r="BK113" i="56"/>
  <c r="J113" i="56"/>
  <c r="J62" i="56" s="1"/>
  <c r="BK128" i="8"/>
  <c r="J128" i="8"/>
  <c r="J62" i="8" s="1"/>
  <c r="F55" i="17"/>
  <c r="BK195" i="22"/>
  <c r="J195" i="22"/>
  <c r="J63" i="22"/>
  <c r="BK128" i="25"/>
  <c r="J128" i="25" s="1"/>
  <c r="J62" i="25" s="1"/>
  <c r="BK83" i="31"/>
  <c r="J83" i="31" s="1"/>
  <c r="J60" i="31" s="1"/>
  <c r="BK113" i="36"/>
  <c r="J113" i="36"/>
  <c r="J62" i="36"/>
  <c r="BK140" i="53"/>
  <c r="J140" i="53" s="1"/>
  <c r="J62" i="53" s="1"/>
  <c r="BK140" i="54"/>
  <c r="J140" i="54" s="1"/>
  <c r="J62" i="54" s="1"/>
  <c r="BK128" i="23"/>
  <c r="J128" i="23" s="1"/>
  <c r="J62" i="23" s="1"/>
  <c r="BK83" i="36"/>
  <c r="J83" i="36"/>
  <c r="J60" i="36"/>
  <c r="BK195" i="7"/>
  <c r="J195" i="7" s="1"/>
  <c r="J63" i="7" s="1"/>
  <c r="J76" i="34"/>
  <c r="BK140" i="45"/>
  <c r="J140" i="45" s="1"/>
  <c r="J62" i="45" s="1"/>
  <c r="BK83" i="11"/>
  <c r="J83" i="11"/>
  <c r="J60" i="11" s="1"/>
  <c r="BK140" i="30"/>
  <c r="BK83" i="30" s="1"/>
  <c r="BK82" i="30" s="1"/>
  <c r="J82" i="30" s="1"/>
  <c r="J30" i="30" s="1"/>
  <c r="J140" i="30"/>
  <c r="J62" i="30" s="1"/>
  <c r="BK83" i="41"/>
  <c r="BK82" i="41" s="1"/>
  <c r="J82" i="41" s="1"/>
  <c r="BK140" i="44"/>
  <c r="J140" i="44" s="1"/>
  <c r="J62" i="44" s="1"/>
  <c r="BK140" i="48"/>
  <c r="J140" i="48"/>
  <c r="J62" i="48" s="1"/>
  <c r="BK83" i="55"/>
  <c r="BK82" i="55"/>
  <c r="J82" i="55" s="1"/>
  <c r="J59" i="55" s="1"/>
  <c r="BE98" i="56"/>
  <c r="E48" i="56"/>
  <c r="J55" i="56"/>
  <c r="BE106" i="56"/>
  <c r="F79" i="56"/>
  <c r="BE114" i="56"/>
  <c r="J76" i="56"/>
  <c r="BE102" i="56"/>
  <c r="BE90" i="56"/>
  <c r="BE92" i="56"/>
  <c r="BE95" i="56"/>
  <c r="BE109" i="56"/>
  <c r="BE84" i="56"/>
  <c r="BE87" i="56"/>
  <c r="BE121" i="55"/>
  <c r="BE89" i="55"/>
  <c r="BE114" i="55"/>
  <c r="BE133" i="55"/>
  <c r="E48" i="55"/>
  <c r="F55" i="55"/>
  <c r="BE117" i="55"/>
  <c r="J79" i="55"/>
  <c r="BE92" i="55"/>
  <c r="J52" i="55"/>
  <c r="BE85" i="55"/>
  <c r="BE97" i="55"/>
  <c r="BE101" i="55"/>
  <c r="BE108" i="55"/>
  <c r="BE127" i="55"/>
  <c r="BE141" i="55"/>
  <c r="BE104" i="55"/>
  <c r="J76" i="54"/>
  <c r="BE104" i="54"/>
  <c r="E48" i="54"/>
  <c r="F79" i="54"/>
  <c r="J55" i="54"/>
  <c r="BE92" i="54"/>
  <c r="BE85" i="54"/>
  <c r="BE127" i="54"/>
  <c r="BE133" i="54"/>
  <c r="BE97" i="54"/>
  <c r="BE101" i="54"/>
  <c r="BE117" i="54"/>
  <c r="BE89" i="54"/>
  <c r="BE108" i="54"/>
  <c r="BE121" i="54"/>
  <c r="BE141" i="54"/>
  <c r="BE114" i="54"/>
  <c r="J55" i="53"/>
  <c r="BE85" i="53"/>
  <c r="J52" i="53"/>
  <c r="F79" i="53"/>
  <c r="BE117" i="53"/>
  <c r="BK83" i="52"/>
  <c r="J83" i="52" s="1"/>
  <c r="J60" i="52" s="1"/>
  <c r="E72" i="53"/>
  <c r="BE114" i="53"/>
  <c r="BE89" i="53"/>
  <c r="BE104" i="53"/>
  <c r="BE101" i="53"/>
  <c r="BE127" i="53"/>
  <c r="BE108" i="53"/>
  <c r="BE92" i="53"/>
  <c r="BE97" i="53"/>
  <c r="BE121" i="53"/>
  <c r="BE133" i="53"/>
  <c r="BE141" i="53"/>
  <c r="J55" i="52"/>
  <c r="BE85" i="52"/>
  <c r="BE132" i="52"/>
  <c r="BE156" i="52"/>
  <c r="E48" i="52"/>
  <c r="BE214" i="52"/>
  <c r="BE104" i="52"/>
  <c r="BE116" i="52"/>
  <c r="BE124" i="52"/>
  <c r="BE174" i="52"/>
  <c r="BE239" i="52"/>
  <c r="J76" i="52"/>
  <c r="BE233" i="52"/>
  <c r="BE251" i="52"/>
  <c r="BE89" i="52"/>
  <c r="BE112" i="52"/>
  <c r="BE136" i="52"/>
  <c r="BE152" i="52"/>
  <c r="BE229" i="52"/>
  <c r="BE247" i="52"/>
  <c r="BE249" i="52"/>
  <c r="BE120" i="52"/>
  <c r="BE140" i="52"/>
  <c r="BE144" i="52"/>
  <c r="BE146" i="52"/>
  <c r="BE192" i="52"/>
  <c r="BE207" i="52"/>
  <c r="BE255" i="52"/>
  <c r="F55" i="52"/>
  <c r="BE159" i="52"/>
  <c r="BE237" i="52"/>
  <c r="BE253" i="52"/>
  <c r="BE150" i="52"/>
  <c r="BE170" i="52"/>
  <c r="BE178" i="52"/>
  <c r="BE227" i="52"/>
  <c r="BE243" i="52"/>
  <c r="BK82" i="51"/>
  <c r="J82" i="51" s="1"/>
  <c r="J59" i="51" s="1"/>
  <c r="BE97" i="52"/>
  <c r="BE100" i="52"/>
  <c r="BE128" i="52"/>
  <c r="BE225" i="52"/>
  <c r="BE231" i="52"/>
  <c r="BE245" i="52"/>
  <c r="BE166" i="52"/>
  <c r="BE223" i="52"/>
  <c r="BE235" i="52"/>
  <c r="BE108" i="52"/>
  <c r="BE184" i="52"/>
  <c r="BE195" i="52"/>
  <c r="BE220" i="52"/>
  <c r="BE187" i="52"/>
  <c r="BE201" i="52"/>
  <c r="BE241" i="52"/>
  <c r="BK83" i="50"/>
  <c r="J83" i="50" s="1"/>
  <c r="J60" i="50" s="1"/>
  <c r="J52" i="51"/>
  <c r="F79" i="51"/>
  <c r="BE98" i="51"/>
  <c r="BE106" i="51"/>
  <c r="BE114" i="51"/>
  <c r="BE90" i="51"/>
  <c r="BE84" i="51"/>
  <c r="BE109" i="51"/>
  <c r="J79" i="51"/>
  <c r="BE87" i="51"/>
  <c r="E48" i="51"/>
  <c r="BE92" i="51"/>
  <c r="BE102" i="51"/>
  <c r="BE95" i="51"/>
  <c r="J79" i="50"/>
  <c r="F79" i="50"/>
  <c r="BE121" i="50"/>
  <c r="BE133" i="50"/>
  <c r="BE117" i="50"/>
  <c r="BE97" i="50"/>
  <c r="BE141" i="50"/>
  <c r="BE114" i="50"/>
  <c r="BE85" i="50"/>
  <c r="BE92" i="50"/>
  <c r="E72" i="50"/>
  <c r="BE104" i="50"/>
  <c r="BE108" i="50"/>
  <c r="BE127" i="50"/>
  <c r="J76" i="50"/>
  <c r="BE101" i="50"/>
  <c r="BE89" i="50"/>
  <c r="F55" i="49"/>
  <c r="BE89" i="49"/>
  <c r="BE101" i="49"/>
  <c r="E48" i="49"/>
  <c r="BE114" i="49"/>
  <c r="J79" i="49"/>
  <c r="BE104" i="49"/>
  <c r="BE108" i="49"/>
  <c r="BK83" i="48"/>
  <c r="J83" i="48" s="1"/>
  <c r="J60" i="48" s="1"/>
  <c r="BE85" i="49"/>
  <c r="BE133" i="49"/>
  <c r="BE92" i="49"/>
  <c r="BE121" i="49"/>
  <c r="BE127" i="49"/>
  <c r="BE141" i="49"/>
  <c r="BE97" i="49"/>
  <c r="BE117" i="49"/>
  <c r="BA102" i="1"/>
  <c r="J52" i="49"/>
  <c r="BK85" i="47"/>
  <c r="J85" i="47"/>
  <c r="J60" i="47"/>
  <c r="J76" i="48"/>
  <c r="E48" i="48"/>
  <c r="BE141" i="48"/>
  <c r="BE85" i="48"/>
  <c r="BE104" i="48"/>
  <c r="F79" i="48"/>
  <c r="BE117" i="48"/>
  <c r="J79" i="48"/>
  <c r="BE92" i="48"/>
  <c r="BE101" i="48"/>
  <c r="BE108" i="48"/>
  <c r="BE127" i="48"/>
  <c r="BE133" i="48"/>
  <c r="BE97" i="48"/>
  <c r="BE114" i="48"/>
  <c r="BE89" i="48"/>
  <c r="BE121" i="48"/>
  <c r="BE118" i="47"/>
  <c r="BE134" i="47"/>
  <c r="F55" i="47"/>
  <c r="J81" i="47"/>
  <c r="BE91" i="47"/>
  <c r="BE155" i="47"/>
  <c r="BE250" i="47"/>
  <c r="BE258" i="47"/>
  <c r="J78" i="47"/>
  <c r="BE138" i="47"/>
  <c r="BE151" i="47"/>
  <c r="BE200" i="47"/>
  <c r="BE256" i="47"/>
  <c r="BE106" i="47"/>
  <c r="BE122" i="47"/>
  <c r="BE169" i="47"/>
  <c r="BE192" i="47"/>
  <c r="BE246" i="47"/>
  <c r="BE254" i="47"/>
  <c r="BE87" i="47"/>
  <c r="BE126" i="47"/>
  <c r="BE158" i="47"/>
  <c r="BE183" i="47"/>
  <c r="BE197" i="47"/>
  <c r="BE235" i="47"/>
  <c r="BE262" i="47"/>
  <c r="BE206" i="47"/>
  <c r="BE98" i="47"/>
  <c r="BE248" i="47"/>
  <c r="BE144" i="47"/>
  <c r="BE165" i="47"/>
  <c r="BE231" i="47"/>
  <c r="BE244" i="47"/>
  <c r="BE260" i="47"/>
  <c r="BE102" i="47"/>
  <c r="BE142" i="47"/>
  <c r="BE189" i="47"/>
  <c r="BE239" i="47"/>
  <c r="BE110" i="47"/>
  <c r="BE114" i="47"/>
  <c r="BE130" i="47"/>
  <c r="BE252" i="47"/>
  <c r="BE95" i="47"/>
  <c r="BE219" i="47"/>
  <c r="BE225" i="47"/>
  <c r="E48" i="47"/>
  <c r="BE148" i="47"/>
  <c r="BE173" i="47"/>
  <c r="BE180" i="47"/>
  <c r="BE212" i="47"/>
  <c r="BE242" i="47"/>
  <c r="BE84" i="46"/>
  <c r="J52" i="46"/>
  <c r="E72" i="46"/>
  <c r="BE106" i="46"/>
  <c r="F79" i="46"/>
  <c r="BE109" i="46"/>
  <c r="BE114" i="46"/>
  <c r="J79" i="46"/>
  <c r="BE92" i="46"/>
  <c r="BE90" i="46"/>
  <c r="BE98" i="46"/>
  <c r="BE102" i="46"/>
  <c r="J84" i="45"/>
  <c r="J61" i="45" s="1"/>
  <c r="BE87" i="46"/>
  <c r="BE95" i="46"/>
  <c r="BA99" i="1"/>
  <c r="E72" i="45"/>
  <c r="BE85" i="45"/>
  <c r="BE92" i="45"/>
  <c r="BE127" i="45"/>
  <c r="F55" i="45"/>
  <c r="J79" i="45"/>
  <c r="BE108" i="45"/>
  <c r="BE121" i="45"/>
  <c r="BE133" i="45"/>
  <c r="BE114" i="45"/>
  <c r="BE141" i="45"/>
  <c r="BE101" i="45"/>
  <c r="J76" i="45"/>
  <c r="BE97" i="45"/>
  <c r="BK83" i="44"/>
  <c r="BK82" i="44" s="1"/>
  <c r="J82" i="44" s="1"/>
  <c r="J30" i="44" s="1"/>
  <c r="BE117" i="45"/>
  <c r="BE104" i="45"/>
  <c r="BE89" i="45"/>
  <c r="E72" i="44"/>
  <c r="J55" i="44"/>
  <c r="BE85" i="44"/>
  <c r="J76" i="44"/>
  <c r="BE114" i="44"/>
  <c r="F55" i="44"/>
  <c r="BE108" i="44"/>
  <c r="BE101" i="44"/>
  <c r="BE121" i="44"/>
  <c r="BE133" i="44"/>
  <c r="BE97" i="44"/>
  <c r="BE92" i="44"/>
  <c r="BE117" i="44"/>
  <c r="BE104" i="44"/>
  <c r="BE127" i="44"/>
  <c r="BE141" i="44"/>
  <c r="J84" i="43"/>
  <c r="J61" i="43" s="1"/>
  <c r="BE89" i="44"/>
  <c r="BE85" i="43"/>
  <c r="BE89" i="43"/>
  <c r="BE108" i="43"/>
  <c r="E48" i="43"/>
  <c r="BE97" i="43"/>
  <c r="BE104" i="43"/>
  <c r="J76" i="43"/>
  <c r="F55" i="43"/>
  <c r="BE121" i="43"/>
  <c r="BE127" i="43"/>
  <c r="BE133" i="43"/>
  <c r="BE117" i="43"/>
  <c r="J55" i="43"/>
  <c r="BE92" i="43"/>
  <c r="BE141" i="43"/>
  <c r="J86" i="42"/>
  <c r="J61" i="42"/>
  <c r="BE101" i="43"/>
  <c r="BE114" i="43"/>
  <c r="E48" i="42"/>
  <c r="BE181" i="42"/>
  <c r="BE102" i="42"/>
  <c r="BE114" i="42"/>
  <c r="BE122" i="42"/>
  <c r="BE138" i="42"/>
  <c r="BE155" i="42"/>
  <c r="BE236" i="42"/>
  <c r="BE245" i="42"/>
  <c r="BE232" i="42"/>
  <c r="BE247" i="42"/>
  <c r="J52" i="42"/>
  <c r="BE255" i="42"/>
  <c r="BE257" i="42"/>
  <c r="BE261" i="42"/>
  <c r="BE142" i="42"/>
  <c r="BE148" i="42"/>
  <c r="BE240" i="42"/>
  <c r="BE213" i="42"/>
  <c r="BE259" i="42"/>
  <c r="BE226" i="42"/>
  <c r="BE249" i="42"/>
  <c r="BE253" i="42"/>
  <c r="BE118" i="42"/>
  <c r="BE243" i="42"/>
  <c r="BE251" i="42"/>
  <c r="J55" i="42"/>
  <c r="BE95" i="42"/>
  <c r="BE130" i="42"/>
  <c r="BE158" i="42"/>
  <c r="BE193" i="42"/>
  <c r="BE263" i="42"/>
  <c r="BE134" i="42"/>
  <c r="BE165" i="42"/>
  <c r="BE169" i="42"/>
  <c r="BE201" i="42"/>
  <c r="F81" i="42"/>
  <c r="BE98" i="42"/>
  <c r="BE106" i="42"/>
  <c r="BE126" i="42"/>
  <c r="BE190" i="42"/>
  <c r="BE87" i="42"/>
  <c r="BE91" i="42"/>
  <c r="BE184" i="42"/>
  <c r="BE207" i="42"/>
  <c r="BE110" i="42"/>
  <c r="BE198" i="42"/>
  <c r="BE220" i="42"/>
  <c r="BE144" i="42"/>
  <c r="BE151" i="42"/>
  <c r="BE173" i="42"/>
  <c r="AW95" i="1"/>
  <c r="J83" i="40"/>
  <c r="J61" i="40" s="1"/>
  <c r="F79" i="41"/>
  <c r="BE90" i="41"/>
  <c r="J55" i="41"/>
  <c r="BE95" i="41"/>
  <c r="BE109" i="41"/>
  <c r="E72" i="41"/>
  <c r="J52" i="41"/>
  <c r="BE92" i="41"/>
  <c r="BE98" i="41"/>
  <c r="BE106" i="41"/>
  <c r="BE114" i="41"/>
  <c r="BE87" i="41"/>
  <c r="BE102" i="41"/>
  <c r="BE84" i="41"/>
  <c r="J52" i="40"/>
  <c r="J55" i="40"/>
  <c r="BE88" i="40"/>
  <c r="J83" i="39"/>
  <c r="J61" i="39"/>
  <c r="F78" i="40"/>
  <c r="BE84" i="40"/>
  <c r="E71" i="40"/>
  <c r="J83" i="38"/>
  <c r="J61" i="38" s="1"/>
  <c r="E71" i="39"/>
  <c r="BK81" i="38"/>
  <c r="J81" i="38" s="1"/>
  <c r="J59" i="38" s="1"/>
  <c r="J52" i="39"/>
  <c r="BE84" i="39"/>
  <c r="BE88" i="39"/>
  <c r="J55" i="39"/>
  <c r="F78" i="39"/>
  <c r="E48" i="38"/>
  <c r="J85" i="37"/>
  <c r="J61" i="37" s="1"/>
  <c r="J55" i="38"/>
  <c r="F55" i="38"/>
  <c r="BE84" i="38"/>
  <c r="J52" i="38"/>
  <c r="BE88" i="38"/>
  <c r="BE90" i="37"/>
  <c r="BE112" i="37"/>
  <c r="BE117" i="37"/>
  <c r="E73" i="37"/>
  <c r="BE86" i="37"/>
  <c r="BK82" i="36"/>
  <c r="J82" i="36" s="1"/>
  <c r="J30" i="36" s="1"/>
  <c r="J55" i="37"/>
  <c r="BE93" i="37"/>
  <c r="BE122" i="37"/>
  <c r="BE104" i="37"/>
  <c r="F80" i="37"/>
  <c r="J77" i="37"/>
  <c r="BE97" i="37"/>
  <c r="BE126" i="37"/>
  <c r="BE100" i="37"/>
  <c r="BE108" i="37"/>
  <c r="E72" i="36"/>
  <c r="BE95" i="36"/>
  <c r="BE84" i="36"/>
  <c r="F55" i="36"/>
  <c r="BE114" i="36"/>
  <c r="BE87" i="36"/>
  <c r="J55" i="36"/>
  <c r="J52" i="36"/>
  <c r="BE90" i="36"/>
  <c r="BE109" i="36"/>
  <c r="BE92" i="36"/>
  <c r="BE102" i="36"/>
  <c r="BE106" i="36"/>
  <c r="BK83" i="35"/>
  <c r="J83" i="35" s="1"/>
  <c r="J60" i="35" s="1"/>
  <c r="BE98" i="36"/>
  <c r="E48" i="35"/>
  <c r="BE93" i="35"/>
  <c r="BK83" i="34"/>
  <c r="J83" i="34"/>
  <c r="J60" i="34" s="1"/>
  <c r="J55" i="35"/>
  <c r="BE85" i="35"/>
  <c r="BE122" i="35"/>
  <c r="BE134" i="35"/>
  <c r="J52" i="35"/>
  <c r="BE128" i="35"/>
  <c r="BE142" i="35"/>
  <c r="BE105" i="35"/>
  <c r="F79" i="35"/>
  <c r="BE89" i="35"/>
  <c r="BE96" i="35"/>
  <c r="BE101" i="35"/>
  <c r="BE109" i="35"/>
  <c r="BE115" i="35"/>
  <c r="BE118" i="35"/>
  <c r="BE128" i="34"/>
  <c r="J55" i="34"/>
  <c r="BE93" i="34"/>
  <c r="BE122" i="34"/>
  <c r="E72" i="34"/>
  <c r="BE89" i="34"/>
  <c r="BE142" i="34"/>
  <c r="F55" i="34"/>
  <c r="BE118" i="34"/>
  <c r="BE105" i="34"/>
  <c r="BE134" i="34"/>
  <c r="BE96" i="34"/>
  <c r="BE85" i="34"/>
  <c r="BE115" i="34"/>
  <c r="BE109" i="34"/>
  <c r="BE101" i="34"/>
  <c r="BE85" i="33"/>
  <c r="BE118" i="33"/>
  <c r="BE128" i="33"/>
  <c r="J79" i="33"/>
  <c r="BE89" i="33"/>
  <c r="BE122" i="33"/>
  <c r="BE134" i="33"/>
  <c r="J86" i="32"/>
  <c r="J61" i="32"/>
  <c r="BE101" i="33"/>
  <c r="BE142" i="33"/>
  <c r="F55" i="33"/>
  <c r="BE109" i="33"/>
  <c r="J76" i="33"/>
  <c r="E48" i="33"/>
  <c r="BE96" i="33"/>
  <c r="BE105" i="33"/>
  <c r="BE93" i="33"/>
  <c r="BE115" i="33"/>
  <c r="BE123" i="32"/>
  <c r="BE87" i="32"/>
  <c r="BE91" i="32"/>
  <c r="BE131" i="32"/>
  <c r="BK82" i="31"/>
  <c r="J82" i="31"/>
  <c r="J59" i="31"/>
  <c r="E48" i="32"/>
  <c r="J81" i="32"/>
  <c r="BE119" i="32"/>
  <c r="BE215" i="32"/>
  <c r="BE257" i="32"/>
  <c r="J52" i="32"/>
  <c r="BE115" i="32"/>
  <c r="BE255" i="32"/>
  <c r="BE190" i="32"/>
  <c r="BE265" i="32"/>
  <c r="BE267" i="32"/>
  <c r="BE98" i="32"/>
  <c r="BE252" i="32"/>
  <c r="BE155" i="32"/>
  <c r="BE172" i="32"/>
  <c r="BE227" i="32"/>
  <c r="BE240" i="32"/>
  <c r="BE244" i="32"/>
  <c r="BE271" i="32"/>
  <c r="F81" i="32"/>
  <c r="BE102" i="32"/>
  <c r="BE139" i="32"/>
  <c r="BE143" i="32"/>
  <c r="BE165" i="32"/>
  <c r="BE234" i="32"/>
  <c r="BE248" i="32"/>
  <c r="BE263" i="32"/>
  <c r="BE273" i="32"/>
  <c r="BE275" i="32"/>
  <c r="BE161" i="32"/>
  <c r="BE182" i="32"/>
  <c r="BE186" i="32"/>
  <c r="BE259" i="32"/>
  <c r="BE261" i="32"/>
  <c r="BE269" i="32"/>
  <c r="BE212" i="32"/>
  <c r="BE221" i="32"/>
  <c r="BE94" i="32"/>
  <c r="BE105" i="32"/>
  <c r="BE168" i="32"/>
  <c r="BE112" i="32"/>
  <c r="BE135" i="32"/>
  <c r="BE151" i="32"/>
  <c r="BE195" i="32"/>
  <c r="BE198" i="32"/>
  <c r="BE204" i="32"/>
  <c r="BE127" i="32"/>
  <c r="BE147" i="32"/>
  <c r="BE159" i="32"/>
  <c r="BE175" i="32"/>
  <c r="BE207" i="32"/>
  <c r="BE84" i="31"/>
  <c r="BE95" i="31"/>
  <c r="E48" i="31"/>
  <c r="J76" i="31"/>
  <c r="F79" i="31"/>
  <c r="BE114" i="31"/>
  <c r="BE109" i="31"/>
  <c r="J55" i="31"/>
  <c r="BE87" i="31"/>
  <c r="BE102" i="31"/>
  <c r="BE98" i="31"/>
  <c r="BE106" i="31"/>
  <c r="BE90" i="31"/>
  <c r="BE92" i="31"/>
  <c r="J76" i="30"/>
  <c r="J79" i="30"/>
  <c r="BE85" i="30"/>
  <c r="BE114" i="30"/>
  <c r="BK83" i="29"/>
  <c r="BK82" i="29" s="1"/>
  <c r="J82" i="29" s="1"/>
  <c r="J30" i="29" s="1"/>
  <c r="BE127" i="30"/>
  <c r="BE108" i="30"/>
  <c r="BE133" i="30"/>
  <c r="BE97" i="30"/>
  <c r="BE104" i="30"/>
  <c r="BE92" i="30"/>
  <c r="BE117" i="30"/>
  <c r="BE101" i="30"/>
  <c r="E72" i="30"/>
  <c r="F79" i="30"/>
  <c r="BE89" i="30"/>
  <c r="BE121" i="30"/>
  <c r="BE141" i="30"/>
  <c r="J79" i="29"/>
  <c r="BE114" i="29"/>
  <c r="BE92" i="29"/>
  <c r="BE127" i="29"/>
  <c r="BE104" i="29"/>
  <c r="BE89" i="29"/>
  <c r="BE85" i="29"/>
  <c r="BE121" i="29"/>
  <c r="F55" i="29"/>
  <c r="BE97" i="29"/>
  <c r="J52" i="29"/>
  <c r="BE133" i="29"/>
  <c r="BE101" i="29"/>
  <c r="BE117" i="29"/>
  <c r="E48" i="29"/>
  <c r="BE108" i="29"/>
  <c r="BE141" i="29"/>
  <c r="J85" i="27"/>
  <c r="J61" i="27" s="1"/>
  <c r="J52" i="28"/>
  <c r="BE121" i="28"/>
  <c r="E48" i="28"/>
  <c r="F79" i="28"/>
  <c r="J79" i="28"/>
  <c r="BE104" i="28"/>
  <c r="BE114" i="28"/>
  <c r="BE101" i="28"/>
  <c r="BE133" i="28"/>
  <c r="BE117" i="28"/>
  <c r="BE92" i="28"/>
  <c r="BE85" i="28"/>
  <c r="BE108" i="28"/>
  <c r="BE127" i="28"/>
  <c r="BE89" i="28"/>
  <c r="BE97" i="28"/>
  <c r="BE141" i="28"/>
  <c r="BE202" i="27"/>
  <c r="BE118" i="27"/>
  <c r="BE122" i="27"/>
  <c r="BE235" i="27"/>
  <c r="BE239" i="27"/>
  <c r="BE248" i="27"/>
  <c r="BE258" i="27"/>
  <c r="BE114" i="27"/>
  <c r="BE146" i="27"/>
  <c r="BE154" i="27"/>
  <c r="BE169" i="27"/>
  <c r="BE270" i="27"/>
  <c r="F55" i="27"/>
  <c r="BE134" i="27"/>
  <c r="BE256" i="27"/>
  <c r="BE272" i="27"/>
  <c r="BE280" i="27"/>
  <c r="BE106" i="27"/>
  <c r="BE130" i="27"/>
  <c r="BE138" i="27"/>
  <c r="BE156" i="27"/>
  <c r="BE189" i="27"/>
  <c r="BE268" i="27"/>
  <c r="J52" i="27"/>
  <c r="BE160" i="27"/>
  <c r="BE216" i="27"/>
  <c r="BE274" i="27"/>
  <c r="BE276" i="27"/>
  <c r="BE90" i="27"/>
  <c r="BE210" i="27"/>
  <c r="BE246" i="27"/>
  <c r="J80" i="27"/>
  <c r="BE110" i="27"/>
  <c r="BE150" i="27"/>
  <c r="BE222" i="27"/>
  <c r="BE243" i="27"/>
  <c r="BE254" i="27"/>
  <c r="BE282" i="27"/>
  <c r="BE250" i="27"/>
  <c r="BE166" i="27"/>
  <c r="BE180" i="27"/>
  <c r="BE199" i="27"/>
  <c r="BE252" i="27"/>
  <c r="BE278" i="27"/>
  <c r="BE162" i="27"/>
  <c r="BE142" i="27"/>
  <c r="BE176" i="27"/>
  <c r="BE229" i="27"/>
  <c r="BE266" i="27"/>
  <c r="E73" i="27"/>
  <c r="BE86" i="27"/>
  <c r="BE103" i="27"/>
  <c r="BE184" i="27"/>
  <c r="BE193" i="27"/>
  <c r="BE207" i="27"/>
  <c r="BE260" i="27"/>
  <c r="BE126" i="27"/>
  <c r="BE262" i="27"/>
  <c r="BE264" i="27"/>
  <c r="BE106" i="26"/>
  <c r="F79" i="26"/>
  <c r="BE87" i="26"/>
  <c r="BE92" i="26"/>
  <c r="J76" i="26"/>
  <c r="BE90" i="26"/>
  <c r="J55" i="26"/>
  <c r="BE98" i="26"/>
  <c r="BE114" i="26"/>
  <c r="BE95" i="26"/>
  <c r="BE109" i="26"/>
  <c r="E72" i="26"/>
  <c r="BE84" i="26"/>
  <c r="BE102" i="26"/>
  <c r="BE85" i="25"/>
  <c r="J76" i="25"/>
  <c r="BE105" i="25"/>
  <c r="BE89" i="25"/>
  <c r="BE97" i="25"/>
  <c r="E72" i="25"/>
  <c r="F55" i="25"/>
  <c r="BE124" i="25"/>
  <c r="BE129" i="25"/>
  <c r="BE112" i="25"/>
  <c r="BE120" i="25"/>
  <c r="J55" i="25"/>
  <c r="BE92" i="25"/>
  <c r="BE109" i="25"/>
  <c r="BE101" i="25"/>
  <c r="BE116" i="25"/>
  <c r="J52" i="24"/>
  <c r="J84" i="23"/>
  <c r="J61" i="23"/>
  <c r="BE89" i="24"/>
  <c r="J55" i="24"/>
  <c r="BE97" i="24"/>
  <c r="BE116" i="24"/>
  <c r="E48" i="24"/>
  <c r="BE124" i="24"/>
  <c r="F55" i="24"/>
  <c r="BE101" i="24"/>
  <c r="BE109" i="24"/>
  <c r="BE129" i="24"/>
  <c r="BE92" i="24"/>
  <c r="BE105" i="24"/>
  <c r="BE85" i="24"/>
  <c r="BE112" i="24"/>
  <c r="BE120" i="24"/>
  <c r="BE120" i="23"/>
  <c r="BE101" i="23"/>
  <c r="BE124" i="23"/>
  <c r="J86" i="22"/>
  <c r="J61" i="22"/>
  <c r="E48" i="23"/>
  <c r="BE89" i="23"/>
  <c r="BE97" i="23"/>
  <c r="BE116" i="23"/>
  <c r="J55" i="23"/>
  <c r="BE92" i="23"/>
  <c r="BE105" i="23"/>
  <c r="F55" i="23"/>
  <c r="BE112" i="23"/>
  <c r="J76" i="23"/>
  <c r="BE109" i="23"/>
  <c r="BE129" i="23"/>
  <c r="BE85" i="23"/>
  <c r="F55" i="22"/>
  <c r="BE94" i="22"/>
  <c r="BE137" i="22"/>
  <c r="BE174" i="22"/>
  <c r="BE106" i="22"/>
  <c r="BE114" i="22"/>
  <c r="BE157" i="22"/>
  <c r="J55" i="22"/>
  <c r="BE110" i="22"/>
  <c r="BE118" i="22"/>
  <c r="BE140" i="22"/>
  <c r="BE182" i="22"/>
  <c r="BE200" i="22"/>
  <c r="BE205" i="22"/>
  <c r="BE149" i="22"/>
  <c r="BE178" i="22"/>
  <c r="E74" i="22"/>
  <c r="BE98" i="22"/>
  <c r="BE161" i="22"/>
  <c r="BE170" i="22"/>
  <c r="BE188" i="22"/>
  <c r="BE203" i="22"/>
  <c r="J52" i="22"/>
  <c r="BE87" i="22"/>
  <c r="BE133" i="22"/>
  <c r="BE167" i="22"/>
  <c r="BE154" i="22"/>
  <c r="BE145" i="22"/>
  <c r="BE209" i="22"/>
  <c r="BE192" i="22"/>
  <c r="BE196" i="22"/>
  <c r="BE207" i="22"/>
  <c r="BE126" i="22"/>
  <c r="BE91" i="22"/>
  <c r="BE102" i="22"/>
  <c r="BE164" i="22"/>
  <c r="BE122" i="22"/>
  <c r="BE130" i="22"/>
  <c r="J76" i="21"/>
  <c r="BE87" i="21"/>
  <c r="BE92" i="21"/>
  <c r="BE106" i="21"/>
  <c r="J79" i="21"/>
  <c r="BE90" i="21"/>
  <c r="BE114" i="21"/>
  <c r="J84" i="20"/>
  <c r="J61" i="20" s="1"/>
  <c r="F55" i="21"/>
  <c r="BE98" i="21"/>
  <c r="E48" i="21"/>
  <c r="BE95" i="21"/>
  <c r="BE102" i="21"/>
  <c r="BE109" i="21"/>
  <c r="BE84" i="21"/>
  <c r="J76" i="20"/>
  <c r="BE142" i="20"/>
  <c r="F79" i="20"/>
  <c r="BE118" i="20"/>
  <c r="BE128" i="20"/>
  <c r="BE134" i="20"/>
  <c r="BE93" i="20"/>
  <c r="BE101" i="20"/>
  <c r="J79" i="20"/>
  <c r="BE89" i="20"/>
  <c r="BE115" i="20"/>
  <c r="BE85" i="20"/>
  <c r="E48" i="20"/>
  <c r="BE96" i="20"/>
  <c r="BE122" i="20"/>
  <c r="BE105" i="20"/>
  <c r="J84" i="19"/>
  <c r="J61" i="19"/>
  <c r="BE109" i="20"/>
  <c r="E48" i="19"/>
  <c r="BE122" i="19"/>
  <c r="J52" i="19"/>
  <c r="BE134" i="19"/>
  <c r="J55" i="19"/>
  <c r="BE93" i="19"/>
  <c r="BE96" i="19"/>
  <c r="BE109" i="19"/>
  <c r="BE118" i="19"/>
  <c r="BE128" i="19"/>
  <c r="BE89" i="19"/>
  <c r="BE115" i="19"/>
  <c r="BE142" i="19"/>
  <c r="BE85" i="19"/>
  <c r="BE101" i="19"/>
  <c r="BK83" i="18"/>
  <c r="BK82" i="18" s="1"/>
  <c r="J82" i="18" s="1"/>
  <c r="J30" i="18" s="1"/>
  <c r="BE105" i="19"/>
  <c r="BE122" i="18"/>
  <c r="J76" i="18"/>
  <c r="BE105" i="18"/>
  <c r="BE93" i="18"/>
  <c r="BE142" i="18"/>
  <c r="BE101" i="18"/>
  <c r="BE128" i="18"/>
  <c r="BE134" i="18"/>
  <c r="J86" i="17"/>
  <c r="J61" i="17" s="1"/>
  <c r="BE89" i="18"/>
  <c r="J79" i="18"/>
  <c r="BE96" i="18"/>
  <c r="E48" i="18"/>
  <c r="F79" i="18"/>
  <c r="BE109" i="18"/>
  <c r="BE118" i="18"/>
  <c r="BE115" i="18"/>
  <c r="BE85" i="18"/>
  <c r="E74" i="17"/>
  <c r="J78" i="17"/>
  <c r="J81" i="17"/>
  <c r="BE91" i="17"/>
  <c r="BE97" i="17"/>
  <c r="BE180" i="17"/>
  <c r="BE129" i="17"/>
  <c r="BE172" i="17"/>
  <c r="BE186" i="17"/>
  <c r="BE239" i="17"/>
  <c r="BE125" i="17"/>
  <c r="BE226" i="17"/>
  <c r="BE143" i="17"/>
  <c r="BE150" i="17"/>
  <c r="BE154" i="17"/>
  <c r="BE209" i="17"/>
  <c r="BE241" i="17"/>
  <c r="BE245" i="17"/>
  <c r="BE247" i="17"/>
  <c r="BE249" i="17"/>
  <c r="BE109" i="17"/>
  <c r="BE253" i="17"/>
  <c r="BE255" i="17"/>
  <c r="BE164" i="17"/>
  <c r="BE257" i="17"/>
  <c r="BE105" i="17"/>
  <c r="BE117" i="17"/>
  <c r="BE147" i="17"/>
  <c r="BE168" i="17"/>
  <c r="BE234" i="17"/>
  <c r="BE243" i="17"/>
  <c r="BE137" i="17"/>
  <c r="BE251" i="17"/>
  <c r="BE87" i="17"/>
  <c r="BE133" i="17"/>
  <c r="BE141" i="17"/>
  <c r="BE237" i="17"/>
  <c r="BE94" i="17"/>
  <c r="BE197" i="17"/>
  <c r="BE203" i="17"/>
  <c r="BE222" i="17"/>
  <c r="BE189" i="17"/>
  <c r="BE216" i="17"/>
  <c r="BE101" i="17"/>
  <c r="BE121" i="17"/>
  <c r="BE157" i="17"/>
  <c r="BE177" i="17"/>
  <c r="BE194" i="17"/>
  <c r="BE230" i="17"/>
  <c r="BE113" i="17"/>
  <c r="J55" i="16"/>
  <c r="BE102" i="16"/>
  <c r="BE106" i="16"/>
  <c r="BE95" i="16"/>
  <c r="J76" i="16"/>
  <c r="E72" i="16"/>
  <c r="BE87" i="16"/>
  <c r="F55" i="16"/>
  <c r="BE84" i="16"/>
  <c r="BE90" i="16"/>
  <c r="BE92" i="16"/>
  <c r="BE98" i="16"/>
  <c r="BE109" i="16"/>
  <c r="BE114" i="16"/>
  <c r="F79" i="15"/>
  <c r="BE101" i="15"/>
  <c r="BE109" i="15"/>
  <c r="BE124" i="15"/>
  <c r="BK83" i="14"/>
  <c r="J83" i="14" s="1"/>
  <c r="J60" i="14" s="1"/>
  <c r="J76" i="15"/>
  <c r="BE129" i="15"/>
  <c r="BE97" i="15"/>
  <c r="BE112" i="15"/>
  <c r="J55" i="15"/>
  <c r="BE89" i="15"/>
  <c r="BE85" i="15"/>
  <c r="BE116" i="15"/>
  <c r="E48" i="15"/>
  <c r="BE92" i="15"/>
  <c r="BE105" i="15"/>
  <c r="BE120" i="15"/>
  <c r="J84" i="13"/>
  <c r="J61" i="13" s="1"/>
  <c r="J55" i="14"/>
  <c r="BE89" i="14"/>
  <c r="J52" i="14"/>
  <c r="F79" i="14"/>
  <c r="BE97" i="14"/>
  <c r="BE124" i="14"/>
  <c r="BE109" i="14"/>
  <c r="BE112" i="14"/>
  <c r="BE129" i="14"/>
  <c r="BE85" i="14"/>
  <c r="BE92" i="14"/>
  <c r="BE116" i="14"/>
  <c r="BE120" i="14"/>
  <c r="E48" i="14"/>
  <c r="BE101" i="14"/>
  <c r="BE105" i="14"/>
  <c r="BE92" i="13"/>
  <c r="BE101" i="13"/>
  <c r="BE124" i="13"/>
  <c r="BE109" i="13"/>
  <c r="F79" i="13"/>
  <c r="BE116" i="13"/>
  <c r="BE120" i="13"/>
  <c r="BE89" i="13"/>
  <c r="BE129" i="13"/>
  <c r="J86" i="12"/>
  <c r="J61" i="12"/>
  <c r="J52" i="13"/>
  <c r="J79" i="13"/>
  <c r="BE97" i="13"/>
  <c r="BE105" i="13"/>
  <c r="E72" i="13"/>
  <c r="BE85" i="13"/>
  <c r="BE112" i="13"/>
  <c r="BE154" i="12"/>
  <c r="BK82" i="11"/>
  <c r="J82" i="11"/>
  <c r="BE91" i="12"/>
  <c r="BE122" i="12"/>
  <c r="BE130" i="12"/>
  <c r="BE133" i="12"/>
  <c r="BE137" i="12"/>
  <c r="BE149" i="12"/>
  <c r="BE214" i="12"/>
  <c r="BE126" i="12"/>
  <c r="BE179" i="12"/>
  <c r="BE208" i="12"/>
  <c r="BE212" i="12"/>
  <c r="BE220" i="12"/>
  <c r="E48" i="12"/>
  <c r="J55" i="12"/>
  <c r="BE205" i="12"/>
  <c r="BE216" i="12"/>
  <c r="BE183" i="12"/>
  <c r="BE201" i="12"/>
  <c r="J78" i="12"/>
  <c r="BE87" i="12"/>
  <c r="BE98" i="12"/>
  <c r="BE110" i="12"/>
  <c r="BE140" i="12"/>
  <c r="F81" i="12"/>
  <c r="BE106" i="12"/>
  <c r="BE145" i="12"/>
  <c r="BE169" i="12"/>
  <c r="BE94" i="12"/>
  <c r="BE158" i="12"/>
  <c r="BE193" i="12"/>
  <c r="BE102" i="12"/>
  <c r="BE114" i="12"/>
  <c r="BE175" i="12"/>
  <c r="BE187" i="12"/>
  <c r="BE197" i="12"/>
  <c r="BE210" i="12"/>
  <c r="BE218" i="12"/>
  <c r="BE165" i="12"/>
  <c r="BE118" i="12"/>
  <c r="BE162" i="12"/>
  <c r="BE172" i="12"/>
  <c r="BK83" i="10"/>
  <c r="J83" i="10" s="1"/>
  <c r="J60" i="10" s="1"/>
  <c r="BE87" i="11"/>
  <c r="BE98" i="11"/>
  <c r="F55" i="11"/>
  <c r="E48" i="11"/>
  <c r="J52" i="11"/>
  <c r="BE90" i="11"/>
  <c r="BE84" i="11"/>
  <c r="BE95" i="11"/>
  <c r="BE114" i="11"/>
  <c r="J79" i="11"/>
  <c r="BE102" i="11"/>
  <c r="BE92" i="11"/>
  <c r="BE109" i="11"/>
  <c r="BE106" i="11"/>
  <c r="J52" i="10"/>
  <c r="F79" i="10"/>
  <c r="J55" i="10"/>
  <c r="BE101" i="10"/>
  <c r="BE109" i="10"/>
  <c r="E48" i="10"/>
  <c r="BE85" i="10"/>
  <c r="BE112" i="10"/>
  <c r="BE124" i="10"/>
  <c r="BE89" i="10"/>
  <c r="BE105" i="10"/>
  <c r="BE97" i="10"/>
  <c r="BE129" i="10"/>
  <c r="BE116" i="10"/>
  <c r="BE92" i="10"/>
  <c r="BE120" i="10"/>
  <c r="E72" i="9"/>
  <c r="J76" i="9"/>
  <c r="BE97" i="9"/>
  <c r="BE120" i="9"/>
  <c r="BK83" i="8"/>
  <c r="J83" i="8" s="1"/>
  <c r="J60" i="8" s="1"/>
  <c r="J79" i="9"/>
  <c r="BE109" i="9"/>
  <c r="BE129" i="9"/>
  <c r="BE124" i="9"/>
  <c r="F55" i="9"/>
  <c r="BE92" i="9"/>
  <c r="BE85" i="9"/>
  <c r="BE105" i="9"/>
  <c r="BE116" i="9"/>
  <c r="BE89" i="9"/>
  <c r="BE101" i="9"/>
  <c r="BE112" i="9"/>
  <c r="BA62" i="1"/>
  <c r="BE109" i="8"/>
  <c r="BE85" i="8"/>
  <c r="J76" i="8"/>
  <c r="BE101" i="8"/>
  <c r="BE124" i="8"/>
  <c r="BE120" i="8"/>
  <c r="F79" i="8"/>
  <c r="J79" i="8"/>
  <c r="E48" i="8"/>
  <c r="BE89" i="8"/>
  <c r="J86" i="7"/>
  <c r="J61" i="7" s="1"/>
  <c r="BE97" i="8"/>
  <c r="BE116" i="8"/>
  <c r="BE129" i="8"/>
  <c r="BE92" i="8"/>
  <c r="BE105" i="8"/>
  <c r="BE112" i="8"/>
  <c r="F81" i="7"/>
  <c r="BE98" i="7"/>
  <c r="BE87" i="7"/>
  <c r="BE102" i="7"/>
  <c r="BE114" i="7"/>
  <c r="BE157" i="7"/>
  <c r="BE200" i="7"/>
  <c r="BE130" i="7"/>
  <c r="J81" i="7"/>
  <c r="BE110" i="7"/>
  <c r="BE137" i="7"/>
  <c r="BE145" i="7"/>
  <c r="BE167" i="7"/>
  <c r="BE188" i="7"/>
  <c r="BE126" i="7"/>
  <c r="BE133" i="7"/>
  <c r="BE140" i="7"/>
  <c r="BE149" i="7"/>
  <c r="BE178" i="7"/>
  <c r="BE192" i="7"/>
  <c r="BE209" i="7"/>
  <c r="J78" i="7"/>
  <c r="BE91" i="7"/>
  <c r="BE118" i="7"/>
  <c r="BE94" i="7"/>
  <c r="BE164" i="7"/>
  <c r="BE182" i="7"/>
  <c r="BE203" i="7"/>
  <c r="BE205" i="7"/>
  <c r="BE207" i="7"/>
  <c r="BE106" i="7"/>
  <c r="BE122" i="7"/>
  <c r="BE154" i="7"/>
  <c r="BE170" i="7"/>
  <c r="BE196" i="7"/>
  <c r="E48" i="7"/>
  <c r="BE161" i="7"/>
  <c r="BE174" i="7"/>
  <c r="E48" i="6"/>
  <c r="F55" i="6"/>
  <c r="J76" i="6"/>
  <c r="BE84" i="6"/>
  <c r="J55" i="6"/>
  <c r="BE95" i="6"/>
  <c r="BE92" i="6"/>
  <c r="BE102" i="6"/>
  <c r="BE106" i="6"/>
  <c r="BE109" i="6"/>
  <c r="BE87" i="6"/>
  <c r="BE98" i="6"/>
  <c r="BE114" i="6"/>
  <c r="BE90" i="6"/>
  <c r="BK83" i="4"/>
  <c r="BK82" i="4" s="1"/>
  <c r="J82" i="4" s="1"/>
  <c r="J30" i="4" s="1"/>
  <c r="J55" i="5"/>
  <c r="J76" i="5"/>
  <c r="BE92" i="5"/>
  <c r="BE109" i="5"/>
  <c r="BE101" i="5"/>
  <c r="BE112" i="5"/>
  <c r="BE97" i="5"/>
  <c r="E72" i="5"/>
  <c r="BE85" i="5"/>
  <c r="BE89" i="5"/>
  <c r="F55" i="5"/>
  <c r="BE120" i="5"/>
  <c r="BE124" i="5"/>
  <c r="BE129" i="5"/>
  <c r="BE116" i="5"/>
  <c r="BE105" i="5"/>
  <c r="BK83" i="3"/>
  <c r="J83" i="3" s="1"/>
  <c r="J60" i="3" s="1"/>
  <c r="J55" i="4"/>
  <c r="J76" i="4"/>
  <c r="BE85" i="4"/>
  <c r="E48" i="4"/>
  <c r="BE124" i="4"/>
  <c r="F79" i="4"/>
  <c r="BE97" i="4"/>
  <c r="BE101" i="4"/>
  <c r="BE105" i="4"/>
  <c r="BE116" i="4"/>
  <c r="BE129" i="4"/>
  <c r="BE120" i="4"/>
  <c r="BE89" i="4"/>
  <c r="BE112" i="4"/>
  <c r="BE92" i="4"/>
  <c r="BE109" i="4"/>
  <c r="J52" i="3"/>
  <c r="BE85" i="3"/>
  <c r="J86" i="2"/>
  <c r="J61" i="2"/>
  <c r="BE120" i="3"/>
  <c r="E48" i="3"/>
  <c r="F79" i="3"/>
  <c r="BE112" i="3"/>
  <c r="BE129" i="3"/>
  <c r="BE109" i="3"/>
  <c r="J79" i="3"/>
  <c r="BE89" i="3"/>
  <c r="BE105" i="3"/>
  <c r="BE124" i="3"/>
  <c r="BE97" i="3"/>
  <c r="BE92" i="3"/>
  <c r="BE101" i="3"/>
  <c r="BE116" i="3"/>
  <c r="E48" i="2"/>
  <c r="BE110" i="2"/>
  <c r="BE114" i="2"/>
  <c r="BE130" i="2"/>
  <c r="BE164" i="2"/>
  <c r="BE188" i="2"/>
  <c r="BE91" i="2"/>
  <c r="BE94" i="2"/>
  <c r="BE98" i="2"/>
  <c r="BE133" i="2"/>
  <c r="BE145" i="2"/>
  <c r="BE154" i="2"/>
  <c r="BE174" i="2"/>
  <c r="BE200" i="2"/>
  <c r="BE149" i="2"/>
  <c r="J55" i="2"/>
  <c r="BE87" i="2"/>
  <c r="BE182" i="2"/>
  <c r="F55" i="2"/>
  <c r="BE196" i="2"/>
  <c r="BE203" i="2"/>
  <c r="BE205" i="2"/>
  <c r="BE207" i="2"/>
  <c r="BE137" i="2"/>
  <c r="BE167" i="2"/>
  <c r="BE170" i="2"/>
  <c r="BE178" i="2"/>
  <c r="BE192" i="2"/>
  <c r="BE118" i="2"/>
  <c r="BE161" i="2"/>
  <c r="BE106" i="2"/>
  <c r="BE122" i="2"/>
  <c r="BE140" i="2"/>
  <c r="BE209" i="2"/>
  <c r="J78" i="2"/>
  <c r="BE126" i="2"/>
  <c r="BE157" i="2"/>
  <c r="BE102" i="2"/>
  <c r="BD55" i="1"/>
  <c r="J34" i="28"/>
  <c r="AW81" i="1" s="1"/>
  <c r="F34" i="54"/>
  <c r="BA107" i="1"/>
  <c r="F34" i="23"/>
  <c r="BA76" i="1" s="1"/>
  <c r="J34" i="19"/>
  <c r="AW72" i="1"/>
  <c r="F37" i="27"/>
  <c r="BD80" i="1"/>
  <c r="F37" i="21"/>
  <c r="BD74" i="1" s="1"/>
  <c r="J34" i="35"/>
  <c r="AW88" i="1" s="1"/>
  <c r="F35" i="7"/>
  <c r="BB60" i="1"/>
  <c r="F37" i="6"/>
  <c r="BD59" i="1" s="1"/>
  <c r="F34" i="35"/>
  <c r="BA88" i="1" s="1"/>
  <c r="F37" i="51"/>
  <c r="BD104" i="1"/>
  <c r="F37" i="17"/>
  <c r="BD70" i="1" s="1"/>
  <c r="F34" i="55"/>
  <c r="BA108" i="1"/>
  <c r="F35" i="15"/>
  <c r="BB68" i="1" s="1"/>
  <c r="F34" i="43"/>
  <c r="BA96" i="1" s="1"/>
  <c r="F35" i="5"/>
  <c r="BB58" i="1" s="1"/>
  <c r="F37" i="34"/>
  <c r="BD87" i="1"/>
  <c r="J34" i="17"/>
  <c r="AW70" i="1" s="1"/>
  <c r="F34" i="41"/>
  <c r="BA94" i="1"/>
  <c r="J34" i="51"/>
  <c r="AW104" i="1" s="1"/>
  <c r="F35" i="20"/>
  <c r="BB73" i="1" s="1"/>
  <c r="F36" i="49"/>
  <c r="BC102" i="1" s="1"/>
  <c r="J34" i="16"/>
  <c r="AW69" i="1"/>
  <c r="F35" i="36"/>
  <c r="BB89" i="1" s="1"/>
  <c r="J34" i="40"/>
  <c r="AW93" i="1"/>
  <c r="F35" i="43"/>
  <c r="BB96" i="1" s="1"/>
  <c r="F35" i="25"/>
  <c r="BB78" i="1" s="1"/>
  <c r="F35" i="21"/>
  <c r="BB74" i="1" s="1"/>
  <c r="F36" i="51"/>
  <c r="BC104" i="1"/>
  <c r="F34" i="11"/>
  <c r="BA64" i="1" s="1"/>
  <c r="F34" i="31"/>
  <c r="BA84" i="1"/>
  <c r="J34" i="9"/>
  <c r="AW62" i="1" s="1"/>
  <c r="F34" i="25"/>
  <c r="BA78" i="1"/>
  <c r="F37" i="49"/>
  <c r="BD102" i="1"/>
  <c r="J34" i="27"/>
  <c r="AW80" i="1" s="1"/>
  <c r="F37" i="41"/>
  <c r="BD94" i="1"/>
  <c r="F36" i="26"/>
  <c r="BC79" i="1" s="1"/>
  <c r="F36" i="8"/>
  <c r="BC61" i="1" s="1"/>
  <c r="J34" i="54"/>
  <c r="AW107" i="1" s="1"/>
  <c r="J34" i="15"/>
  <c r="AW68" i="1"/>
  <c r="F35" i="33"/>
  <c r="BB86" i="1" s="1"/>
  <c r="J34" i="14"/>
  <c r="AW67" i="1"/>
  <c r="J34" i="36"/>
  <c r="AW89" i="1" s="1"/>
  <c r="F35" i="6"/>
  <c r="BB59" i="1" s="1"/>
  <c r="F36" i="32"/>
  <c r="BC85" i="1" s="1"/>
  <c r="F37" i="24"/>
  <c r="BD77" i="1"/>
  <c r="F34" i="5"/>
  <c r="BA58" i="1" s="1"/>
  <c r="F36" i="44"/>
  <c r="BC97" i="1"/>
  <c r="F35" i="48"/>
  <c r="BB101" i="1"/>
  <c r="F35" i="17"/>
  <c r="BB70" i="1"/>
  <c r="J34" i="5"/>
  <c r="AW58" i="1"/>
  <c r="F37" i="16"/>
  <c r="BD69" i="1" s="1"/>
  <c r="F37" i="53"/>
  <c r="BD106" i="1"/>
  <c r="J34" i="41"/>
  <c r="AW94" i="1" s="1"/>
  <c r="J34" i="30"/>
  <c r="AW83" i="1" s="1"/>
  <c r="F34" i="14"/>
  <c r="BA67" i="1" s="1"/>
  <c r="F35" i="4"/>
  <c r="BB57" i="1"/>
  <c r="F36" i="47"/>
  <c r="BC100" i="1" s="1"/>
  <c r="F35" i="40"/>
  <c r="BB93" i="1"/>
  <c r="F37" i="8"/>
  <c r="BD61" i="1" s="1"/>
  <c r="F35" i="41"/>
  <c r="BB94" i="1" s="1"/>
  <c r="J30" i="11"/>
  <c r="F35" i="18"/>
  <c r="BB71" i="1"/>
  <c r="F34" i="26"/>
  <c r="BA79" i="1"/>
  <c r="F35" i="45"/>
  <c r="BB98" i="1" s="1"/>
  <c r="F37" i="37"/>
  <c r="BD90" i="1"/>
  <c r="F36" i="25"/>
  <c r="BC78" i="1"/>
  <c r="F37" i="56"/>
  <c r="BD109" i="1"/>
  <c r="F34" i="16"/>
  <c r="BA69" i="1"/>
  <c r="F35" i="47"/>
  <c r="BB100" i="1"/>
  <c r="F36" i="18"/>
  <c r="BC71" i="1" s="1"/>
  <c r="F36" i="38"/>
  <c r="BC91" i="1"/>
  <c r="J34" i="11"/>
  <c r="AW64" i="1"/>
  <c r="F36" i="24"/>
  <c r="BC77" i="1"/>
  <c r="F35" i="2"/>
  <c r="BB55" i="1"/>
  <c r="F37" i="32"/>
  <c r="BD85" i="1"/>
  <c r="F35" i="44"/>
  <c r="BB97" i="1" s="1"/>
  <c r="F37" i="29"/>
  <c r="BD82" i="1"/>
  <c r="F36" i="14"/>
  <c r="BC67" i="1"/>
  <c r="J34" i="10"/>
  <c r="AW63" i="1"/>
  <c r="F36" i="7"/>
  <c r="BC60" i="1"/>
  <c r="J34" i="43"/>
  <c r="AW96" i="1" s="1"/>
  <c r="F36" i="13"/>
  <c r="BC66" i="1"/>
  <c r="F34" i="32"/>
  <c r="BA85" i="1"/>
  <c r="F37" i="9"/>
  <c r="BD62" i="1"/>
  <c r="F36" i="40"/>
  <c r="BC93" i="1"/>
  <c r="J34" i="50"/>
  <c r="AW103" i="1"/>
  <c r="F36" i="43"/>
  <c r="BC96" i="1" s="1"/>
  <c r="F36" i="12"/>
  <c r="BC65" i="1"/>
  <c r="F34" i="56"/>
  <c r="BA109" i="1"/>
  <c r="F37" i="20"/>
  <c r="BD73" i="1"/>
  <c r="J34" i="13"/>
  <c r="AW66" i="1"/>
  <c r="F37" i="55"/>
  <c r="BD108" i="1"/>
  <c r="F36" i="36"/>
  <c r="BC89" i="1" s="1"/>
  <c r="J34" i="7"/>
  <c r="AW60" i="1"/>
  <c r="F36" i="34"/>
  <c r="BC87" i="1"/>
  <c r="F36" i="29"/>
  <c r="BC82" i="1"/>
  <c r="F35" i="56"/>
  <c r="BB109" i="1"/>
  <c r="F36" i="23"/>
  <c r="BC76" i="1"/>
  <c r="F35" i="8"/>
  <c r="BB61" i="1" s="1"/>
  <c r="F35" i="53"/>
  <c r="BB106" i="1"/>
  <c r="F34" i="28"/>
  <c r="BA81" i="1"/>
  <c r="F34" i="52"/>
  <c r="BA105" i="1"/>
  <c r="F36" i="45"/>
  <c r="BC98" i="1"/>
  <c r="F34" i="29"/>
  <c r="BA82" i="1"/>
  <c r="F35" i="13"/>
  <c r="BB66" i="1" s="1"/>
  <c r="J34" i="45"/>
  <c r="AW98" i="1"/>
  <c r="J34" i="20"/>
  <c r="AW73" i="1"/>
  <c r="F34" i="38"/>
  <c r="BA91" i="1"/>
  <c r="J34" i="53"/>
  <c r="AW106" i="1"/>
  <c r="J34" i="38"/>
  <c r="AW91" i="1"/>
  <c r="J34" i="6"/>
  <c r="AW59" i="1" s="1"/>
  <c r="F37" i="31"/>
  <c r="BD84" i="1" s="1"/>
  <c r="F35" i="24"/>
  <c r="BB77" i="1" s="1"/>
  <c r="F36" i="5"/>
  <c r="BC58" i="1" s="1"/>
  <c r="F36" i="46"/>
  <c r="BC99" i="1"/>
  <c r="F35" i="22"/>
  <c r="BB75" i="1" s="1"/>
  <c r="J34" i="39"/>
  <c r="AW92" i="1"/>
  <c r="F35" i="32"/>
  <c r="BB85" i="1" s="1"/>
  <c r="J34" i="12"/>
  <c r="AW65" i="1" s="1"/>
  <c r="J34" i="55"/>
  <c r="AW108" i="1" s="1"/>
  <c r="F36" i="48"/>
  <c r="BC101" i="1"/>
  <c r="F34" i="45"/>
  <c r="BA98" i="1" s="1"/>
  <c r="F35" i="14"/>
  <c r="BB67" i="1"/>
  <c r="J34" i="44"/>
  <c r="AW97" i="1" s="1"/>
  <c r="F34" i="36"/>
  <c r="BA89" i="1" s="1"/>
  <c r="F36" i="20"/>
  <c r="BC73" i="1" s="1"/>
  <c r="F34" i="13"/>
  <c r="BA66" i="1"/>
  <c r="F34" i="30"/>
  <c r="BA83" i="1" s="1"/>
  <c r="F36" i="50"/>
  <c r="BC103" i="1"/>
  <c r="F34" i="27"/>
  <c r="BA80" i="1" s="1"/>
  <c r="F34" i="12"/>
  <c r="BA65" i="1"/>
  <c r="J34" i="31"/>
  <c r="AW84" i="1"/>
  <c r="F35" i="46"/>
  <c r="BB99" i="1"/>
  <c r="F36" i="10"/>
  <c r="BC63" i="1" s="1"/>
  <c r="J34" i="52"/>
  <c r="AW105" i="1"/>
  <c r="F34" i="17"/>
  <c r="BA70" i="1"/>
  <c r="F37" i="48"/>
  <c r="BD101" i="1"/>
  <c r="F37" i="35"/>
  <c r="BD88" i="1"/>
  <c r="F34" i="7"/>
  <c r="BA60" i="1"/>
  <c r="F37" i="12"/>
  <c r="BD65" i="1" s="1"/>
  <c r="F36" i="11"/>
  <c r="BC64" i="1"/>
  <c r="F37" i="19"/>
  <c r="BD72" i="1"/>
  <c r="F35" i="55"/>
  <c r="BB108" i="1"/>
  <c r="F34" i="22"/>
  <c r="BA75" i="1"/>
  <c r="J34" i="33"/>
  <c r="AW86" i="1"/>
  <c r="F36" i="9"/>
  <c r="BC62" i="1" s="1"/>
  <c r="J34" i="29"/>
  <c r="AW82" i="1"/>
  <c r="F34" i="44"/>
  <c r="BA97" i="1"/>
  <c r="F35" i="10"/>
  <c r="BB63" i="1"/>
  <c r="F34" i="37"/>
  <c r="BA90" i="1"/>
  <c r="F37" i="3"/>
  <c r="BD56" i="1"/>
  <c r="J34" i="26"/>
  <c r="AW79" i="1" s="1"/>
  <c r="F37" i="40"/>
  <c r="BD93" i="1"/>
  <c r="F36" i="52"/>
  <c r="BC105" i="1"/>
  <c r="F36" i="6"/>
  <c r="BC59" i="1"/>
  <c r="F36" i="27"/>
  <c r="BC80" i="1"/>
  <c r="F36" i="30"/>
  <c r="BC83" i="1"/>
  <c r="F34" i="21"/>
  <c r="BA74" i="1" s="1"/>
  <c r="J34" i="46"/>
  <c r="AW99" i="1"/>
  <c r="F34" i="2"/>
  <c r="BA55" i="1"/>
  <c r="F36" i="28"/>
  <c r="BC81" i="1"/>
  <c r="F35" i="23"/>
  <c r="BB76" i="1"/>
  <c r="F37" i="42"/>
  <c r="BD95" i="1"/>
  <c r="J34" i="2"/>
  <c r="AW55" i="1" s="1"/>
  <c r="F37" i="26"/>
  <c r="BD79" i="1"/>
  <c r="F34" i="47"/>
  <c r="BA100" i="1"/>
  <c r="J34" i="18"/>
  <c r="AW71" i="1"/>
  <c r="F34" i="18"/>
  <c r="BA71" i="1"/>
  <c r="F35" i="31"/>
  <c r="BB84" i="1"/>
  <c r="F36" i="17"/>
  <c r="BC70" i="1" s="1"/>
  <c r="F35" i="34"/>
  <c r="BB87" i="1"/>
  <c r="F34" i="4"/>
  <c r="BA57" i="1"/>
  <c r="F36" i="3"/>
  <c r="BC56" i="1"/>
  <c r="F36" i="31"/>
  <c r="BC84" i="1"/>
  <c r="F35" i="9"/>
  <c r="BB62" i="1"/>
  <c r="F37" i="46"/>
  <c r="BD99" i="1" s="1"/>
  <c r="F34" i="3"/>
  <c r="BA56" i="1"/>
  <c r="J34" i="25"/>
  <c r="AW78" i="1"/>
  <c r="F36" i="2"/>
  <c r="BC55" i="1"/>
  <c r="F34" i="15"/>
  <c r="BA68" i="1"/>
  <c r="F35" i="50"/>
  <c r="BB103" i="1"/>
  <c r="F35" i="27"/>
  <c r="BB80" i="1" s="1"/>
  <c r="F36" i="22"/>
  <c r="BC75" i="1"/>
  <c r="F36" i="42"/>
  <c r="BC95" i="1"/>
  <c r="J34" i="21"/>
  <c r="AW74" i="1"/>
  <c r="F35" i="42"/>
  <c r="BB95" i="1"/>
  <c r="F37" i="13"/>
  <c r="BD66" i="1"/>
  <c r="J34" i="56"/>
  <c r="AW109" i="1" s="1"/>
  <c r="J34" i="32"/>
  <c r="AW85" i="1" s="1"/>
  <c r="F37" i="14"/>
  <c r="BD67" i="1" s="1"/>
  <c r="F36" i="54"/>
  <c r="BC107" i="1" s="1"/>
  <c r="F35" i="30"/>
  <c r="BB83" i="1"/>
  <c r="F35" i="3"/>
  <c r="BB56" i="1" s="1"/>
  <c r="J34" i="37"/>
  <c r="AW90" i="1"/>
  <c r="F37" i="18"/>
  <c r="BD71" i="1" s="1"/>
  <c r="F35" i="16"/>
  <c r="BB69" i="1" s="1"/>
  <c r="F35" i="35"/>
  <c r="BB88" i="1" s="1"/>
  <c r="F37" i="30"/>
  <c r="BD83" i="1"/>
  <c r="F37" i="22"/>
  <c r="BD75" i="1" s="1"/>
  <c r="J34" i="49"/>
  <c r="AW102" i="1"/>
  <c r="F37" i="11"/>
  <c r="BD64" i="1" s="1"/>
  <c r="F36" i="4"/>
  <c r="BC57" i="1" s="1"/>
  <c r="F35" i="38"/>
  <c r="BB91" i="1" s="1"/>
  <c r="F34" i="53"/>
  <c r="BA106" i="1"/>
  <c r="J34" i="8"/>
  <c r="AW61" i="1" s="1"/>
  <c r="F37" i="25"/>
  <c r="BD78" i="1"/>
  <c r="F34" i="6"/>
  <c r="BA59" i="1" s="1"/>
  <c r="J34" i="47"/>
  <c r="AW100" i="1" s="1"/>
  <c r="F37" i="54"/>
  <c r="BD107" i="1" s="1"/>
  <c r="F34" i="24"/>
  <c r="BA77" i="1"/>
  <c r="F36" i="55"/>
  <c r="BC108" i="1" s="1"/>
  <c r="F36" i="53"/>
  <c r="BC106" i="1"/>
  <c r="J34" i="22"/>
  <c r="AW75" i="1" s="1"/>
  <c r="F34" i="34"/>
  <c r="BA87" i="1" s="1"/>
  <c r="J34" i="34"/>
  <c r="AW87" i="1" s="1"/>
  <c r="F35" i="54"/>
  <c r="BB107" i="1"/>
  <c r="F37" i="45"/>
  <c r="BD98" i="1" s="1"/>
  <c r="F37" i="28"/>
  <c r="BD81" i="1"/>
  <c r="J34" i="24"/>
  <c r="AW77" i="1" s="1"/>
  <c r="F34" i="48"/>
  <c r="BA101" i="1" s="1"/>
  <c r="F37" i="10"/>
  <c r="BD63" i="1" s="1"/>
  <c r="F37" i="44"/>
  <c r="BD97" i="1"/>
  <c r="F34" i="20"/>
  <c r="BA73" i="1" s="1"/>
  <c r="F35" i="49"/>
  <c r="BB102" i="1"/>
  <c r="F36" i="15"/>
  <c r="BC68" i="1" s="1"/>
  <c r="F35" i="12"/>
  <c r="BB65" i="1" s="1"/>
  <c r="F35" i="51"/>
  <c r="BB104" i="1" s="1"/>
  <c r="F37" i="5"/>
  <c r="BD58" i="1"/>
  <c r="F37" i="43"/>
  <c r="BD96" i="1" s="1"/>
  <c r="F37" i="33"/>
  <c r="BD86" i="1"/>
  <c r="F36" i="35"/>
  <c r="BC88" i="1"/>
  <c r="F34" i="10"/>
  <c r="BA63" i="1"/>
  <c r="J34" i="48"/>
  <c r="AW101" i="1"/>
  <c r="F35" i="29"/>
  <c r="BB82" i="1"/>
  <c r="F35" i="11"/>
  <c r="BB64" i="1" s="1"/>
  <c r="F34" i="33"/>
  <c r="BA86" i="1"/>
  <c r="F37" i="47"/>
  <c r="BD100" i="1"/>
  <c r="J34" i="3"/>
  <c r="AW56" i="1"/>
  <c r="F37" i="15"/>
  <c r="BD68" i="1"/>
  <c r="F36" i="19"/>
  <c r="BC72" i="1"/>
  <c r="F34" i="50"/>
  <c r="BA103" i="1" s="1"/>
  <c r="F37" i="4"/>
  <c r="BD57" i="1"/>
  <c r="F34" i="40"/>
  <c r="BA93" i="1"/>
  <c r="F37" i="36"/>
  <c r="BD89" i="1"/>
  <c r="F34" i="42"/>
  <c r="BA95" i="1"/>
  <c r="F34" i="19"/>
  <c r="BA72" i="1"/>
  <c r="F34" i="51"/>
  <c r="BA104" i="1" s="1"/>
  <c r="J34" i="23"/>
  <c r="AW76" i="1"/>
  <c r="F35" i="37"/>
  <c r="BB90" i="1"/>
  <c r="F36" i="56"/>
  <c r="BC109" i="1"/>
  <c r="F37" i="23"/>
  <c r="BD76" i="1"/>
  <c r="F36" i="37"/>
  <c r="BC90" i="1"/>
  <c r="F35" i="19"/>
  <c r="BB72" i="1" s="1"/>
  <c r="F36" i="33"/>
  <c r="BC86" i="1"/>
  <c r="F36" i="21"/>
  <c r="BC74" i="1"/>
  <c r="J34" i="4"/>
  <c r="AW57" i="1"/>
  <c r="F34" i="8"/>
  <c r="BA61" i="1"/>
  <c r="F35" i="52"/>
  <c r="BB105" i="1"/>
  <c r="F36" i="16"/>
  <c r="BC69" i="1" s="1"/>
  <c r="F36" i="41"/>
  <c r="BC94" i="1"/>
  <c r="F35" i="28"/>
  <c r="BB81" i="1"/>
  <c r="F37" i="7"/>
  <c r="BD60" i="1"/>
  <c r="F35" i="26"/>
  <c r="BB79" i="1"/>
  <c r="F37" i="52"/>
  <c r="BD105" i="1"/>
  <c r="F37" i="50"/>
  <c r="BD103" i="1" s="1"/>
  <c r="J59" i="41" l="1"/>
  <c r="J30" i="41"/>
  <c r="BK81" i="39"/>
  <c r="J81" i="39" s="1"/>
  <c r="J82" i="39"/>
  <c r="J60" i="39" s="1"/>
  <c r="BK83" i="46"/>
  <c r="BK83" i="25"/>
  <c r="J83" i="25" s="1"/>
  <c r="J60" i="25" s="1"/>
  <c r="BK83" i="28"/>
  <c r="J83" i="28" s="1"/>
  <c r="J60" i="28" s="1"/>
  <c r="BK83" i="26"/>
  <c r="J83" i="41"/>
  <c r="J60" i="41" s="1"/>
  <c r="BK83" i="53"/>
  <c r="J83" i="53" s="1"/>
  <c r="J60" i="53" s="1"/>
  <c r="J83" i="21"/>
  <c r="J60" i="21" s="1"/>
  <c r="J83" i="6"/>
  <c r="J60" i="6" s="1"/>
  <c r="J128" i="9"/>
  <c r="J62" i="9" s="1"/>
  <c r="J128" i="5"/>
  <c r="J62" i="5" s="1"/>
  <c r="BK85" i="42"/>
  <c r="BK84" i="42"/>
  <c r="J84" i="42"/>
  <c r="P85" i="17"/>
  <c r="P84" i="17"/>
  <c r="AU70" i="1" s="1"/>
  <c r="BK83" i="43"/>
  <c r="J83" i="43"/>
  <c r="J60" i="43" s="1"/>
  <c r="R85" i="12"/>
  <c r="R84" i="12" s="1"/>
  <c r="BK85" i="17"/>
  <c r="J85" i="17" s="1"/>
  <c r="J60" i="17" s="1"/>
  <c r="BK85" i="32"/>
  <c r="BK84" i="32"/>
  <c r="J84" i="32"/>
  <c r="J59" i="32" s="1"/>
  <c r="P85" i="32"/>
  <c r="P84" i="32"/>
  <c r="AU85" i="1" s="1"/>
  <c r="T83" i="52"/>
  <c r="T82" i="52" s="1"/>
  <c r="T85" i="32"/>
  <c r="T84" i="32" s="1"/>
  <c r="T85" i="42"/>
  <c r="T84" i="42"/>
  <c r="R84" i="37"/>
  <c r="R83" i="37"/>
  <c r="BK85" i="22"/>
  <c r="J85" i="22" s="1"/>
  <c r="J60" i="22" s="1"/>
  <c r="BK84" i="37"/>
  <c r="BK83" i="37"/>
  <c r="J83" i="37" s="1"/>
  <c r="J30" i="37" s="1"/>
  <c r="AG90" i="1" s="1"/>
  <c r="R85" i="2"/>
  <c r="R84" i="2" s="1"/>
  <c r="BK83" i="13"/>
  <c r="J83" i="13" s="1"/>
  <c r="J60" i="13" s="1"/>
  <c r="BK83" i="54"/>
  <c r="J83" i="54" s="1"/>
  <c r="J60" i="54" s="1"/>
  <c r="P85" i="12"/>
  <c r="P84" i="12" s="1"/>
  <c r="AU65" i="1" s="1"/>
  <c r="P85" i="42"/>
  <c r="P84" i="42"/>
  <c r="AU95" i="1" s="1"/>
  <c r="BK83" i="23"/>
  <c r="BK82" i="23" s="1"/>
  <c r="J82" i="23" s="1"/>
  <c r="J30" i="23" s="1"/>
  <c r="AG76" i="1" s="1"/>
  <c r="BK83" i="33"/>
  <c r="BK82" i="33" s="1"/>
  <c r="J82" i="33" s="1"/>
  <c r="J30" i="33" s="1"/>
  <c r="AG86" i="1" s="1"/>
  <c r="AN86" i="1" s="1"/>
  <c r="BK83" i="45"/>
  <c r="J83" i="45" s="1"/>
  <c r="J60" i="45" s="1"/>
  <c r="R85" i="42"/>
  <c r="R84" i="42"/>
  <c r="T84" i="27"/>
  <c r="T83" i="27"/>
  <c r="T85" i="2"/>
  <c r="T84" i="2"/>
  <c r="T85" i="12"/>
  <c r="T84" i="12" s="1"/>
  <c r="R85" i="22"/>
  <c r="R84" i="22"/>
  <c r="R85" i="17"/>
  <c r="R84" i="17"/>
  <c r="P83" i="52"/>
  <c r="P82" i="52"/>
  <c r="AU105" i="1" s="1"/>
  <c r="BK83" i="19"/>
  <c r="J83" i="19" s="1"/>
  <c r="J60" i="19" s="1"/>
  <c r="BK84" i="27"/>
  <c r="BK83" i="27" s="1"/>
  <c r="J83" i="27" s="1"/>
  <c r="J30" i="27" s="1"/>
  <c r="AG80" i="1" s="1"/>
  <c r="AN80" i="1" s="1"/>
  <c r="P85" i="7"/>
  <c r="P84" i="7" s="1"/>
  <c r="AU60" i="1" s="1"/>
  <c r="BK85" i="7"/>
  <c r="J85" i="7"/>
  <c r="J60" i="7" s="1"/>
  <c r="T85" i="22"/>
  <c r="T84" i="22" s="1"/>
  <c r="BK83" i="20"/>
  <c r="J83" i="20"/>
  <c r="J60" i="20" s="1"/>
  <c r="BK85" i="2"/>
  <c r="BK84" i="2"/>
  <c r="J84" i="2" s="1"/>
  <c r="J59" i="2" s="1"/>
  <c r="BK85" i="12"/>
  <c r="J85" i="12"/>
  <c r="J60" i="12" s="1"/>
  <c r="BK83" i="56"/>
  <c r="J83" i="56" s="1"/>
  <c r="J60" i="56" s="1"/>
  <c r="AG94" i="1"/>
  <c r="BK83" i="16"/>
  <c r="BK82" i="16" s="1"/>
  <c r="J82" i="16" s="1"/>
  <c r="J59" i="16" s="1"/>
  <c r="J83" i="55"/>
  <c r="J60" i="55" s="1"/>
  <c r="BK82" i="53"/>
  <c r="J82" i="53" s="1"/>
  <c r="J59" i="53" s="1"/>
  <c r="BK82" i="52"/>
  <c r="J82" i="52" s="1"/>
  <c r="J30" i="52" s="1"/>
  <c r="AG105" i="1" s="1"/>
  <c r="BK82" i="50"/>
  <c r="J82" i="50"/>
  <c r="J30" i="50" s="1"/>
  <c r="AG103" i="1" s="1"/>
  <c r="BK82" i="49"/>
  <c r="J82" i="49"/>
  <c r="J59" i="49" s="1"/>
  <c r="BK82" i="48"/>
  <c r="J82" i="48" s="1"/>
  <c r="J30" i="48" s="1"/>
  <c r="AG101" i="1" s="1"/>
  <c r="BK84" i="47"/>
  <c r="J84" i="47" s="1"/>
  <c r="J59" i="47" s="1"/>
  <c r="AG97" i="1"/>
  <c r="J83" i="44"/>
  <c r="J60" i="44" s="1"/>
  <c r="J59" i="44"/>
  <c r="AG89" i="1"/>
  <c r="J59" i="36"/>
  <c r="BK82" i="35"/>
  <c r="J82" i="35"/>
  <c r="BK82" i="34"/>
  <c r="J82" i="34"/>
  <c r="J59" i="34" s="1"/>
  <c r="AG83" i="1"/>
  <c r="J59" i="30"/>
  <c r="J83" i="30"/>
  <c r="J60" i="30" s="1"/>
  <c r="AG82" i="1"/>
  <c r="AN82" i="1" s="1"/>
  <c r="J83" i="29"/>
  <c r="J60" i="29"/>
  <c r="J59" i="29"/>
  <c r="BK82" i="28"/>
  <c r="J82" i="28" s="1"/>
  <c r="J30" i="28" s="1"/>
  <c r="AG81" i="1" s="1"/>
  <c r="BK82" i="25"/>
  <c r="J82" i="25"/>
  <c r="J59" i="25" s="1"/>
  <c r="AG77" i="1"/>
  <c r="J83" i="24"/>
  <c r="J60" i="24" s="1"/>
  <c r="J59" i="24"/>
  <c r="AG71" i="1"/>
  <c r="J59" i="18"/>
  <c r="J83" i="18"/>
  <c r="J60" i="18"/>
  <c r="BK82" i="15"/>
  <c r="J82" i="15"/>
  <c r="BK82" i="14"/>
  <c r="J82" i="14" s="1"/>
  <c r="J59" i="14" s="1"/>
  <c r="AG64" i="1"/>
  <c r="AN64" i="1" s="1"/>
  <c r="J59" i="11"/>
  <c r="BK82" i="10"/>
  <c r="J82" i="10" s="1"/>
  <c r="J59" i="10" s="1"/>
  <c r="AG62" i="1"/>
  <c r="J83" i="9"/>
  <c r="J60" i="9" s="1"/>
  <c r="J59" i="9"/>
  <c r="BK82" i="8"/>
  <c r="J82" i="8" s="1"/>
  <c r="J59" i="8" s="1"/>
  <c r="J83" i="5"/>
  <c r="J60" i="5" s="1"/>
  <c r="AG57" i="1"/>
  <c r="AN57" i="1" s="1"/>
  <c r="J83" i="4"/>
  <c r="J60" i="4"/>
  <c r="J59" i="4"/>
  <c r="BK82" i="3"/>
  <c r="J82" i="3" s="1"/>
  <c r="J59" i="3" s="1"/>
  <c r="F33" i="49"/>
  <c r="AZ102" i="1" s="1"/>
  <c r="F33" i="9"/>
  <c r="AZ62" i="1"/>
  <c r="F33" i="2"/>
  <c r="AZ55" i="1"/>
  <c r="J30" i="38"/>
  <c r="AG91" i="1"/>
  <c r="F33" i="8"/>
  <c r="AZ61" i="1" s="1"/>
  <c r="F33" i="44"/>
  <c r="AZ97" i="1"/>
  <c r="J33" i="23"/>
  <c r="AV76" i="1"/>
  <c r="AT76" i="1" s="1"/>
  <c r="J33" i="8"/>
  <c r="AV61" i="1" s="1"/>
  <c r="AT61" i="1" s="1"/>
  <c r="J33" i="19"/>
  <c r="AV72" i="1"/>
  <c r="AT72" i="1"/>
  <c r="J33" i="55"/>
  <c r="AV108" i="1"/>
  <c r="AT108" i="1"/>
  <c r="J33" i="15"/>
  <c r="AV68" i="1"/>
  <c r="AT68" i="1" s="1"/>
  <c r="J33" i="20"/>
  <c r="AV73" i="1" s="1"/>
  <c r="AT73" i="1" s="1"/>
  <c r="J33" i="17"/>
  <c r="AV70" i="1"/>
  <c r="AT70" i="1"/>
  <c r="J33" i="47"/>
  <c r="AV100" i="1" s="1"/>
  <c r="AT100" i="1" s="1"/>
  <c r="J33" i="54"/>
  <c r="AV107" i="1"/>
  <c r="AT107" i="1" s="1"/>
  <c r="J33" i="25"/>
  <c r="AV78" i="1"/>
  <c r="AT78" i="1"/>
  <c r="BA54" i="1"/>
  <c r="W30" i="1"/>
  <c r="F33" i="43"/>
  <c r="AZ96" i="1"/>
  <c r="F33" i="32"/>
  <c r="AZ85" i="1"/>
  <c r="J33" i="34"/>
  <c r="AV87" i="1"/>
  <c r="AT87" i="1" s="1"/>
  <c r="J33" i="4"/>
  <c r="AV57" i="1"/>
  <c r="AT57" i="1"/>
  <c r="J33" i="44"/>
  <c r="AV97" i="1" s="1"/>
  <c r="AT97" i="1" s="1"/>
  <c r="BC54" i="1"/>
  <c r="W32" i="1" s="1"/>
  <c r="F33" i="52"/>
  <c r="AZ105" i="1" s="1"/>
  <c r="J33" i="42"/>
  <c r="AV95" i="1"/>
  <c r="AT95" i="1"/>
  <c r="J33" i="35"/>
  <c r="AV88" i="1"/>
  <c r="AT88" i="1"/>
  <c r="J33" i="5"/>
  <c r="AV58" i="1" s="1"/>
  <c r="AT58" i="1" s="1"/>
  <c r="J30" i="6"/>
  <c r="AG59" i="1"/>
  <c r="J33" i="56"/>
  <c r="AV109" i="1"/>
  <c r="AT109" i="1"/>
  <c r="J33" i="12"/>
  <c r="AV65" i="1"/>
  <c r="AT65" i="1"/>
  <c r="F33" i="37"/>
  <c r="AZ90" i="1"/>
  <c r="J33" i="38"/>
  <c r="AV91" i="1"/>
  <c r="AT91" i="1" s="1"/>
  <c r="J30" i="40"/>
  <c r="AG93" i="1"/>
  <c r="F33" i="21"/>
  <c r="AZ74" i="1" s="1"/>
  <c r="BD54" i="1"/>
  <c r="W33" i="1" s="1"/>
  <c r="J33" i="10"/>
  <c r="AV63" i="1" s="1"/>
  <c r="AT63" i="1" s="1"/>
  <c r="J33" i="53"/>
  <c r="AV106" i="1"/>
  <c r="AT106" i="1" s="1"/>
  <c r="F33" i="33"/>
  <c r="AZ86" i="1"/>
  <c r="F33" i="19"/>
  <c r="AZ72" i="1" s="1"/>
  <c r="J33" i="3"/>
  <c r="AV56" i="1" s="1"/>
  <c r="AT56" i="1" s="1"/>
  <c r="J33" i="41"/>
  <c r="AV94" i="1"/>
  <c r="AT94" i="1"/>
  <c r="AN94" i="1"/>
  <c r="F33" i="5"/>
  <c r="AZ58" i="1"/>
  <c r="J33" i="36"/>
  <c r="AV89" i="1"/>
  <c r="AT89" i="1" s="1"/>
  <c r="AN89" i="1" s="1"/>
  <c r="J33" i="50"/>
  <c r="AV103" i="1"/>
  <c r="AT103" i="1" s="1"/>
  <c r="J30" i="42"/>
  <c r="AG95" i="1"/>
  <c r="F33" i="24"/>
  <c r="AZ77" i="1" s="1"/>
  <c r="F33" i="46"/>
  <c r="AZ99" i="1"/>
  <c r="J33" i="22"/>
  <c r="AV75" i="1" s="1"/>
  <c r="AT75" i="1" s="1"/>
  <c r="F33" i="23"/>
  <c r="AZ76" i="1"/>
  <c r="J30" i="51"/>
  <c r="AG104" i="1"/>
  <c r="J33" i="33"/>
  <c r="AV86" i="1"/>
  <c r="AT86" i="1" s="1"/>
  <c r="F33" i="28"/>
  <c r="AZ81" i="1"/>
  <c r="J33" i="29"/>
  <c r="AV82" i="1"/>
  <c r="AT82" i="1"/>
  <c r="F33" i="35"/>
  <c r="AZ88" i="1"/>
  <c r="J33" i="16"/>
  <c r="AV69" i="1"/>
  <c r="AT69" i="1" s="1"/>
  <c r="J33" i="48"/>
  <c r="AV101" i="1"/>
  <c r="AT101" i="1"/>
  <c r="J33" i="49"/>
  <c r="AV102" i="1"/>
  <c r="AT102" i="1"/>
  <c r="F33" i="30"/>
  <c r="AZ83" i="1" s="1"/>
  <c r="F33" i="20"/>
  <c r="AZ73" i="1"/>
  <c r="F33" i="40"/>
  <c r="AZ93" i="1" s="1"/>
  <c r="J30" i="5"/>
  <c r="AG58" i="1"/>
  <c r="F33" i="38"/>
  <c r="AZ91" i="1" s="1"/>
  <c r="F33" i="42"/>
  <c r="AZ95" i="1"/>
  <c r="J33" i="40"/>
  <c r="AV93" i="1" s="1"/>
  <c r="AT93" i="1" s="1"/>
  <c r="F33" i="36"/>
  <c r="AZ89" i="1"/>
  <c r="J33" i="27"/>
  <c r="AV80" i="1"/>
  <c r="AT80" i="1"/>
  <c r="J33" i="52"/>
  <c r="AV105" i="1"/>
  <c r="AT105" i="1" s="1"/>
  <c r="BB54" i="1"/>
  <c r="AX54" i="1"/>
  <c r="J33" i="46"/>
  <c r="AV99" i="1"/>
  <c r="AT99" i="1"/>
  <c r="F33" i="27"/>
  <c r="AZ80" i="1" s="1"/>
  <c r="F33" i="45"/>
  <c r="AZ98" i="1"/>
  <c r="J33" i="18"/>
  <c r="AV71" i="1" s="1"/>
  <c r="AT71" i="1" s="1"/>
  <c r="AN71" i="1" s="1"/>
  <c r="J30" i="21"/>
  <c r="AG74" i="1"/>
  <c r="F33" i="55"/>
  <c r="AZ108" i="1"/>
  <c r="J33" i="28"/>
  <c r="AV81" i="1" s="1"/>
  <c r="AT81" i="1" s="1"/>
  <c r="F33" i="51"/>
  <c r="AZ104" i="1"/>
  <c r="F33" i="54"/>
  <c r="AZ107" i="1"/>
  <c r="F33" i="47"/>
  <c r="AZ100" i="1"/>
  <c r="F33" i="6"/>
  <c r="AZ59" i="1"/>
  <c r="F33" i="11"/>
  <c r="AZ64" i="1"/>
  <c r="F33" i="50"/>
  <c r="AZ103" i="1"/>
  <c r="J33" i="21"/>
  <c r="AV74" i="1"/>
  <c r="AT74" i="1" s="1"/>
  <c r="J33" i="2"/>
  <c r="AV55" i="1"/>
  <c r="AT55" i="1"/>
  <c r="J33" i="7"/>
  <c r="AV60" i="1"/>
  <c r="AT60" i="1"/>
  <c r="F33" i="14"/>
  <c r="AZ67" i="1" s="1"/>
  <c r="F33" i="7"/>
  <c r="AZ60" i="1"/>
  <c r="F33" i="13"/>
  <c r="AZ66" i="1" s="1"/>
  <c r="J33" i="51"/>
  <c r="AV104" i="1"/>
  <c r="AT104" i="1"/>
  <c r="J33" i="32"/>
  <c r="AV85" i="1"/>
  <c r="AT85" i="1"/>
  <c r="J33" i="39"/>
  <c r="AV92" i="1" s="1"/>
  <c r="AT92" i="1" s="1"/>
  <c r="F33" i="29"/>
  <c r="AZ82" i="1" s="1"/>
  <c r="J30" i="55"/>
  <c r="AG108" i="1"/>
  <c r="F33" i="48"/>
  <c r="AZ101" i="1"/>
  <c r="F33" i="31"/>
  <c r="AZ84" i="1"/>
  <c r="J30" i="15"/>
  <c r="AG68" i="1" s="1"/>
  <c r="F33" i="25"/>
  <c r="AZ78" i="1"/>
  <c r="J33" i="11"/>
  <c r="AV64" i="1" s="1"/>
  <c r="AT64" i="1" s="1"/>
  <c r="F33" i="3"/>
  <c r="AZ56" i="1"/>
  <c r="F33" i="56"/>
  <c r="AZ109" i="1"/>
  <c r="F33" i="39"/>
  <c r="AZ92" i="1" s="1"/>
  <c r="J33" i="31"/>
  <c r="AV84" i="1"/>
  <c r="AT84" i="1"/>
  <c r="J33" i="43"/>
  <c r="AV96" i="1" s="1"/>
  <c r="AT96" i="1" s="1"/>
  <c r="J33" i="37"/>
  <c r="AV90" i="1" s="1"/>
  <c r="AT90" i="1" s="1"/>
  <c r="F33" i="16"/>
  <c r="AZ69" i="1"/>
  <c r="F33" i="41"/>
  <c r="AZ94" i="1"/>
  <c r="J33" i="30"/>
  <c r="AV83" i="1"/>
  <c r="AT83" i="1" s="1"/>
  <c r="AN83" i="1" s="1"/>
  <c r="J30" i="31"/>
  <c r="AG84" i="1"/>
  <c r="J33" i="9"/>
  <c r="AV62" i="1"/>
  <c r="AT62" i="1"/>
  <c r="AN62" i="1"/>
  <c r="J33" i="14"/>
  <c r="AV67" i="1"/>
  <c r="AT67" i="1"/>
  <c r="F33" i="15"/>
  <c r="AZ68" i="1" s="1"/>
  <c r="J33" i="13"/>
  <c r="AV66" i="1"/>
  <c r="AT66" i="1"/>
  <c r="J33" i="26"/>
  <c r="AV79" i="1"/>
  <c r="AT79" i="1"/>
  <c r="F33" i="4"/>
  <c r="AZ57" i="1" s="1"/>
  <c r="F33" i="53"/>
  <c r="AZ106" i="1"/>
  <c r="F33" i="12"/>
  <c r="AZ65" i="1"/>
  <c r="J33" i="6"/>
  <c r="AV59" i="1"/>
  <c r="AT59" i="1"/>
  <c r="F33" i="26"/>
  <c r="AZ79" i="1"/>
  <c r="F33" i="17"/>
  <c r="AZ70" i="1" s="1"/>
  <c r="J33" i="24"/>
  <c r="AV77" i="1"/>
  <c r="AT77" i="1"/>
  <c r="AN77" i="1" s="1"/>
  <c r="F33" i="10"/>
  <c r="AZ63" i="1"/>
  <c r="J30" i="35"/>
  <c r="AG88" i="1"/>
  <c r="J33" i="45"/>
  <c r="AV98" i="1"/>
  <c r="AT98" i="1"/>
  <c r="F33" i="22"/>
  <c r="AZ75" i="1" s="1"/>
  <c r="F33" i="34"/>
  <c r="AZ87" i="1"/>
  <c r="F33" i="18"/>
  <c r="AZ71" i="1" s="1"/>
  <c r="AN97" i="1" l="1"/>
  <c r="J83" i="26"/>
  <c r="J60" i="26" s="1"/>
  <c r="BK82" i="26"/>
  <c r="J82" i="26" s="1"/>
  <c r="BK82" i="46"/>
  <c r="J82" i="46" s="1"/>
  <c r="J83" i="46"/>
  <c r="J60" i="46" s="1"/>
  <c r="J59" i="39"/>
  <c r="J30" i="39"/>
  <c r="AG92" i="1" s="1"/>
  <c r="AN92" i="1" s="1"/>
  <c r="BK82" i="43"/>
  <c r="J82" i="43"/>
  <c r="J83" i="23"/>
  <c r="J60" i="23" s="1"/>
  <c r="BK84" i="17"/>
  <c r="J84" i="17" s="1"/>
  <c r="J59" i="17" s="1"/>
  <c r="BK82" i="45"/>
  <c r="J82" i="45"/>
  <c r="J59" i="45"/>
  <c r="J59" i="42"/>
  <c r="BK82" i="54"/>
  <c r="J82" i="54" s="1"/>
  <c r="J59" i="54" s="1"/>
  <c r="J85" i="42"/>
  <c r="J60" i="42" s="1"/>
  <c r="BK84" i="7"/>
  <c r="J84" i="7" s="1"/>
  <c r="J30" i="7" s="1"/>
  <c r="AG60" i="1" s="1"/>
  <c r="J59" i="23"/>
  <c r="J83" i="33"/>
  <c r="J60" i="33"/>
  <c r="J59" i="27"/>
  <c r="J59" i="37"/>
  <c r="BK82" i="19"/>
  <c r="J82" i="19" s="1"/>
  <c r="J30" i="19" s="1"/>
  <c r="AG72" i="1" s="1"/>
  <c r="BK82" i="20"/>
  <c r="J82" i="20"/>
  <c r="J85" i="2"/>
  <c r="J60" i="2"/>
  <c r="J85" i="32"/>
  <c r="J60" i="32"/>
  <c r="J59" i="33"/>
  <c r="BK84" i="22"/>
  <c r="J84" i="22"/>
  <c r="J59" i="22" s="1"/>
  <c r="J84" i="37"/>
  <c r="J60" i="37" s="1"/>
  <c r="J83" i="16"/>
  <c r="J60" i="16"/>
  <c r="BK82" i="56"/>
  <c r="J82" i="56"/>
  <c r="J59" i="56" s="1"/>
  <c r="BK82" i="13"/>
  <c r="J82" i="13"/>
  <c r="J59" i="13" s="1"/>
  <c r="J84" i="27"/>
  <c r="J60" i="27" s="1"/>
  <c r="BK84" i="12"/>
  <c r="J84" i="12" s="1"/>
  <c r="J59" i="12" s="1"/>
  <c r="AN108" i="1"/>
  <c r="J39" i="55"/>
  <c r="AN105" i="1"/>
  <c r="J59" i="52"/>
  <c r="AN104" i="1"/>
  <c r="J39" i="52"/>
  <c r="AN103" i="1"/>
  <c r="J59" i="50"/>
  <c r="J39" i="51"/>
  <c r="J39" i="50"/>
  <c r="AN101" i="1"/>
  <c r="J59" i="48"/>
  <c r="J39" i="48"/>
  <c r="J39" i="44"/>
  <c r="J39" i="42"/>
  <c r="AN93" i="1"/>
  <c r="J39" i="41"/>
  <c r="J39" i="40"/>
  <c r="AN91" i="1"/>
  <c r="J39" i="39"/>
  <c r="J39" i="38"/>
  <c r="J39" i="37"/>
  <c r="AN88" i="1"/>
  <c r="J59" i="35"/>
  <c r="J39" i="36"/>
  <c r="J39" i="35"/>
  <c r="J39" i="33"/>
  <c r="AN84" i="1"/>
  <c r="J39" i="31"/>
  <c r="J39" i="30"/>
  <c r="AN81" i="1"/>
  <c r="J39" i="29"/>
  <c r="J59" i="28"/>
  <c r="J39" i="28"/>
  <c r="J39" i="27"/>
  <c r="J39" i="24"/>
  <c r="J39" i="23"/>
  <c r="AN74" i="1"/>
  <c r="J39" i="21"/>
  <c r="J39" i="18"/>
  <c r="AN68" i="1"/>
  <c r="J59" i="15"/>
  <c r="J39" i="15"/>
  <c r="J39" i="11"/>
  <c r="J39" i="9"/>
  <c r="AN59" i="1"/>
  <c r="AN58" i="1"/>
  <c r="J39" i="6"/>
  <c r="J39" i="5"/>
  <c r="J39" i="4"/>
  <c r="AN90" i="1"/>
  <c r="AN76" i="1"/>
  <c r="AN95" i="1"/>
  <c r="J30" i="2"/>
  <c r="AG55" i="1" s="1"/>
  <c r="J30" i="3"/>
  <c r="AG56" i="1"/>
  <c r="J30" i="49"/>
  <c r="AG102" i="1"/>
  <c r="AN102" i="1" s="1"/>
  <c r="W31" i="1"/>
  <c r="J30" i="25"/>
  <c r="AG78" i="1" s="1"/>
  <c r="AN78" i="1" s="1"/>
  <c r="J30" i="14"/>
  <c r="AG67" i="1"/>
  <c r="AN67" i="1" s="1"/>
  <c r="AW54" i="1"/>
  <c r="AK30" i="1"/>
  <c r="AZ54" i="1"/>
  <c r="AV54" i="1" s="1"/>
  <c r="AK29" i="1" s="1"/>
  <c r="J30" i="16"/>
  <c r="AG69" i="1"/>
  <c r="J30" i="34"/>
  <c r="AG87" i="1"/>
  <c r="AN87" i="1"/>
  <c r="J30" i="43"/>
  <c r="AG96" i="1" s="1"/>
  <c r="J30" i="10"/>
  <c r="AG63" i="1"/>
  <c r="AN63" i="1" s="1"/>
  <c r="J30" i="20"/>
  <c r="AG73" i="1" s="1"/>
  <c r="J30" i="53"/>
  <c r="AG106" i="1"/>
  <c r="AN106" i="1" s="1"/>
  <c r="J30" i="47"/>
  <c r="AG100" i="1"/>
  <c r="AN100" i="1"/>
  <c r="J30" i="8"/>
  <c r="AG61" i="1"/>
  <c r="AN61" i="1"/>
  <c r="AU54" i="1"/>
  <c r="J30" i="32"/>
  <c r="AG85" i="1" s="1"/>
  <c r="AY54" i="1"/>
  <c r="J30" i="46" l="1"/>
  <c r="J59" i="46"/>
  <c r="J30" i="26"/>
  <c r="J59" i="26"/>
  <c r="J39" i="19"/>
  <c r="J39" i="43"/>
  <c r="J39" i="32"/>
  <c r="J39" i="2"/>
  <c r="J39" i="7"/>
  <c r="J39" i="16"/>
  <c r="J39" i="20"/>
  <c r="J59" i="20"/>
  <c r="J59" i="7"/>
  <c r="J59" i="19"/>
  <c r="J59" i="43"/>
  <c r="J39" i="53"/>
  <c r="J39" i="49"/>
  <c r="J39" i="47"/>
  <c r="J39" i="34"/>
  <c r="J39" i="25"/>
  <c r="J39" i="14"/>
  <c r="J39" i="10"/>
  <c r="J39" i="8"/>
  <c r="J39" i="3"/>
  <c r="AN56" i="1"/>
  <c r="AN96" i="1"/>
  <c r="AN55" i="1"/>
  <c r="AN69" i="1"/>
  <c r="AN73" i="1"/>
  <c r="AN60" i="1"/>
  <c r="AN85" i="1"/>
  <c r="AN72" i="1"/>
  <c r="J30" i="54"/>
  <c r="AG107" i="1"/>
  <c r="AN107" i="1" s="1"/>
  <c r="J30" i="13"/>
  <c r="AG66" i="1" s="1"/>
  <c r="AN66" i="1" s="1"/>
  <c r="J30" i="12"/>
  <c r="AG65" i="1"/>
  <c r="AN65" i="1"/>
  <c r="J30" i="17"/>
  <c r="AG70" i="1"/>
  <c r="AN70" i="1"/>
  <c r="J30" i="22"/>
  <c r="AG75" i="1" s="1"/>
  <c r="AN75" i="1" s="1"/>
  <c r="AT54" i="1"/>
  <c r="J30" i="56"/>
  <c r="AG109" i="1"/>
  <c r="J30" i="45"/>
  <c r="AG98" i="1" s="1"/>
  <c r="AN98" i="1" s="1"/>
  <c r="W29" i="1"/>
  <c r="AG79" i="1" l="1"/>
  <c r="AN79" i="1" s="1"/>
  <c r="J39" i="26"/>
  <c r="AG99" i="1"/>
  <c r="AN99" i="1" s="1"/>
  <c r="J39" i="46"/>
  <c r="J39" i="17"/>
  <c r="J39" i="45"/>
  <c r="J39" i="13"/>
  <c r="J39" i="12"/>
  <c r="J39" i="56"/>
  <c r="J39" i="22"/>
  <c r="J39" i="54"/>
  <c r="AN109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<sst xmlns="http://schemas.openxmlformats.org/spreadsheetml/2006/main" count="37185" uniqueCount="2201">
  <si>
    <t>Export Komplet</t>
  </si>
  <si>
    <t>VZ</t>
  </si>
  <si>
    <t>2.0</t>
  </si>
  <si>
    <t>ZAMOK</t>
  </si>
  <si>
    <t>False</t>
  </si>
  <si>
    <t>{7db32c88-2a86-4f08-8b34-3508a2f13012}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</si>
  <si>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</si>
  <si>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</si>
  <si>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</si>
  <si>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</si>
  <si>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</si>
  <si>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</si>
  <si>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</si>
  <si>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</si>
  <si>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247099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</si>
  <si>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</si>
  <si>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</si>
  <si>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PD – Výsadba prvků ÚSES v k.ú. Velké Němčice</t>
  </si>
  <si>
    <t>KSO:</t>
  </si>
  <si>
    <t/>
  </si>
  <si>
    <t>CC-CZ:</t>
  </si>
  <si>
    <t>Místo:</t>
  </si>
  <si>
    <t>Velké Němčice</t>
  </si>
  <si>
    <t>Datum:</t>
  </si>
  <si>
    <t>19. 8. 2024</t>
  </si>
  <si>
    <t>Zadavatel:</t>
  </si>
  <si>
    <t>IČ:</t>
  </si>
  <si>
    <t>01312774</t>
  </si>
  <si>
    <t>ČR – Státní pozemkový úřad, KPÚ pro JMK</t>
  </si>
  <si>
    <t>DIČ:</t>
  </si>
  <si>
    <t>Účastník: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</si>
  <si>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</si>
  <si>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</si>
  <si>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</si>
  <si>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</si>
  <si>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</si>
  <si>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</si>
  <si>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</si>
  <si>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</si>
  <si>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</si>
  <si>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</si>
  <si>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</si>
  <si>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</si>
  <si>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</si>
  <si>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</si>
  <si>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</si>
  <si>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</si>
  <si>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</si>
  <si>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</si>
  <si>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</si>
  <si>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</si>
  <si>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</si>
  <si>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</si>
  <si>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</si>
  <si>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</si>
  <si>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</si>
  <si>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</si>
  <si>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</si>
  <si>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</si>
  <si>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</si>
  <si>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</si>
  <si>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</si>
  <si>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</si>
  <si>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</si>
  <si>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</si>
  <si>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</si>
  <si>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</si>
  <si>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</si>
  <si>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</si>
  <si>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</si>
  <si>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</si>
  <si>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</si>
  <si>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</si>
  <si>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</si>
  <si>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</si>
  <si>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</si>
  <si>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</si>
  <si>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</si>
  <si>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</si>
  <si>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</si>
  <si>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247099-01.1</t>
  </si>
  <si>
    <t>SO 01 - IP1</t>
  </si>
  <si>
    <t>STA</t>
  </si>
  <si>
    <t>1</t>
  </si>
  <si>
    <t>{a915e8f6-3470-4797-b4eb-3d0eb443a117}</t>
  </si>
  <si>
    <t>2</t>
  </si>
  <si>
    <t>247099-01.2</t>
  </si>
  <si>
    <t>SO 01 Následná péče 1. rok</t>
  </si>
  <si>
    <t>{b6648bbc-0b56-470a-bbcf-3fc1d11291d5}</t>
  </si>
  <si>
    <t>247099-01.3</t>
  </si>
  <si>
    <t>SO 01 Následná péče 2. rok</t>
  </si>
  <si>
    <t>{fab357c8-5b2e-4da8-b48e-998f09192161}</t>
  </si>
  <si>
    <t>247099-01.4</t>
  </si>
  <si>
    <t>SO 01 Následná péče 3. rok</t>
  </si>
  <si>
    <t>{9c2a4743-3789-4a5b-bae7-67277ac0d443}</t>
  </si>
  <si>
    <t>247099-01.5</t>
  </si>
  <si>
    <t>SO 01 Vedlejší a ostatní náklady</t>
  </si>
  <si>
    <t>{8e6b6ebc-462b-49a0-8c0b-c1c2ec48630c}</t>
  </si>
  <si>
    <t>247099-02.1</t>
  </si>
  <si>
    <t>SO 02 - IP2</t>
  </si>
  <si>
    <t>{57226cfd-255e-4220-9432-681d210701b1}</t>
  </si>
  <si>
    <t>247099-02.2</t>
  </si>
  <si>
    <t>SO 02 Následná péče 1. rok</t>
  </si>
  <si>
    <t>{6482c196-28d9-4ebd-b748-160473bee45f}</t>
  </si>
  <si>
    <t>247099-02.3</t>
  </si>
  <si>
    <t>SO 02 Následná péče 2. rok</t>
  </si>
  <si>
    <t>{3f1ef641-3347-4bc5-85ca-e4909105ef54}</t>
  </si>
  <si>
    <t>247099-02.4</t>
  </si>
  <si>
    <t>SO 02 Následná péče 3. rok</t>
  </si>
  <si>
    <t>{553bf460-31e5-44ca-89ac-e0a4b61b32b9}</t>
  </si>
  <si>
    <t>247099-02.5</t>
  </si>
  <si>
    <t>SO 02 Vedlejší a ostatní náklady</t>
  </si>
  <si>
    <t>{4d76f583-3445-425a-b7cc-b7d5b1ed7b6d}</t>
  </si>
  <si>
    <t>247099-03.1</t>
  </si>
  <si>
    <t>SO 03 - IP5</t>
  </si>
  <si>
    <t>{0eed9d12-eedc-4015-bfaa-e42767432e1f}</t>
  </si>
  <si>
    <t>247099-03.2</t>
  </si>
  <si>
    <t>SO 03 Následná péče 1. rok</t>
  </si>
  <si>
    <t>{8130ff48-bc3f-4ff8-b111-2d6bb96a62ea}</t>
  </si>
  <si>
    <t>247099-03.3</t>
  </si>
  <si>
    <t>SO 03 Následná péče 2. rok</t>
  </si>
  <si>
    <t>{f1ae6c03-20e4-4d4a-b716-a7627a862079}</t>
  </si>
  <si>
    <t>247099-03.4</t>
  </si>
  <si>
    <t>SO 03 Následná péče 3. rok</t>
  </si>
  <si>
    <t>{54233c7b-2a3c-4d00-80df-b8b8857878b3}</t>
  </si>
  <si>
    <t>247099-03.5</t>
  </si>
  <si>
    <t>SO 03 Vedlejší a ostatní náklady</t>
  </si>
  <si>
    <t>{e7cad0f2-ead3-4a15-ad42-c81c126e17ee}</t>
  </si>
  <si>
    <t>247099-04.1</t>
  </si>
  <si>
    <t>SO 04 - IP6</t>
  </si>
  <si>
    <t>{0b4afad3-8726-4008-8d38-a39e205295fa}</t>
  </si>
  <si>
    <t>247099-04.2</t>
  </si>
  <si>
    <t>SO 04 Následná péče 1. rok</t>
  </si>
  <si>
    <t>{6afaa67e-6587-4cd1-814c-62eb03f747eb}</t>
  </si>
  <si>
    <t>247099-04.3</t>
  </si>
  <si>
    <t>SO 04 Následná péče 2. rok</t>
  </si>
  <si>
    <t>{b1c1ef35-6849-43c4-ac81-8c0811d4ee42}</t>
  </si>
  <si>
    <t>247099-04.4</t>
  </si>
  <si>
    <t>SO 04 Následná péče 3. rok</t>
  </si>
  <si>
    <t>{096196d1-e6e8-4327-9c33-f7a09cb87927}</t>
  </si>
  <si>
    <t>247099-04.5</t>
  </si>
  <si>
    <t>SO 04 Vedlejší a ostatní náklady</t>
  </si>
  <si>
    <t>{5b466100-f01c-4c0b-8f04-1b85876094d2}</t>
  </si>
  <si>
    <t>247099-05.1</t>
  </si>
  <si>
    <t>SO 05 - IP11</t>
  </si>
  <si>
    <t>{6e50406f-4581-4b94-9d50-5b9f02301fb7}</t>
  </si>
  <si>
    <t>247099-05.2</t>
  </si>
  <si>
    <t>SO 05 Následná péče 1. rok</t>
  </si>
  <si>
    <t>{b2e8162c-52c1-4e2b-8116-732b0a9fef73}</t>
  </si>
  <si>
    <t>247099-05.3</t>
  </si>
  <si>
    <t>SO 05 Následná péče 2. rok</t>
  </si>
  <si>
    <t>{670a2f12-869b-4bf4-bc7d-81737e67edbd}</t>
  </si>
  <si>
    <t>247099-05.4</t>
  </si>
  <si>
    <t>SO 05 Následná péče 3. rok</t>
  </si>
  <si>
    <t>{65d61fc7-8641-402e-863f-5fd67d5f0819}</t>
  </si>
  <si>
    <t>247099-05.5</t>
  </si>
  <si>
    <t>SO 05 Vedlejší a ostatní náklady</t>
  </si>
  <si>
    <t>{7193659a-8f32-4c05-823f-6bef6b0194a1}</t>
  </si>
  <si>
    <t>247099-06.1</t>
  </si>
  <si>
    <t>SO 06 - IP20</t>
  </si>
  <si>
    <t>{f308ed11-c440-47a4-bd5d-fc1db56f6f52}</t>
  </si>
  <si>
    <t>247099-06.2</t>
  </si>
  <si>
    <t>SO 06 Následná péče 1. rok</t>
  </si>
  <si>
    <t>{38f8f595-4782-4059-8048-bf2e74cdd166}</t>
  </si>
  <si>
    <t>247099-06.3</t>
  </si>
  <si>
    <t>SO 06 Následná péče 2. rok</t>
  </si>
  <si>
    <t>{015952fa-9cf6-4d61-82b3-822c8b4600b5}</t>
  </si>
  <si>
    <t>247099-06.4</t>
  </si>
  <si>
    <t>SO 06 Následná péče 3. rok</t>
  </si>
  <si>
    <t>{ff90c5f3-28ca-4db0-be75-9acc7183e270}</t>
  </si>
  <si>
    <t>247099-06.5</t>
  </si>
  <si>
    <t>SO 06 Vedlejší a ostatní náklady</t>
  </si>
  <si>
    <t>{28b58fbf-3d17-4ed7-a22e-9048fcd8794f}</t>
  </si>
  <si>
    <t>247099-07.1</t>
  </si>
  <si>
    <t>SO 07 - IP21</t>
  </si>
  <si>
    <t>{cc6ad8cc-2ff9-4b7b-9f01-e7b808a4f685}</t>
  </si>
  <si>
    <t>247099-07.2</t>
  </si>
  <si>
    <t>SO 07 Následná péče 1. rok</t>
  </si>
  <si>
    <t>{18a93429-3ce6-4dee-b6dc-ecaf4d9597ae}</t>
  </si>
  <si>
    <t>247099-07.3</t>
  </si>
  <si>
    <t>SO 07 Následná péče 2. rok</t>
  </si>
  <si>
    <t>{b252abc1-d5c6-4823-8288-f6ad05d88183}</t>
  </si>
  <si>
    <t>247099-07.4</t>
  </si>
  <si>
    <t>SO 07 Následná péče 3. rok</t>
  </si>
  <si>
    <t>{2efe47ae-e931-4449-9b70-929f438855ee}</t>
  </si>
  <si>
    <t>247099-07.5</t>
  </si>
  <si>
    <t>SO 07 Vedlejší a ostatní náklady</t>
  </si>
  <si>
    <t>{d0f1f19f-a08e-4290-8b82-1ce829881900}</t>
  </si>
  <si>
    <t>247099-08.1</t>
  </si>
  <si>
    <t>SO 08 - IP22</t>
  </si>
  <si>
    <t>{c6a47840-5d21-4ed1-bb6a-6deba7db475e}</t>
  </si>
  <si>
    <t>247099-08.2</t>
  </si>
  <si>
    <t>SO 08 Následná péče 1. rok</t>
  </si>
  <si>
    <t>{856eadd6-51d8-4be5-9844-243dd7d08a0a}</t>
  </si>
  <si>
    <t>247099-08.3</t>
  </si>
  <si>
    <t>SO 08 Následná péče 2. rok</t>
  </si>
  <si>
    <t>{5f35d859-755f-40fe-8dfe-beea4072e0ca}</t>
  </si>
  <si>
    <t>247099-08.4</t>
  </si>
  <si>
    <t>SO 08 Následná péče 3. rok</t>
  </si>
  <si>
    <t>{2bf0ed1d-6f58-4ceb-8f5a-03b8fbd73ccf}</t>
  </si>
  <si>
    <t>247099-08.5</t>
  </si>
  <si>
    <t>SO 08 Vedlejší a ostatní náklady</t>
  </si>
  <si>
    <t>{23e9e531-457c-4e5c-87a4-4b7b10171369}</t>
  </si>
  <si>
    <t>247099-09.1</t>
  </si>
  <si>
    <t>SO 09 - IP23</t>
  </si>
  <si>
    <t>{2cdb4aff-7932-4bbe-b0e3-e7143cba1304}</t>
  </si>
  <si>
    <t>247099-09.2</t>
  </si>
  <si>
    <t>SO 09 Následná péče 1. rok</t>
  </si>
  <si>
    <t>{be3fd314-e4f1-48bb-8c6f-57a95c95daf4}</t>
  </si>
  <si>
    <t>247099-09.3</t>
  </si>
  <si>
    <t>SO 09 Následná péče 2. rok</t>
  </si>
  <si>
    <t>{131a5aa3-570e-4bbf-98c0-e4943169f911}</t>
  </si>
  <si>
    <t>247099-09.4</t>
  </si>
  <si>
    <t>SO 09 Následná péče 3. rok</t>
  </si>
  <si>
    <t>{eb54123c-7452-49e9-954c-9c28521508b6}</t>
  </si>
  <si>
    <t>247099-09.5</t>
  </si>
  <si>
    <t>SO 09 Vedlejší a ostatní náklady</t>
  </si>
  <si>
    <t>{6b47432f-a57d-470a-8add-79b65a041feb}</t>
  </si>
  <si>
    <t>247099-10.1</t>
  </si>
  <si>
    <t>SO 10 - IP24</t>
  </si>
  <si>
    <t>{ae70b61c-e872-4cb0-946d-6625184125a8}</t>
  </si>
  <si>
    <t>247099-10.2</t>
  </si>
  <si>
    <t>SO 10 Následná péče 1. rok</t>
  </si>
  <si>
    <t>{788b9392-9baa-4d57-a275-d1337e199df5}</t>
  </si>
  <si>
    <t>247099-10.3</t>
  </si>
  <si>
    <t>SO 10 Následná péče 2. rok</t>
  </si>
  <si>
    <t>{62a1b0f0-3919-4a10-93b5-89ea8e2ae314}</t>
  </si>
  <si>
    <t>247099-10.4</t>
  </si>
  <si>
    <t>SO 10 Následná péče 3. rok</t>
  </si>
  <si>
    <t>{f18837b1-3394-4676-a9ed-5a3f92a69b1d}</t>
  </si>
  <si>
    <t>247099-10.5</t>
  </si>
  <si>
    <t>SO 10 Vedlejší a ostatní náklady</t>
  </si>
  <si>
    <t>{181f1a9a-0681-4c59-8897-47279cc2c7e2}</t>
  </si>
  <si>
    <t>247099-11.1</t>
  </si>
  <si>
    <t>SO 11 - IP25</t>
  </si>
  <si>
    <t>{4ade7b23-4c94-440e-8c43-304f1a5d42f5}</t>
  </si>
  <si>
    <t>247099-11.2</t>
  </si>
  <si>
    <t>SO 11 Následná péče 1. rok</t>
  </si>
  <si>
    <t>{27e69f37-f156-4e8e-8162-8c69f9f552cc}</t>
  </si>
  <si>
    <t>247099-11.3</t>
  </si>
  <si>
    <t>SO 11 Následná péče 2. rok</t>
  </si>
  <si>
    <t>{7dfdfe6c-2ccb-4bbb-9cf0-fe731887ff97}</t>
  </si>
  <si>
    <t>247099-11.4</t>
  </si>
  <si>
    <t>SO 11 Následná péče 3. rok</t>
  </si>
  <si>
    <t>{8712237a-8234-4a9f-adba-8af598947c75}</t>
  </si>
  <si>
    <t>247099-11.5</t>
  </si>
  <si>
    <t>SO 11 Vedlejší a ostatní náklady</t>
  </si>
  <si>
    <t>{0657e449-8a46-4c14-a649-b94ba489b905}</t>
  </si>
  <si>
    <t>KRYCÍ LIST SOUPISU PRACÍ</t>
  </si>
  <si>
    <t>Objekt:</t>
  </si>
  <si>
    <t>247099-01.1 - SO 01 - IP1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</si>
  <si>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</si>
  <si>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</si>
  <si>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</si>
  <si>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</si>
  <si>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</si>
  <si>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</si>
  <si>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</si>
  <si>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</si>
  <si>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</si>
  <si>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</si>
  <si>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</si>
  <si>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</si>
  <si>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</si>
  <si>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</si>
  <si>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</si>
  <si>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</si>
  <si>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</si>
  <si>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</si>
  <si>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</si>
  <si>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</si>
  <si>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</si>
  <si>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</si>
  <si>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</si>
  <si>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</si>
  <si>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</si>
  <si>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</si>
  <si>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</si>
  <si>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111151231</t>
  </si>
  <si>
    <t>Pokosení trávníku lučního pl do 10000 m2 s odvozem do 20 km v rovině a svahu do 1:5</t>
  </si>
  <si>
    <t>m2</t>
  </si>
  <si>
    <t>CS ÚRS 2024 02</t>
  </si>
  <si>
    <t>4</t>
  </si>
  <si>
    <t>-1979758465</t>
  </si>
  <si>
    <t>PP</t>
  </si>
  <si>
    <t>Pokosení trávníku při souvislé ploše přes 1000 do 10000 m2 lučního v rovině nebo svahu do 1:5</t>
  </si>
  <si>
    <t>Online PSC</t>
  </si>
  <si>
    <t>https://podminky.urs.cz/item/CS_URS_2024_02/111151231</t>
  </si>
  <si>
    <t>VV</t>
  </si>
  <si>
    <t>5060,0 "založení trávníku; planimetrováno ze situace"</t>
  </si>
  <si>
    <t>171201220R</t>
  </si>
  <si>
    <t>Poplatek za uložení shrabku v kompostárně</t>
  </si>
  <si>
    <t>t</t>
  </si>
  <si>
    <t>935360792</t>
  </si>
  <si>
    <t>5060,0/10000*15 "planimetrováno ze situace"</t>
  </si>
  <si>
    <t>3</t>
  </si>
  <si>
    <t>181411121</t>
  </si>
  <si>
    <t>Založení lučního trávníku výsevem pl do 1000 m2 v rovině a ve svahu do 1:5</t>
  </si>
  <si>
    <t>1142706998</t>
  </si>
  <si>
    <t>Založení trávníku na půdě předem připravené plochy do 1000 m2 výsevem včetně utažení lučního v rovině nebo na svahu do 1:5</t>
  </si>
  <si>
    <t>https://podminky.urs.cz/item/CS_URS_2024_02/181411121</t>
  </si>
  <si>
    <t>5060,0 "planimetrováno ze situace"</t>
  </si>
  <si>
    <t>M</t>
  </si>
  <si>
    <t>00572100</t>
  </si>
  <si>
    <t>osivo jetelotráva intenzivní víceletá</t>
  </si>
  <si>
    <t>kg</t>
  </si>
  <si>
    <t>8</t>
  </si>
  <si>
    <t>-2109681213</t>
  </si>
  <si>
    <t>P</t>
  </si>
  <si>
    <t>Poznámka k položce:_x000D_
Druhově obohacená jetelotravní směs. Podrobná specifikace viz technická zpráva.</t>
  </si>
  <si>
    <t>5060*0,003 'Přepočtené koeficientem množství</t>
  </si>
  <si>
    <t>5</t>
  </si>
  <si>
    <t>183101114</t>
  </si>
  <si>
    <t>Hloubení jamek bez výměny půdy zeminy skupiny 1 až 4 obj přes 0,05 do 0,125 m3 v rovině a svahu do 1:5</t>
  </si>
  <si>
    <t>kus</t>
  </si>
  <si>
    <t>1834160864</t>
  </si>
  <si>
    <t>Hloubení jamek pro vysazování rostlin v zemině skupiny 1 až 4 bez výměny půdy v rovině nebo na svahu do 1:5, objemu přes 0,05 do 0,125 m3</t>
  </si>
  <si>
    <t>https://podminky.urs.cz/item/CS_URS_2024_02/183101114</t>
  </si>
  <si>
    <t>75 "výsadba ovocných polokmenů"</t>
  </si>
  <si>
    <t>6</t>
  </si>
  <si>
    <t>183403114</t>
  </si>
  <si>
    <t>Obdělání půdy kultivátorováním v rovině a svahu do 1:5</t>
  </si>
  <si>
    <t>-1672517058</t>
  </si>
  <si>
    <t>Obdělání půdy kultivátorováním v rovině nebo na svahu do 1:5</t>
  </si>
  <si>
    <t>https://podminky.urs.cz/item/CS_URS_2024_02/183403114</t>
  </si>
  <si>
    <t>5135,0 "planimetrováno ze situace"</t>
  </si>
  <si>
    <t>7</t>
  </si>
  <si>
    <t>183403152</t>
  </si>
  <si>
    <t>Obdělání půdy vláčením v rovině a svahu do 1:5</t>
  </si>
  <si>
    <t>-1016738231</t>
  </si>
  <si>
    <t>Obdělání půdy vláčením v rovině nebo na svahu do 1:5</t>
  </si>
  <si>
    <t>https://podminky.urs.cz/item/CS_URS_2024_02/183403152</t>
  </si>
  <si>
    <t>183403161</t>
  </si>
  <si>
    <t>Obdělání půdy válením v rovině a svahu do 1:5</t>
  </si>
  <si>
    <t>-810433020</t>
  </si>
  <si>
    <t>Obdělání půdy válením v rovině nebo na svahu do 1:5</t>
  </si>
  <si>
    <t>https://podminky.urs.cz/item/CS_URS_2024_02/183403161</t>
  </si>
  <si>
    <t>9</t>
  </si>
  <si>
    <t>183551113</t>
  </si>
  <si>
    <t>Úprava půdy první orbou hl do 0,3 m ploch do 5 ha sklonu do 5°</t>
  </si>
  <si>
    <t>ha</t>
  </si>
  <si>
    <t>1910352267</t>
  </si>
  <si>
    <t>Úprava zemědělské půdy - orba první hl. do 0,30 m, na ploše jednotlivě do 5 ha, o sklonu do 5°</t>
  </si>
  <si>
    <t>https://podminky.urs.cz/item/CS_URS_2024_02/183551113</t>
  </si>
  <si>
    <t>5135,0/10000 "planimetrováno ze situace"</t>
  </si>
  <si>
    <t>10</t>
  </si>
  <si>
    <t>184102113</t>
  </si>
  <si>
    <t>Výsadba dřeviny s balem D přes 0,3 do 0,4 m do jamky se zalitím v rovině a svahu do 1:5</t>
  </si>
  <si>
    <t>-980402600</t>
  </si>
  <si>
    <t>Výsadba dřeviny s balem do předem vyhloubené jamky se zalitím v rovině nebo na svahu do 1:5, při průměru balu přes 300 do 400 mm</t>
  </si>
  <si>
    <t>https://podminky.urs.cz/item/CS_URS_2024_02/184102113</t>
  </si>
  <si>
    <t>11</t>
  </si>
  <si>
    <t>184215123</t>
  </si>
  <si>
    <t>Ukotvení kmene dřevin v rovině nebo na svahu do 1:5 dvěma kůly D do 0,1 m dl přes 2 do 3 m</t>
  </si>
  <si>
    <t>1875049938</t>
  </si>
  <si>
    <t>Ukotvení dřeviny kůly v rovině nebo na svahu do 1:5 dvěma kůly, délky přes 2 do 3 m</t>
  </si>
  <si>
    <t>https://podminky.urs.cz/item/CS_URS_2024_02/184215123</t>
  </si>
  <si>
    <t>60591255</t>
  </si>
  <si>
    <t>kůl vyvazovací dřevěný impregnovaný D 8cm dl 2,5m</t>
  </si>
  <si>
    <t>-975000418</t>
  </si>
  <si>
    <t>75*2 'Přepočtené koeficientem množství</t>
  </si>
  <si>
    <t>13</t>
  </si>
  <si>
    <t>184215412</t>
  </si>
  <si>
    <t>Zhotovení závlahové mísy dřevin D přes 0,5 do 1,0 m v rovině nebo na svahu do 1:5</t>
  </si>
  <si>
    <t>-1892960554</t>
  </si>
  <si>
    <t>Zhotovení závlahové mísy u solitérních dřevin v rovině nebo na svahu do 1:5, o průměru mísy přes 0,5 do 1 m</t>
  </si>
  <si>
    <t>https://podminky.urs.cz/item/CS_URS_2024_02/184215412</t>
  </si>
  <si>
    <t>14</t>
  </si>
  <si>
    <t>10364100</t>
  </si>
  <si>
    <t>zemina pro terénní úpravy - tříděná</t>
  </si>
  <si>
    <t>1870982120</t>
  </si>
  <si>
    <t>75*0,002 'Přepočtené koeficientem množství</t>
  </si>
  <si>
    <t>15</t>
  </si>
  <si>
    <t>184801121</t>
  </si>
  <si>
    <t>Ošetřování vysazených dřevin solitérních v rovině a svahu do 1:5</t>
  </si>
  <si>
    <t>-1809954953</t>
  </si>
  <si>
    <t>Ošetření vysazených dřevin solitérních v rovině nebo na svahu do 1:5</t>
  </si>
  <si>
    <t>https://podminky.urs.cz/item/CS_URS_2024_02/184801121</t>
  </si>
  <si>
    <t>Výsadba ovocných polokmenů, krytokořenných</t>
  </si>
  <si>
    <t>75 "nátěr ochranným repelentem proti okusu; 5 kg/1000 sazenic"</t>
  </si>
  <si>
    <t>16</t>
  </si>
  <si>
    <t>184806111</t>
  </si>
  <si>
    <t>Řez stromů netrnitých průklestem D koruny do 2 m</t>
  </si>
  <si>
    <t>-79667248</t>
  </si>
  <si>
    <t>Řez stromů, keřů nebo růží průklestem stromů netrnitých, o průměru koruny do 2 m</t>
  </si>
  <si>
    <t>https://podminky.urs.cz/item/CS_URS_2024_02/184806111</t>
  </si>
  <si>
    <t>75 "ovocné polokmeny; komparativní řez"</t>
  </si>
  <si>
    <t>17</t>
  </si>
  <si>
    <t>184813121</t>
  </si>
  <si>
    <t>Ochrana dřevin před okusem ručně pletivem v rovině a svahu do 1:5</t>
  </si>
  <si>
    <t>132881609</t>
  </si>
  <si>
    <t>Ochrana dřevin před okusem zvěří ručně v rovině nebo ve svahu do 1:5, pletivem, výšky do 2 m</t>
  </si>
  <si>
    <t>https://podminky.urs.cz/item/CS_URS_2024_02/184813121</t>
  </si>
  <si>
    <t>Ochrana dřevin před okusem zvěří z drátěného pletiva (výška 1,8 m, délka 1 m/strom)</t>
  </si>
  <si>
    <t>18</t>
  </si>
  <si>
    <t>184911200</t>
  </si>
  <si>
    <t>Bavlněný úvazek. Materiál k zafixování úvazku na stabilizačním kůlu proti sklouznutí</t>
  </si>
  <si>
    <t>m</t>
  </si>
  <si>
    <t>944230177</t>
  </si>
  <si>
    <t>75,0 "výsadba ovocných polokmenů"</t>
  </si>
  <si>
    <t>19</t>
  </si>
  <si>
    <t>184911421</t>
  </si>
  <si>
    <t>Mulčování rostlin kůrou tl do 0,1 m v rovině a svahu do 1:5</t>
  </si>
  <si>
    <t>1234509868</t>
  </si>
  <si>
    <t>Mulčování vysazených rostlin mulčovací kůrou, tl. do 100 mm v rovině nebo na svahu do 1:5</t>
  </si>
  <si>
    <t>https://podminky.urs.cz/item/CS_URS_2024_02/184911421</t>
  </si>
  <si>
    <t>20</t>
  </si>
  <si>
    <t>10391100</t>
  </si>
  <si>
    <t>kůra mulčovací VL</t>
  </si>
  <si>
    <t>m3</t>
  </si>
  <si>
    <t>1279152454</t>
  </si>
  <si>
    <t>75*0,103 'Přepočtené koeficientem množství</t>
  </si>
  <si>
    <t>185802115R</t>
  </si>
  <si>
    <t>Hnojení půdy přírodním minerálním hnojivem k jednotlivým rostlinám v rovině a svahu do 1:5</t>
  </si>
  <si>
    <t>-978673623</t>
  </si>
  <si>
    <t>Hnojení půdy nebo trávníku v rovině nebo na svahu do 1:5 přírodním minerálním hnojivem s rozdělením k jednotlivým rostlinám</t>
  </si>
  <si>
    <t>75*2,0/1000 "aplikace 2,0 kg hnojiva ke každému polokmenu"</t>
  </si>
  <si>
    <t>22</t>
  </si>
  <si>
    <t>25191156</t>
  </si>
  <si>
    <t>přírodní minerální hnojivo</t>
  </si>
  <si>
    <t>-1467923340</t>
  </si>
  <si>
    <t>0,15*0,03 'Přepočtené koeficientem množství</t>
  </si>
  <si>
    <t>23</t>
  </si>
  <si>
    <t>185804312</t>
  </si>
  <si>
    <t>Zalití rostlin vodou plocha přes 20 m2</t>
  </si>
  <si>
    <t>-1001090674</t>
  </si>
  <si>
    <t>Zalití rostlin vodou plochy záhonů jednotlivě přes 20 m2</t>
  </si>
  <si>
    <t>https://podminky.urs.cz/item/CS_URS_2024_02/185804312</t>
  </si>
  <si>
    <t>75*10,0*50,0/1000 "výsadba ovocných polokmenů; 50 l/strom; 10x ve vegetačním období od výsadby"</t>
  </si>
  <si>
    <t>24</t>
  </si>
  <si>
    <t>185851121</t>
  </si>
  <si>
    <t>Dovoz vody pro zálivku rostlin za vzdálenost do 1000 m</t>
  </si>
  <si>
    <t>-2100870093</t>
  </si>
  <si>
    <t>Dovoz vody pro zálivku rostlin na vzdálenost do 1000 m</t>
  </si>
  <si>
    <t>https://podminky.urs.cz/item/CS_URS_2024_02/185851121</t>
  </si>
  <si>
    <t>25</t>
  </si>
  <si>
    <t>185851129</t>
  </si>
  <si>
    <t>Příplatek k dovozu vody pro zálivku rostlin do 1000 m ZKD 1000 m</t>
  </si>
  <si>
    <t>-693937135</t>
  </si>
  <si>
    <t>Dovoz vody pro zálivku rostlin Příplatek k ceně za každých dalších i započatých 1000 m</t>
  </si>
  <si>
    <t>https://podminky.urs.cz/item/CS_URS_2024_02/185851129</t>
  </si>
  <si>
    <t>75*10,0*50,0*4/1000 "výsadba ovocných polokmenů; 50 l/strom; 10x ve vegetačním období od výsadby; příplatek za další 4 km"</t>
  </si>
  <si>
    <t>26</t>
  </si>
  <si>
    <t>999110007</t>
  </si>
  <si>
    <t>Ochranný nátěr kmenů proti poškození mrazem</t>
  </si>
  <si>
    <t>1821352892</t>
  </si>
  <si>
    <t>Poznámka k položce:_x000D_
Specifikace je uvedena v technické zprávě; cca 850 g/m2.</t>
  </si>
  <si>
    <t>75*2 "výsadba ovocných polokmenů; 2 vrstvy nátěru"</t>
  </si>
  <si>
    <t>150*0,2 'Přepočtené koeficientem množství</t>
  </si>
  <si>
    <t>Vodorovné konstrukce</t>
  </si>
  <si>
    <t>27</t>
  </si>
  <si>
    <t>457979124R</t>
  </si>
  <si>
    <t>Příplatek za skoby k uchycení pletiva od země; 2 skoby na 1 strom</t>
  </si>
  <si>
    <t>ks</t>
  </si>
  <si>
    <t>871742066</t>
  </si>
  <si>
    <t>Poznámka k položce:_x000D_
Ocelová, plastová nebo dřevěná kotvící skoba pro ukotvení rohoží, textilií a fólií.</t>
  </si>
  <si>
    <t>28</t>
  </si>
  <si>
    <t>69311057</t>
  </si>
  <si>
    <t>skoba kotvící ocelová na geotextilie dl 300mm D 4mm</t>
  </si>
  <si>
    <t>-1544075787</t>
  </si>
  <si>
    <t>Ostatní konstrukce a práce, bourání</t>
  </si>
  <si>
    <t>29</t>
  </si>
  <si>
    <t>935114200</t>
  </si>
  <si>
    <t>Berlička pro dravce</t>
  </si>
  <si>
    <t>komplet</t>
  </si>
  <si>
    <t>-8665144</t>
  </si>
  <si>
    <t>Poznámka k položce:_x000D_
Berličky pro dravce mohou být zhotovené jako jednoduchá bidýlka ve tvaru písmene T. Na jejich výrobu se použijí dřevěné hranolky velikosti asi 5 x 5 cm. Vhodná je ale také tyčkovina či silnější rovné větve. Základem je tyč dlouhá 1 až 2 m (čím vyšší, tím lepší rozhled bude dravcům poskytovat), na jejímž horním konci dobře upevníme asi 30 cm dlouhou odsedávku._x000D_
Berlička se zatlouká do země, a proto je vhodné její druhý konec zašpičatit._x000D_
Podrobná specifikace viz technická zpráva.</t>
  </si>
  <si>
    <t>998</t>
  </si>
  <si>
    <t>Přesun hmot</t>
  </si>
  <si>
    <t>30</t>
  </si>
  <si>
    <t>998231311</t>
  </si>
  <si>
    <t>Přesun hmot pro sadovnické a krajinářské úpravy vodorovně do 5000 m</t>
  </si>
  <si>
    <t>219819405</t>
  </si>
  <si>
    <t>Přesun hmot pro sadovnické a krajinářské úpravy strojně dopravní vzdálenost do 5000 m</t>
  </si>
  <si>
    <t>https://podminky.urs.cz/item/CS_URS_2024_02/998231311</t>
  </si>
  <si>
    <t>31</t>
  </si>
  <si>
    <t>026558107</t>
  </si>
  <si>
    <t>švestka domácí /Prunus domestica/; polokmen, výška kmene 130 – 169 cm, KK</t>
  </si>
  <si>
    <t>554229352</t>
  </si>
  <si>
    <t>32</t>
  </si>
  <si>
    <t>026557901</t>
  </si>
  <si>
    <t>jabloň domácí /Malus domestica/, 81-120 cm, KK nebo KO</t>
  </si>
  <si>
    <t>-447620750</t>
  </si>
  <si>
    <t>33</t>
  </si>
  <si>
    <t>026524280</t>
  </si>
  <si>
    <t>hrušeň obecná /Pyrus communis/, polokmen, výška kmene 130 – 169 cm, KK</t>
  </si>
  <si>
    <t>-141460669</t>
  </si>
  <si>
    <t>34</t>
  </si>
  <si>
    <t>026524242</t>
  </si>
  <si>
    <t>třešeň ptačí /Prunus avium/, OK 10-12 cm, s balem, alejový strom</t>
  </si>
  <si>
    <t>-773352110</t>
  </si>
  <si>
    <t>247099-01.2 - SO 01 Následná péče 1. rok</t>
  </si>
  <si>
    <t>1972519087</t>
  </si>
  <si>
    <t>5060,0*2 "2x ročně"</t>
  </si>
  <si>
    <t>-112238307</t>
  </si>
  <si>
    <t>5060,0/10000*15*2 "planimetrováno ze situace"</t>
  </si>
  <si>
    <t>-1011258753</t>
  </si>
  <si>
    <t>Ovocný polokmen, krytokořenný</t>
  </si>
  <si>
    <t>75*2 "nátěr ochranným repelentem proti okusu 2x ročně; 5 kg/1000 sazenic"</t>
  </si>
  <si>
    <t>595350819</t>
  </si>
  <si>
    <t>75 "výchovný řez stromů"</t>
  </si>
  <si>
    <t>184911111</t>
  </si>
  <si>
    <t>Znovuuvázání dřeviny ke kůlům</t>
  </si>
  <si>
    <t>976804826</t>
  </si>
  <si>
    <t>Znovuuvázání dřeviny jedním úvazkem ke stávajícímu kůlu</t>
  </si>
  <si>
    <t>https://podminky.urs.cz/item/CS_URS_2024_02/184911111</t>
  </si>
  <si>
    <t>75 "1x ročně; včetně kontroly kotvení"</t>
  </si>
  <si>
    <t>139902478</t>
  </si>
  <si>
    <t>75 "ovocný polokmen, krytokořenný; doplnění 1x ročně"</t>
  </si>
  <si>
    <t>-1498827500</t>
  </si>
  <si>
    <t>185804214</t>
  </si>
  <si>
    <t>Vypletí záhonu dřevin ve skupinách s naložením a odvozem odpadu do 20 km v rovině a svahu do 1:5</t>
  </si>
  <si>
    <t>1417889447</t>
  </si>
  <si>
    <t>Vypletí v rovině nebo na svahu do 1:5 dřevin ve skupinách</t>
  </si>
  <si>
    <t>https://podminky.urs.cz/item/CS_URS_2024_02/185804214</t>
  </si>
  <si>
    <t>75*2 "výsadbové mísy a okolí jednotlivých stromů; 2x ročně"</t>
  </si>
  <si>
    <t>-1595752453</t>
  </si>
  <si>
    <t>75*10,0*50,0/1000 "ovocný polokmen, krytokořenný; 50 l/strom; 10x ve vegetačním období"</t>
  </si>
  <si>
    <t>950120011</t>
  </si>
  <si>
    <t>-2079385359</t>
  </si>
  <si>
    <t>75*10,0*50,0*4/1000 "ovocný polokmen, krytokořenný; 50 l/strom; 10x ve vegetačním období; příplatek za další 4 km"</t>
  </si>
  <si>
    <t>805433703</t>
  </si>
  <si>
    <t>247099-01.3 - SO 01 Následná péče 2. rok</t>
  </si>
  <si>
    <t>-2031348899</t>
  </si>
  <si>
    <t>-1385850060</t>
  </si>
  <si>
    <t>-2143895638</t>
  </si>
  <si>
    <t>Výsadba ovocný polokmen, krytokořenný</t>
  </si>
  <si>
    <t>888877593</t>
  </si>
  <si>
    <t>75 "výchovný řez stromů dle potřeby"</t>
  </si>
  <si>
    <t>599521739</t>
  </si>
  <si>
    <t>-455483436</t>
  </si>
  <si>
    <t>-1896465722</t>
  </si>
  <si>
    <t>-1384631544</t>
  </si>
  <si>
    <t>888358170</t>
  </si>
  <si>
    <t>660364805</t>
  </si>
  <si>
    <t>337352617</t>
  </si>
  <si>
    <t>126553157</t>
  </si>
  <si>
    <t>247099-01.4 - SO 01 Následná péče 3. rok</t>
  </si>
  <si>
    <t>-868299473</t>
  </si>
  <si>
    <t>-739289282</t>
  </si>
  <si>
    <t>953570164</t>
  </si>
  <si>
    <t>221320658</t>
  </si>
  <si>
    <t>-127208874</t>
  </si>
  <si>
    <t>-117764522</t>
  </si>
  <si>
    <t>-1598383663</t>
  </si>
  <si>
    <t>74175967</t>
  </si>
  <si>
    <t>-892802972</t>
  </si>
  <si>
    <t>1418356308</t>
  </si>
  <si>
    <t>-619399180</t>
  </si>
  <si>
    <t>2039360694</t>
  </si>
  <si>
    <t>247099-01.5 - SO 01 Vedlejší a ostatní náklady</t>
  </si>
  <si>
    <t>VRN - Vedlejší rozpočtové náklady</t>
  </si>
  <si>
    <t xml:space="preserve">    VRN1 - Průzkumné, geodetické a projektové práce</t>
  </si>
  <si>
    <t xml:space="preserve">    VRN9 - Ostatní náklady</t>
  </si>
  <si>
    <t>VRN</t>
  </si>
  <si>
    <t>Vedlejší rozpočtové náklady</t>
  </si>
  <si>
    <t>03 R</t>
  </si>
  <si>
    <t>Vytyčení stavby (případně pozemků nebo provedení jiných geodetických prací*) odborně způsobilou osobou v oboru zeměměřictví.</t>
  </si>
  <si>
    <t>soubor</t>
  </si>
  <si>
    <t>-1187468689</t>
  </si>
  <si>
    <t>Poznámka k položce:_x000D_
Vytyčení pozemku před výsadbou; vytyčení inženýrských sítí.</t>
  </si>
  <si>
    <t>04 R</t>
  </si>
  <si>
    <t>Zajištění a zabezpečení staveniště, dočasné oplocení, dočasné dopravní značení, zřízení a likvidace zařízení staveniště, včetně případných přípojek, přístupů, skládek, deponií apod.</t>
  </si>
  <si>
    <t>1056422126</t>
  </si>
  <si>
    <t>Poznámka k položce:_x000D_
Položka obsahuje: _x000D_
zařízení staveniště včetně všech nákladů spojených s jeho zřízením, provozem a likvidací; zřízení a projednání potřebných ploch pro zařízení staveniště, skládky materiálu, mezideponie, včetně úhrady poplatků a úpravy povrchu po likvidaci staveniště.</t>
  </si>
  <si>
    <t>05 R</t>
  </si>
  <si>
    <t>Zajištění umístění štítku o povolení stavby a stejnopisu oznámení o zahájení prací oblastnímu inspektorátu práce na viditelném místě u vstupu na staveniště.</t>
  </si>
  <si>
    <t>187267138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</si>
  <si>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</si>
  <si>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</si>
  <si>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1490037183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</si>
  <si>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</si>
  <si>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17 R</t>
  </si>
  <si>
    <t>Aktualizace (přizpůsobení) nebo zpracování* plánu bezpečnosti a ochrany zdraví při práci.</t>
  </si>
  <si>
    <t>1784505557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</si>
  <si>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</si>
  <si>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22 R</t>
  </si>
  <si>
    <t xml:space="preserve">Náklady spojené s povinnou publicitou  - zahrnuje náklady na propagační stálou desku.  Na celé stavbě (SO01 - SO11) bude umístěná 1 stálá deska o min. rozměrech 300 x 400 mm, která bude osazena na AL sloupku. Součástí budou také šrouby, objímky a kotvící </t>
  </si>
  <si>
    <t>1024</t>
  </si>
  <si>
    <t>1199653660</t>
  </si>
  <si>
    <t>Náklady spojené s povinnou publicitou - zahrnuje náklady na propagační stálou desku. Na celé stavbě (SO01 - SO11) bude umístěná 1 stálá deska o min. rozměrech 300 x 400 mm, která bude osazena na AL sloupku. Součástí budou také šrouby, objímky a kotvící prvky. Materiál desky bude z odolného a trvanlivého materiálu.</t>
  </si>
  <si>
    <t>Poznámka k položce:_x000D_
Cena za 1 ks včetně grafického zpracování a potisku.</t>
  </si>
  <si>
    <t>VRN1</t>
  </si>
  <si>
    <t>Průzkumné, geodetické a projektové práce</t>
  </si>
  <si>
    <t>011002000</t>
  </si>
  <si>
    <t>Průzkumné práce</t>
  </si>
  <si>
    <t>…</t>
  </si>
  <si>
    <t>-12425553</t>
  </si>
  <si>
    <t>https://podminky.urs.cz/item/CS_URS_2024_02/011002000</t>
  </si>
  <si>
    <t>Poznámka k položce:_x000D_
Náklady na přezkoumání podkladů objednatele o stavu inženýrských sítí na staveništi nebo dotčených stavbou i mimo území staveniště, kontrola a vytyčení jejich skutečné trasy a provedení ochranných opatření pro zabezpečení stávajících inženýrských sítí (např. chráničky, panely apod.)</t>
  </si>
  <si>
    <t>011303000</t>
  </si>
  <si>
    <t>Archeologická činnost</t>
  </si>
  <si>
    <t>532499645</t>
  </si>
  <si>
    <t>https://podminky.urs.cz/item/CS_URS_2024_02/011303000</t>
  </si>
  <si>
    <t>013294000</t>
  </si>
  <si>
    <t>Ostatní dokumentace stavby</t>
  </si>
  <si>
    <t>-332619086</t>
  </si>
  <si>
    <t>https://podminky.urs.cz/item/CS_URS_2024_02/013294000</t>
  </si>
  <si>
    <t>Poznámka k položce:_x000D_
Fotodokumentace stavby — náklady na pořizování fotodokumentace z realizace výsadeb, vč. fotodokumentace z provádění následné péče.</t>
  </si>
  <si>
    <t>VRN9</t>
  </si>
  <si>
    <t>Ostatní náklady</t>
  </si>
  <si>
    <t>094002000</t>
  </si>
  <si>
    <t>Ostatní náklady související s výstavbou</t>
  </si>
  <si>
    <t>-904923798</t>
  </si>
  <si>
    <t>https://podminky.urs.cz/item/CS_URS_2024_02/094002000</t>
  </si>
  <si>
    <t>Poznámka k položce:_x000D_
Náklady na pořízení fotodokumentace v průběhu výsadeb a provádění následné péče.</t>
  </si>
  <si>
    <t>247099-02.1 - SO 02 - IP2</t>
  </si>
  <si>
    <t>214270535</t>
  </si>
  <si>
    <t>7062,0 "založení trávníku; planimetrováno ze situace"</t>
  </si>
  <si>
    <t>1521556458</t>
  </si>
  <si>
    <t>7062,0/10000*15 "planimetrováno ze situace"</t>
  </si>
  <si>
    <t>-391653047</t>
  </si>
  <si>
    <t>7062,0 "planimetrováno ze situace"</t>
  </si>
  <si>
    <t>522821294</t>
  </si>
  <si>
    <t>Poznámka k položce:_x000D_
Druhově obohacená jetelotravní směs.Podrobná specifikace viz technická zpráva.</t>
  </si>
  <si>
    <t>7062*0,003 'Přepočtené koeficientem množství</t>
  </si>
  <si>
    <t>33921912</t>
  </si>
  <si>
    <t>105 "výsadba ovocných polokmenů"</t>
  </si>
  <si>
    <t>-854181307</t>
  </si>
  <si>
    <t>7167,0 "planimetrováno ze situace"</t>
  </si>
  <si>
    <t>-1882392546</t>
  </si>
  <si>
    <t>2033503230</t>
  </si>
  <si>
    <t>421413367</t>
  </si>
  <si>
    <t>7167,0/10000 "planimetrováno ze situace"</t>
  </si>
  <si>
    <t>-1590144919</t>
  </si>
  <si>
    <t>-1168113450</t>
  </si>
  <si>
    <t>2053983095</t>
  </si>
  <si>
    <t>157,5*2 'Přepočtené koeficientem množství</t>
  </si>
  <si>
    <t>1132296159</t>
  </si>
  <si>
    <t>-376516310</t>
  </si>
  <si>
    <t>105*0,002 'Přepočtené koeficientem množství</t>
  </si>
  <si>
    <t>775406092</t>
  </si>
  <si>
    <t>Výsadba ovocných polokmenů</t>
  </si>
  <si>
    <t>105 "nátěr ochranným repelentem proti okusu; 5 kg/1000 sazenic"</t>
  </si>
  <si>
    <t>-1880993315</t>
  </si>
  <si>
    <t>105 "výsadba ovocných polokmenů; komparativní řez"</t>
  </si>
  <si>
    <t>-875661587</t>
  </si>
  <si>
    <t>-14087357</t>
  </si>
  <si>
    <t>1933337397</t>
  </si>
  <si>
    <t>-208770106</t>
  </si>
  <si>
    <t>105*0,103 'Přepočtené koeficientem množství</t>
  </si>
  <si>
    <t>-609599780</t>
  </si>
  <si>
    <t>105*2,0/1000 "aplikace 2,0 kg hnojiva ke každému polokmenu"</t>
  </si>
  <si>
    <t>1733945562</t>
  </si>
  <si>
    <t>0,21*0,03 'Přepočtené koeficientem množství</t>
  </si>
  <si>
    <t>1261852213</t>
  </si>
  <si>
    <t>105*10,0*50,0/1000 "výsadba ovocných polokmenů; 50 l/strom; 10x ve vegetačním období od výsadby"</t>
  </si>
  <si>
    <t>2054691743</t>
  </si>
  <si>
    <t>-1946605268</t>
  </si>
  <si>
    <t>105*10,0*50,0*4/1000 "výsadba ovocných polokmenů; 50 l/strom; 10x ve vegetačním období od výsadby; příplatek za další 4 km"</t>
  </si>
  <si>
    <t>1914192845</t>
  </si>
  <si>
    <t>105*2 "výsadba ovocných polokmenů; 2 vrstvy nátěru"</t>
  </si>
  <si>
    <t>210*0,2 'Přepočtené koeficientem množství</t>
  </si>
  <si>
    <t>-1127668728</t>
  </si>
  <si>
    <t>-214417873</t>
  </si>
  <si>
    <t>105*2 'Přepočtené koeficientem množství</t>
  </si>
  <si>
    <t>1451117915</t>
  </si>
  <si>
    <t>-357905245</t>
  </si>
  <si>
    <t>-1084215731</t>
  </si>
  <si>
    <t>-1519170922</t>
  </si>
  <si>
    <t>413143130</t>
  </si>
  <si>
    <t>1005149676</t>
  </si>
  <si>
    <t>247099-02.2 - SO 02 Následná péče 1. rok</t>
  </si>
  <si>
    <t>1248980736</t>
  </si>
  <si>
    <t>7062,0*2 "2x ročně"</t>
  </si>
  <si>
    <t>1617516233</t>
  </si>
  <si>
    <t>7062,0/10000*15*2 "planimetrováno ze situace"</t>
  </si>
  <si>
    <t>99103694</t>
  </si>
  <si>
    <t>105*2 "nátěr ochranným repelentem proti okusu 2x ročně; 5 kg/1000 sazenic"</t>
  </si>
  <si>
    <t>-174107510</t>
  </si>
  <si>
    <t>105 "výchovný řez stromů"</t>
  </si>
  <si>
    <t>-341368044</t>
  </si>
  <si>
    <t>105 "1x ročně; včetně kontroly kotvení"</t>
  </si>
  <si>
    <t>2101539808</t>
  </si>
  <si>
    <t>105 "ovocný polokmen, krytokořenný; doplnění 1x ročně"</t>
  </si>
  <si>
    <t>-206075674</t>
  </si>
  <si>
    <t>865980631</t>
  </si>
  <si>
    <t>105*2 "výsadbové mísy a okolí jednotlivých stromů; 2x ročně"</t>
  </si>
  <si>
    <t>-1516539343</t>
  </si>
  <si>
    <t>105*10,0*50,0/1000 "ovocný polokmen, krytokořenný; 50 l/strom; 10x ve vegetačním období"</t>
  </si>
  <si>
    <t>-1440530758</t>
  </si>
  <si>
    <t>964900897</t>
  </si>
  <si>
    <t>105*10,0*50,0*4/1000 "ovocný polokmen, krytokořenný; 50 l/strom; 10x ve vegetačním období; příplatek za další 4 km"</t>
  </si>
  <si>
    <t>1245449763</t>
  </si>
  <si>
    <t>247099-02.3 - SO 02 Následná péče 2. rok</t>
  </si>
  <si>
    <t>1247113928</t>
  </si>
  <si>
    <t>2002756293</t>
  </si>
  <si>
    <t>115002629</t>
  </si>
  <si>
    <t>-1207980509</t>
  </si>
  <si>
    <t>1084075846</t>
  </si>
  <si>
    <t>250853803</t>
  </si>
  <si>
    <t>290402949</t>
  </si>
  <si>
    <t>-58706040</t>
  </si>
  <si>
    <t>1412234698</t>
  </si>
  <si>
    <t>1314466111</t>
  </si>
  <si>
    <t>-863569644</t>
  </si>
  <si>
    <t>-1489941435</t>
  </si>
  <si>
    <t>247099-02.4 - SO 02 Následná péče 3. rok</t>
  </si>
  <si>
    <t>-438251746</t>
  </si>
  <si>
    <t>-957774965</t>
  </si>
  <si>
    <t>412331841</t>
  </si>
  <si>
    <t>1587612946</t>
  </si>
  <si>
    <t>105 "výchovný řez stromů dle potřeby"</t>
  </si>
  <si>
    <t>-90577497</t>
  </si>
  <si>
    <t>1183620622</t>
  </si>
  <si>
    <t>-1347009010</t>
  </si>
  <si>
    <t>1123887</t>
  </si>
  <si>
    <t>-466657556</t>
  </si>
  <si>
    <t>527240093</t>
  </si>
  <si>
    <t>-845176384</t>
  </si>
  <si>
    <t>-1708832685</t>
  </si>
  <si>
    <t>247099-02.5 - SO 02 Vedlejší a ostatní náklady</t>
  </si>
  <si>
    <t>1986192095</t>
  </si>
  <si>
    <t>-2057331773</t>
  </si>
  <si>
    <t>-1085512008</t>
  </si>
  <si>
    <t>-716352988</t>
  </si>
  <si>
    <t>17926574</t>
  </si>
  <si>
    <t>360249035</t>
  </si>
  <si>
    <t>1881452404</t>
  </si>
  <si>
    <t>-752847326</t>
  </si>
  <si>
    <t>-855199036</t>
  </si>
  <si>
    <t>1743164730</t>
  </si>
  <si>
    <t>247099-03.1 - SO 03 - IP5</t>
  </si>
  <si>
    <t>537398712</t>
  </si>
  <si>
    <t>3374,0 "založení trávníku; planimetrováno ze situace"</t>
  </si>
  <si>
    <t>929087634</t>
  </si>
  <si>
    <t>3374,0/10000*15 "planimetrováno ze situace"</t>
  </si>
  <si>
    <t>1103366575</t>
  </si>
  <si>
    <t>3374,0 "planimetrováno ze situace"</t>
  </si>
  <si>
    <t>-1442573791</t>
  </si>
  <si>
    <t>3374*0,003 'Přepočtené koeficientem množství</t>
  </si>
  <si>
    <t>183101115</t>
  </si>
  <si>
    <t>Hloubení jamek bez výměny půdy zeminy skupiny 1 až 4 obj přes 0,125 do 0,4 m3 v rovině a svahu do 1:5</t>
  </si>
  <si>
    <t>104614309</t>
  </si>
  <si>
    <t>Hloubení jamek pro vysazování rostlin v zemině skupiny 1 až 4 bez výměny půdy v rovině nebo na svahu do 1:5, objemu přes 0,125 do 0,40 m3</t>
  </si>
  <si>
    <t>https://podminky.urs.cz/item/CS_URS_2024_02/183101115</t>
  </si>
  <si>
    <t>45 "výsadba vysokokmenů, 12-14, ZB"</t>
  </si>
  <si>
    <t>1492259456</t>
  </si>
  <si>
    <t>3418,0 "planimetrováno ze situace"</t>
  </si>
  <si>
    <t>-877360548</t>
  </si>
  <si>
    <t>1221697834</t>
  </si>
  <si>
    <t>3418,0 "založení trávníku; planimetrováno ze situace"</t>
  </si>
  <si>
    <t>1330309660</t>
  </si>
  <si>
    <t>3418,0/10000 "planimetrováno ze situace"</t>
  </si>
  <si>
    <t>184102115</t>
  </si>
  <si>
    <t>Výsadba dřeviny s balem D přes 0,5 do 0,6 m do jamky se zalitím v rovině a svahu do 1:5</t>
  </si>
  <si>
    <t>817164191</t>
  </si>
  <si>
    <t>Výsadba dřeviny s balem do předem vyhloubené jamky se zalitím v rovině nebo na svahu do 1:5, při průměru balu přes 500 do 600 mm</t>
  </si>
  <si>
    <t>https://podminky.urs.cz/item/CS_URS_2024_02/184102115</t>
  </si>
  <si>
    <t>-386069260</t>
  </si>
  <si>
    <t>-951221720</t>
  </si>
  <si>
    <t>67,5*2 'Přepočtené koeficientem množství</t>
  </si>
  <si>
    <t>1812272410</t>
  </si>
  <si>
    <t>-1124525643</t>
  </si>
  <si>
    <t>45*0,002 'Přepočtené koeficientem množství</t>
  </si>
  <si>
    <t>2028040678</t>
  </si>
  <si>
    <t>Výsadba vysokokmenů, 12-14, ZB</t>
  </si>
  <si>
    <t>45 "nátěr ochranným repelentem proti okusu; 5 kg/1000 sazenic"</t>
  </si>
  <si>
    <t>-680662278</t>
  </si>
  <si>
    <t>45 "výsadba vysokokmenů, 12-14, ZB; komparativní řez"</t>
  </si>
  <si>
    <t>-295044297</t>
  </si>
  <si>
    <t>-1263873907</t>
  </si>
  <si>
    <t>45*1,5 'Přepočtené koeficientem množství</t>
  </si>
  <si>
    <t>-1512665528</t>
  </si>
  <si>
    <t>-1286921174</t>
  </si>
  <si>
    <t>45*0,103 'Přepočtené koeficientem množství</t>
  </si>
  <si>
    <t>999110006</t>
  </si>
  <si>
    <t>Příčka spojovací půlkulatá; l = 50 cm; průměr 80 mm; impregnace; jeden konec rovně zaříznutý; druhý konec rovně zaříznutý</t>
  </si>
  <si>
    <t>1649609895</t>
  </si>
  <si>
    <t>Příčka spojovací půlkulatá; l = 50 cm; průměr 80 mm; impregnace; jeden konec rovně zaříznutý; druhý konec rovně zaříznutý; vč. instalace</t>
  </si>
  <si>
    <t>45*3 'Přepočtené koeficientem množství</t>
  </si>
  <si>
    <t>-287081361</t>
  </si>
  <si>
    <t>45*2,0/1000 "aplikace 2,0 kg hnojiva ke každému vysokokmenu"</t>
  </si>
  <si>
    <t>-1452849613</t>
  </si>
  <si>
    <t>0,09*0,03 'Přepočtené koeficientem množství</t>
  </si>
  <si>
    <t>1188180192</t>
  </si>
  <si>
    <t>45*10,0*50,0/1000 "výsadba vysokokmenů, 12-14, ZB; 50 l/strom; 10x ve vegetačním období od výsadby"</t>
  </si>
  <si>
    <t>1622746475</t>
  </si>
  <si>
    <t>1150537343</t>
  </si>
  <si>
    <t>45*10,0*50,0*4/1000 "výsadba vysokokmenů, 12-14, ZB; 50 l/strom; 10x ve vegetačním období od výsadby; příplatek za další 4 km"</t>
  </si>
  <si>
    <t>1862150311</t>
  </si>
  <si>
    <t>45*2 "výsadba vysokokmenů, 12-14, ZB; 2 vrstvy nátěru"</t>
  </si>
  <si>
    <t>90*0,3 'Přepočtené koeficientem množství</t>
  </si>
  <si>
    <t>Příplatek za skoby k uchycení pletiva od země; 3 skoby na 1 strom</t>
  </si>
  <si>
    <t>198477567</t>
  </si>
  <si>
    <t>1204581069</t>
  </si>
  <si>
    <t>-1893448779</t>
  </si>
  <si>
    <t>-1232088074</t>
  </si>
  <si>
    <t>026553041</t>
  </si>
  <si>
    <t>lípa srdčitá /Tilia cordata/, OK 6-8 cm, kont. nebo bal prům. 40 cm</t>
  </si>
  <si>
    <t>1508232772</t>
  </si>
  <si>
    <t>dřeviny okrasné listnaté PK = prostokořenné ZB = zemní bal K = kontejner QP,ROOT = krytokořenná sadba pěstovaná ve specielních sadbovačích prost, podřez. = prostokořenná sadba,  kořeny upraveny podřezáváním výška/obvod kmínku/ - kořenový systém 
lípa srdčitá /Tilia cordata/, OK 6-8 cm, kont. nebo bal prům. 40 cm</t>
  </si>
  <si>
    <t>026524270</t>
  </si>
  <si>
    <t>dub zimní /Quercus petraea/, v. nad 120 cm, obalovaná sazenice, prům. balu 30 cm</t>
  </si>
  <si>
    <t>-948872438</t>
  </si>
  <si>
    <t>02650301</t>
  </si>
  <si>
    <t>javor babyka /Acer campestre/ 20-50cm</t>
  </si>
  <si>
    <t>-801075201</t>
  </si>
  <si>
    <t>35</t>
  </si>
  <si>
    <t>026558108</t>
  </si>
  <si>
    <t>habr obecný /Carpinus betulus/, vysokokmen, 12-14, ZB</t>
  </si>
  <si>
    <t>-1674932688</t>
  </si>
  <si>
    <t>36</t>
  </si>
  <si>
    <t>923084305</t>
  </si>
  <si>
    <t>37</t>
  </si>
  <si>
    <t>265008277</t>
  </si>
  <si>
    <t>38</t>
  </si>
  <si>
    <t>-683600579</t>
  </si>
  <si>
    <t>247099-03.2 - SO 03 Následná péče 1. rok</t>
  </si>
  <si>
    <t>1551193691</t>
  </si>
  <si>
    <t>3374,0*2 "2x ročně"</t>
  </si>
  <si>
    <t>-1724109770</t>
  </si>
  <si>
    <t>3374,0/10000*15*2 "planimetrováno ze situace"</t>
  </si>
  <si>
    <t>-582575273</t>
  </si>
  <si>
    <t>45*2 "nátěr ochranným repelentem proti okusu 2x ročně; 5 kg/1000 sazenic"</t>
  </si>
  <si>
    <t>-1342568762</t>
  </si>
  <si>
    <t>45 "výchovný řez stromů"</t>
  </si>
  <si>
    <t>-1376377983</t>
  </si>
  <si>
    <t>45 "1x ročně; včetně kontroly kotvení"</t>
  </si>
  <si>
    <t>1862180332</t>
  </si>
  <si>
    <t>45 "ovocný polokmen, krytokořenný; doplnění 1x ročně"</t>
  </si>
  <si>
    <t>-768390969</t>
  </si>
  <si>
    <t>-1880315638</t>
  </si>
  <si>
    <t>45*2 "výsadbové mísy a okolí jednotlivých stromů; 2x ročně"</t>
  </si>
  <si>
    <t>770468444</t>
  </si>
  <si>
    <t>45*10,0*50,0/1000 "ovocný polokmen, krytokořenný; 50 l/strom; 10x ve vegetačním období"</t>
  </si>
  <si>
    <t>-334955946</t>
  </si>
  <si>
    <t>-2143308583</t>
  </si>
  <si>
    <t>45*10,0*50,0*4/1000 "ovocný polokmen, krytokořenný; 50 l/strom; 10x ve vegetačním období; příplatek za další 4 km"</t>
  </si>
  <si>
    <t>-1104454388</t>
  </si>
  <si>
    <t>247099-03.3 - SO 03 Následná péče 2. rok</t>
  </si>
  <si>
    <t>-2135829470</t>
  </si>
  <si>
    <t>-373066116</t>
  </si>
  <si>
    <t>1197816217</t>
  </si>
  <si>
    <t>-1645418098</t>
  </si>
  <si>
    <t>45 "výchovný řez stromů dle potřeby"</t>
  </si>
  <si>
    <t>1322410334</t>
  </si>
  <si>
    <t>525589283</t>
  </si>
  <si>
    <t>-558851366</t>
  </si>
  <si>
    <t>-1751818244</t>
  </si>
  <si>
    <t>1999535812</t>
  </si>
  <si>
    <t>-29939046</t>
  </si>
  <si>
    <t>595752456</t>
  </si>
  <si>
    <t>443835065</t>
  </si>
  <si>
    <t>247099-03.4 - SO 03 Následná péče 3. rok</t>
  </si>
  <si>
    <t>-1443504388</t>
  </si>
  <si>
    <t>1428091920</t>
  </si>
  <si>
    <t>-1283189605</t>
  </si>
  <si>
    <t>65555610</t>
  </si>
  <si>
    <t>31498174</t>
  </si>
  <si>
    <t>1088723662</t>
  </si>
  <si>
    <t>460401066</t>
  </si>
  <si>
    <t>1862894060</t>
  </si>
  <si>
    <t>2028583741</t>
  </si>
  <si>
    <t>-1676515042</t>
  </si>
  <si>
    <t>1088693812</t>
  </si>
  <si>
    <t>2147040599</t>
  </si>
  <si>
    <t>247099-03.5 - SO 03 Vedlejší a ostatní náklady</t>
  </si>
  <si>
    <t>836131853</t>
  </si>
  <si>
    <t>-379428102</t>
  </si>
  <si>
    <t>207467590</t>
  </si>
  <si>
    <t>-1139715160</t>
  </si>
  <si>
    <t>1544682991</t>
  </si>
  <si>
    <t>-362524755</t>
  </si>
  <si>
    <t>2040410049</t>
  </si>
  <si>
    <t>-796146392</t>
  </si>
  <si>
    <t>503380846</t>
  </si>
  <si>
    <t>-1719696803</t>
  </si>
  <si>
    <t>247099-04.1 - SO 04 - IP6</t>
  </si>
  <si>
    <t>-220958859</t>
  </si>
  <si>
    <t>2419,0 "založení trávníku; planimetrováno ze situace"</t>
  </si>
  <si>
    <t>119003300</t>
  </si>
  <si>
    <t>Standardní keřová oplocenka bez vrat, se vstupem, (materiál a realizace)</t>
  </si>
  <si>
    <t>-387991233</t>
  </si>
  <si>
    <t>28,0*4 "obvod d=28,0 m; 4 segmenty"</t>
  </si>
  <si>
    <t>-1518132266</t>
  </si>
  <si>
    <t>2419,0/10000*15 "planimetrováno ze situace"</t>
  </si>
  <si>
    <t>-461933959</t>
  </si>
  <si>
    <t>2419,0 "planimetrováno ze situace"</t>
  </si>
  <si>
    <t>1651017597</t>
  </si>
  <si>
    <t xml:space="preserve">Poznámka k položce:_x000D_
Druhově obohacená jetelotravní směs. Podrobná specifikace viz technická zpráva._x000D_
</t>
  </si>
  <si>
    <t>2419*0,003 'Přepočtené koeficientem množství</t>
  </si>
  <si>
    <t>303010533</t>
  </si>
  <si>
    <t>38 "výsadba ovocných polokmenů a odrostků, KK"</t>
  </si>
  <si>
    <t>183111112</t>
  </si>
  <si>
    <t>Hloubení jamek bez výměny půdy zeminy skupiny 1 až 4 obj přes 0,002 do 0,005 m3 v rovině a svahu do 1:5</t>
  </si>
  <si>
    <t>1685107750</t>
  </si>
  <si>
    <t>Hloubení jamek pro vysazování rostlin v zemině skupiny 1 až 4 bez výměny půdy v rovině nebo na svahu do 1:5, objemu přes 0,002 do 0,005 m3</t>
  </si>
  <si>
    <t>https://podminky.urs.cz/item/CS_URS_2024_02/183111112</t>
  </si>
  <si>
    <t>80 "jamky pro sazenice keřů"</t>
  </si>
  <si>
    <t>811112823</t>
  </si>
  <si>
    <t>2489,0 "planimetrováno ze situace"</t>
  </si>
  <si>
    <t>2079217623</t>
  </si>
  <si>
    <t>-1572323951</t>
  </si>
  <si>
    <t>1980244466</t>
  </si>
  <si>
    <t>2489,0/10000 "planimetrováno ze situace"</t>
  </si>
  <si>
    <t>184102112</t>
  </si>
  <si>
    <t>Výsadba dřeviny s balem D přes 0,2 do 0,3 m do jamky se zalitím v rovině a svahu do 1:5</t>
  </si>
  <si>
    <t>-1997081650</t>
  </si>
  <si>
    <t>Výsadba dřeviny s balem do předem vyhloubené jamky se zalitím v rovině nebo na svahu do 1:5, při průměru balu přes 200 do 300 mm</t>
  </si>
  <si>
    <t>https://podminky.urs.cz/item/CS_URS_2024_02/184102112</t>
  </si>
  <si>
    <t>80 "výsadba keřů 40-60, KK"</t>
  </si>
  <si>
    <t>-1038674609</t>
  </si>
  <si>
    <t>184215111</t>
  </si>
  <si>
    <t>Ukotvení kmene dřevin v rovině nebo na svahu do 1:5 jedním kůlem D do 0,1 m dl do 1 m</t>
  </si>
  <si>
    <t>-682372429</t>
  </si>
  <si>
    <t>Ukotvení dřeviny kůly v rovině nebo na svahu do 1:5 jedním kůlem, délky do 1 m</t>
  </si>
  <si>
    <t>https://podminky.urs.cz/item/CS_URS_2024_02/184215111</t>
  </si>
  <si>
    <t>80 "kůl ke keřům"</t>
  </si>
  <si>
    <t>60591250</t>
  </si>
  <si>
    <t>kůl signalizační ke keřům, D 80 cm; dl. 1,0 m</t>
  </si>
  <si>
    <t>1372797947</t>
  </si>
  <si>
    <t>-984113700</t>
  </si>
  <si>
    <t>-593425523</t>
  </si>
  <si>
    <t>57*2 'Přepočtené koeficientem množství</t>
  </si>
  <si>
    <t>-777753399</t>
  </si>
  <si>
    <t>1040458692</t>
  </si>
  <si>
    <t>38*0,002 'Přepočtené koeficientem množství</t>
  </si>
  <si>
    <t>-1739922380</t>
  </si>
  <si>
    <t>Výsadba ovocných polokmenů a odrostků, KK a keřů</t>
  </si>
  <si>
    <t>38 "nátěr ochranným repelentem proti okusu; 5 kg/1000 sazenic stromů"</t>
  </si>
  <si>
    <t>80 "nátěr ochranným repelentem proti okusu; 5 kg/1000 sazenic keřů"</t>
  </si>
  <si>
    <t>Součet</t>
  </si>
  <si>
    <t>144435557</t>
  </si>
  <si>
    <t>38 "výsadba ovocných polokmenů a odrostků, KK; komparativní řez"</t>
  </si>
  <si>
    <t>184806151</t>
  </si>
  <si>
    <t>Řez keřů netrnitých průklestem D koruny do 1,5 m</t>
  </si>
  <si>
    <t>-209784711</t>
  </si>
  <si>
    <t>Řez stromů, keřů nebo růží průklestem keřů netrnitých, o průměru koruny do 1,5 m</t>
  </si>
  <si>
    <t>https://podminky.urs.cz/item/CS_URS_2024_02/184806151</t>
  </si>
  <si>
    <t>80 "výsadba keřů 40-60, KK; komparativní řez"</t>
  </si>
  <si>
    <t>616295413</t>
  </si>
  <si>
    <t>1430966441</t>
  </si>
  <si>
    <t>1265848411</t>
  </si>
  <si>
    <t>80*0,4 "výsadba keřů 40-60, KK; 0,4 m2/keř"</t>
  </si>
  <si>
    <t>-1430837446</t>
  </si>
  <si>
    <t>70*0,103 'Přepočtené koeficientem množství</t>
  </si>
  <si>
    <t>-1973164109</t>
  </si>
  <si>
    <t>38*2,0/1000 "aplikace 2,0 kg hnojiva ke každému polokmenu"</t>
  </si>
  <si>
    <t>80*1,0/1000 "aplikace 1,0 kg hnojiva ke každému keři"</t>
  </si>
  <si>
    <t>-798620201</t>
  </si>
  <si>
    <t>0,156*0,03 'Přepočtené koeficientem množství</t>
  </si>
  <si>
    <t>1197871388</t>
  </si>
  <si>
    <t>38*10,0*50,0/1000 "výsadba ovocných polokmenů a odrostků, KK; 50 l/strom; 10x ve vegetačním období od výsadby"</t>
  </si>
  <si>
    <t>80*10,0*10,0/1000 "výsadba keřů 40-60, KK; 10 l/keř; 10x ve vegetačním období od výsadby"</t>
  </si>
  <si>
    <t>-516814712</t>
  </si>
  <si>
    <t>-1478542114</t>
  </si>
  <si>
    <t>Příplatek za další 4 km"</t>
  </si>
  <si>
    <t>38*10,0*50,0*4/1000 "výsadba ovocných polokmenů a odrostků, KK; 50 l/strom; 10x ve vegetačním období od výsadby"</t>
  </si>
  <si>
    <t>80*10,0*10,0*4/1000 "výsadba keřů 40-60, KK; 10 l/keř; 10x ve vegetačním období od výsadby"</t>
  </si>
  <si>
    <t>1945956891</t>
  </si>
  <si>
    <t>38*2 "výsadba ovocných polokmenů a odrostků, KK; 2 vrstvy nátěru"</t>
  </si>
  <si>
    <t>76*0,2 'Přepočtené koeficientem množství</t>
  </si>
  <si>
    <t>1774412744</t>
  </si>
  <si>
    <t>62513796</t>
  </si>
  <si>
    <t>38*2 'Přepočtené koeficientem množství</t>
  </si>
  <si>
    <t>-1038011015</t>
  </si>
  <si>
    <t>1452602785</t>
  </si>
  <si>
    <t>026553042</t>
  </si>
  <si>
    <t>lípa srdčitá /Tilia cordata/, 81-120 cm, KK nebo KO</t>
  </si>
  <si>
    <t>-51915647</t>
  </si>
  <si>
    <t>dřeviny okrasné listnaté PK = prostokořenné ZB = zemní bal K = kontejner QP,ROOT = krytokořenná sadba pěstovaná ve specielních sadbovačích prost, podřez. = prostokořenná sadba,  kořeny upraveny podřezáváním výška/obvod kmínku/ - kořenový systém 
lípa srdčitá /Tilia cordata/, 81-120 cm, KK nebo KO</t>
  </si>
  <si>
    <t>0265574031</t>
  </si>
  <si>
    <t>kalina tušalaj /Viburnum lantana/, keř 40–60 cm (min. 3 výhony), K</t>
  </si>
  <si>
    <t>2102446186</t>
  </si>
  <si>
    <t>39</t>
  </si>
  <si>
    <t>026520241</t>
  </si>
  <si>
    <t>růže šípková /Rosa canina/ 40–60 cm (min. 3 výhony), K</t>
  </si>
  <si>
    <t>1856787101</t>
  </si>
  <si>
    <t>40</t>
  </si>
  <si>
    <t>026558105</t>
  </si>
  <si>
    <t>dřín obecný /Cornus mas/, keř 40–60 cm (min. 3 výhony), K</t>
  </si>
  <si>
    <t>122039814</t>
  </si>
  <si>
    <t>41</t>
  </si>
  <si>
    <t>026506021</t>
  </si>
  <si>
    <t>svída krvavá /Cornus sanguinea/, keř, 40-60 cm, KK</t>
  </si>
  <si>
    <t>2213622</t>
  </si>
  <si>
    <t>42</t>
  </si>
  <si>
    <t>026506022</t>
  </si>
  <si>
    <t>ptačí zob obecný /Ligustrum vulgare/, keř, 40-60 cm, KK</t>
  </si>
  <si>
    <t>-2081967676</t>
  </si>
  <si>
    <t>43</t>
  </si>
  <si>
    <t>026506023</t>
  </si>
  <si>
    <t>řešetlák počistivý /Rhamnus cathartica/, keř, 40-60 cm, KK</t>
  </si>
  <si>
    <t>1819584292</t>
  </si>
  <si>
    <t>44</t>
  </si>
  <si>
    <t>026524278</t>
  </si>
  <si>
    <t>hrušeň polnička /Pyrus pynaster/, v. nad 120 cm, obalovaná sazenice, prům. balu 30 cm</t>
  </si>
  <si>
    <t>-177162928</t>
  </si>
  <si>
    <t>45</t>
  </si>
  <si>
    <t>849505767</t>
  </si>
  <si>
    <t>46</t>
  </si>
  <si>
    <t>02650442</t>
  </si>
  <si>
    <t>habr obecný /Carpinus betulus/ 80-125cm</t>
  </si>
  <si>
    <t>813843399</t>
  </si>
  <si>
    <t>47</t>
  </si>
  <si>
    <t>67542658</t>
  </si>
  <si>
    <t>247099-04.2 - SO 04 Následná péče 1. rok</t>
  </si>
  <si>
    <t>-1682533914</t>
  </si>
  <si>
    <t>2419,0*2 "2x ročně"</t>
  </si>
  <si>
    <t>119003301</t>
  </si>
  <si>
    <t>Standardní keřová oplocenka bez vrat, se vstupem, (materiál a realizace) - kontrola a případná oprava</t>
  </si>
  <si>
    <t>414626844</t>
  </si>
  <si>
    <t>112*0,5 'Přepočtené koeficientem množství</t>
  </si>
  <si>
    <t>20496526</t>
  </si>
  <si>
    <t>2419,0/10000*15*2 "planimetrováno ze situace"</t>
  </si>
  <si>
    <t>1145129692</t>
  </si>
  <si>
    <t>Výsadba ovocný stromů</t>
  </si>
  <si>
    <t>38*2 "nátěr ochranným repelentem proti okusu 2x ročně; 5 kg/1000 sazenic"</t>
  </si>
  <si>
    <t>-53859839</t>
  </si>
  <si>
    <t>38 "výchovný řez stromů"</t>
  </si>
  <si>
    <t>385951014</t>
  </si>
  <si>
    <t>38 "1x ročně; včetně kontroly kotvení"</t>
  </si>
  <si>
    <t>268177740</t>
  </si>
  <si>
    <t>-205666001</t>
  </si>
  <si>
    <t>1828993130</t>
  </si>
  <si>
    <t>38*2 "výsadbové mísy a okolí jednotlivých stromů; 2x ročně"</t>
  </si>
  <si>
    <t>642979441</t>
  </si>
  <si>
    <t>1301087080</t>
  </si>
  <si>
    <t>7959578</t>
  </si>
  <si>
    <t>1720429527</t>
  </si>
  <si>
    <t>247099-04.3 - SO 04 Následná péče 2. rok</t>
  </si>
  <si>
    <t>-239703907</t>
  </si>
  <si>
    <t>-89156552</t>
  </si>
  <si>
    <t>-1676362634</t>
  </si>
  <si>
    <t>-1267253856</t>
  </si>
  <si>
    <t>-59734348</t>
  </si>
  <si>
    <t>537242618</t>
  </si>
  <si>
    <t>14843779</t>
  </si>
  <si>
    <t>-314694861</t>
  </si>
  <si>
    <t>444847860</t>
  </si>
  <si>
    <t>-862773792</t>
  </si>
  <si>
    <t>-1894353498</t>
  </si>
  <si>
    <t>-1727036418</t>
  </si>
  <si>
    <t>905819438</t>
  </si>
  <si>
    <t>247099-04.4 - SO 04 Následná péče 3. rok</t>
  </si>
  <si>
    <t>1856794032</t>
  </si>
  <si>
    <t>134382403</t>
  </si>
  <si>
    <t>-1497828484</t>
  </si>
  <si>
    <t>1445264296</t>
  </si>
  <si>
    <t>884093416</t>
  </si>
  <si>
    <t>-967091547</t>
  </si>
  <si>
    <t>-1688612541</t>
  </si>
  <si>
    <t>-2109965795</t>
  </si>
  <si>
    <t>1189628649</t>
  </si>
  <si>
    <t>1214669897</t>
  </si>
  <si>
    <t>-1076965951</t>
  </si>
  <si>
    <t>1113082264</t>
  </si>
  <si>
    <t>-687679132</t>
  </si>
  <si>
    <t>247099-04.5 - SO 04 Vedlejší a ostatní náklady</t>
  </si>
  <si>
    <t>-2054385610</t>
  </si>
  <si>
    <t>1598924811</t>
  </si>
  <si>
    <t>-408042145</t>
  </si>
  <si>
    <t>-946921911</t>
  </si>
  <si>
    <t>-604827204</t>
  </si>
  <si>
    <t>881713946</t>
  </si>
  <si>
    <t>-1579759217</t>
  </si>
  <si>
    <t>-857535560</t>
  </si>
  <si>
    <t>-543327594</t>
  </si>
  <si>
    <t>1653003073</t>
  </si>
  <si>
    <t>247099-05.1 - SO 05 - IP11</t>
  </si>
  <si>
    <t>159719464</t>
  </si>
  <si>
    <t>1921,0 "založení trávníku; planimetrováno ze situace"</t>
  </si>
  <si>
    <t>33347845</t>
  </si>
  <si>
    <t>1921,0/10000*15 "planimetrováno ze situace"</t>
  </si>
  <si>
    <t>996698239</t>
  </si>
  <si>
    <t>1921,0 "planimetrováno ze situace"</t>
  </si>
  <si>
    <t>1614484818</t>
  </si>
  <si>
    <t>1921*0,003 'Přepočtené koeficientem množství</t>
  </si>
  <si>
    <t>-1744883613</t>
  </si>
  <si>
    <t>34 "výsadba ovocných polokmenů a odrostků"</t>
  </si>
  <si>
    <t>1970475515</t>
  </si>
  <si>
    <t>1955,0 "planimetrováno ze situace"</t>
  </si>
  <si>
    <t>-1831985283</t>
  </si>
  <si>
    <t>-105409076</t>
  </si>
  <si>
    <t>602376399</t>
  </si>
  <si>
    <t>1955,0/10000 "planimetrováno ze situace"</t>
  </si>
  <si>
    <t>-1604068110</t>
  </si>
  <si>
    <t>34 "výsadba ovocných polokmenů a odrostků, KK"</t>
  </si>
  <si>
    <t>998572138</t>
  </si>
  <si>
    <t>-289396207</t>
  </si>
  <si>
    <t>34*2 'Přepočtené koeficientem množství</t>
  </si>
  <si>
    <t>62754046</t>
  </si>
  <si>
    <t>1360555703</t>
  </si>
  <si>
    <t>34*0,002 'Přepočtené koeficientem množství</t>
  </si>
  <si>
    <t>-622323262</t>
  </si>
  <si>
    <t>Výsadba ovocných polokmenů a odrostků, KK</t>
  </si>
  <si>
    <t>34 "nátěr ochranným repelentem proti okusu; 5 kg/1000 sazenic"</t>
  </si>
  <si>
    <t>686864602</t>
  </si>
  <si>
    <t>34 "výsadba ovocných polokmenů a odrostků, KK; komparativní řez"</t>
  </si>
  <si>
    <t>-340291991</t>
  </si>
  <si>
    <t>-1665647008</t>
  </si>
  <si>
    <t>-11499822</t>
  </si>
  <si>
    <t>-1733154383</t>
  </si>
  <si>
    <t>34*0,103 'Přepočtené koeficientem množství</t>
  </si>
  <si>
    <t>264036843</t>
  </si>
  <si>
    <t>34*2,0/1000 "aplikace 2,0 kg hnojiva ke každému stromu"</t>
  </si>
  <si>
    <t>-808631484</t>
  </si>
  <si>
    <t>0,068*0,03 'Přepočtené koeficientem množství</t>
  </si>
  <si>
    <t>25957103</t>
  </si>
  <si>
    <t>34*10,0*50,0/1000 "výsadba ovocných polokmenů a odrostků; 50 l/strom; 10x ve vegetačním období od výsadby"</t>
  </si>
  <si>
    <t>-2129125178</t>
  </si>
  <si>
    <t>-2048781391</t>
  </si>
  <si>
    <t>34*10,0*50,0*4/1000 "výsadba ovocných polokmenů a odrostků; 50 l/strom; 10x ve vegetačním období od výsadby; příplatek za další 4 km"</t>
  </si>
  <si>
    <t>-325008184</t>
  </si>
  <si>
    <t>34*2 "výsadba ovocných polokmenů a odrostků, KK; 2 vrstvy nátěru"</t>
  </si>
  <si>
    <t>68*0,2 'Přepočtené koeficientem množství</t>
  </si>
  <si>
    <t>-929962854</t>
  </si>
  <si>
    <t>-556838045</t>
  </si>
  <si>
    <t>-390408947</t>
  </si>
  <si>
    <t>-1893251054</t>
  </si>
  <si>
    <t>2090684769</t>
  </si>
  <si>
    <t>689047072</t>
  </si>
  <si>
    <t>026503811</t>
  </si>
  <si>
    <t>jeřáb břek /Sorbus torminalis/, polokmen, výška kmene 130 – 169 cm, KK</t>
  </si>
  <si>
    <t>-1586074783</t>
  </si>
  <si>
    <t>915140292</t>
  </si>
  <si>
    <t>247099-05.2 - SO 05 Následná péče 1. rok</t>
  </si>
  <si>
    <t>1988365074</t>
  </si>
  <si>
    <t>1921,0*2 "2x ročně"</t>
  </si>
  <si>
    <t>368104505</t>
  </si>
  <si>
    <t>1921,0/10000*15*2 "planimetrováno ze situace"</t>
  </si>
  <si>
    <t>-1885665286</t>
  </si>
  <si>
    <t>34*2 "nátěr ochranným repelentem proti okusu 2x ročně; 5 kg/1000 sazenic"</t>
  </si>
  <si>
    <t>1802340059</t>
  </si>
  <si>
    <t>34 "výchovný řez stromů"</t>
  </si>
  <si>
    <t>-949056675</t>
  </si>
  <si>
    <t>34 "1x ročně; včetně kontroly kotvení"</t>
  </si>
  <si>
    <t>106718903</t>
  </si>
  <si>
    <t>34 "ovocný polokmen, krytokořenný; doplnění 1x ročně"</t>
  </si>
  <si>
    <t>1991110814</t>
  </si>
  <si>
    <t>1860274215</t>
  </si>
  <si>
    <t>34*2 "výsadbové mísy a okolí jednotlivých stromů; 2x ročně"</t>
  </si>
  <si>
    <t>-1978920688</t>
  </si>
  <si>
    <t>34*10,0*50,0/1000 "ovocný polokmen, krytokořenný; 50 l/strom; 10x ve vegetačním období"</t>
  </si>
  <si>
    <t>1134289466</t>
  </si>
  <si>
    <t>-252534923</t>
  </si>
  <si>
    <t>34*10,0*50,0*4/1000 "ovocný polokmen, krytokořenný; 50 l/strom; 10x ve vegetačním období; příplatek za další 4 km"</t>
  </si>
  <si>
    <t>1763423810</t>
  </si>
  <si>
    <t>247099-05.3 - SO 05 Následná péče 2. rok</t>
  </si>
  <si>
    <t>-1385463007</t>
  </si>
  <si>
    <t>425991740</t>
  </si>
  <si>
    <t>-63793467</t>
  </si>
  <si>
    <t>795444457</t>
  </si>
  <si>
    <t>-2049994700</t>
  </si>
  <si>
    <t>797234832</t>
  </si>
  <si>
    <t>97938753</t>
  </si>
  <si>
    <t>413162370</t>
  </si>
  <si>
    <t>1932610676</t>
  </si>
  <si>
    <t>-441858425</t>
  </si>
  <si>
    <t>-1170999125</t>
  </si>
  <si>
    <t>-159975828</t>
  </si>
  <si>
    <t>247099-05.4 - SO 05 Následná péče 3. rok</t>
  </si>
  <si>
    <t>-1493171535</t>
  </si>
  <si>
    <t>-1622593579</t>
  </si>
  <si>
    <t>-1248426482</t>
  </si>
  <si>
    <t>-1408852634</t>
  </si>
  <si>
    <t>716049231</t>
  </si>
  <si>
    <t>-102329453</t>
  </si>
  <si>
    <t>368816422</t>
  </si>
  <si>
    <t>-1373338900</t>
  </si>
  <si>
    <t>1181875561</t>
  </si>
  <si>
    <t>-1014714064</t>
  </si>
  <si>
    <t>372146881</t>
  </si>
  <si>
    <t>-2029273521</t>
  </si>
  <si>
    <t>247099-05.5 - SO 05 Vedlejší a ostatní náklady</t>
  </si>
  <si>
    <t>1971419200</t>
  </si>
  <si>
    <t>-1563703726</t>
  </si>
  <si>
    <t>1879747807</t>
  </si>
  <si>
    <t>302262687</t>
  </si>
  <si>
    <t>-1625239781</t>
  </si>
  <si>
    <t>1858636643</t>
  </si>
  <si>
    <t>-1025762594</t>
  </si>
  <si>
    <t>-396671623</t>
  </si>
  <si>
    <t>74844602</t>
  </si>
  <si>
    <t>-1201618879</t>
  </si>
  <si>
    <t>247099-06.1 - SO 06 - IP20</t>
  </si>
  <si>
    <t>-1859166431</t>
  </si>
  <si>
    <t>10987,0 "založení trávníku; planimetrováno ze situace"</t>
  </si>
  <si>
    <t>119003200</t>
  </si>
  <si>
    <t>Standardní drátěná oplocenka, výška 160 cm (materiál a realizace, včetně jednoho uzavíratelného vjezdu)</t>
  </si>
  <si>
    <t>1760501167</t>
  </si>
  <si>
    <t>Poznámka k položce:_x000D_
V každém segmentu budou osazeny 2 vjezdové brány. Vjezdová brána bude o šířce 3,0 m._x000D_
V každém segmentu budou v rámci oplocení vytvořeny berličky pro dravce v následujícím množství:_x000D_
  - segment A - 11 ks berliček_x000D_
  - segment B - 11 ks berliček_x000D_
  - segment C - 15 ks berliček_x000D_
  - segment D - 14 ks berliček_x000D_
  - segment E - 21 ks berliček_x000D_
  - segment F - 21 ks berliček_x000D_
  - segment G - 22 ks berliček_x000D_
  - segment H - 16 ks berliček_x000D_
  - segment I - 17 ks berliček</t>
  </si>
  <si>
    <t>168,0 "obvod d=168,0 m; segment A"</t>
  </si>
  <si>
    <t>172,0 "obvod d=172,0 m; segment B"</t>
  </si>
  <si>
    <t>218,0 "obvod d=218,0 m; segment C"</t>
  </si>
  <si>
    <t>217,0 "obvod d=217,0 m; segment D"</t>
  </si>
  <si>
    <t>319,0 "obvod d=319,0 m; segment E"</t>
  </si>
  <si>
    <t>321,0 "obvod d=321,0 m; segment F"</t>
  </si>
  <si>
    <t>323,0 "obvod d=323,0 m; segment G"</t>
  </si>
  <si>
    <t>235,0 "obvod d=235,0 m; segment H"</t>
  </si>
  <si>
    <t>250,0 "obvod d=250,0 m; segment I"</t>
  </si>
  <si>
    <t>-36629285</t>
  </si>
  <si>
    <t>10987,0/10000*15 "planimetrováno ze situace"</t>
  </si>
  <si>
    <t>1145001538</t>
  </si>
  <si>
    <t>10987,0 "planimetrováno ze situace"</t>
  </si>
  <si>
    <t>00572472</t>
  </si>
  <si>
    <t>osivo směs travní krajinná-rovinná</t>
  </si>
  <si>
    <t>-2014797354</t>
  </si>
  <si>
    <t>Poznámka k položce:_x000D_
Travní osivo - pastevní krajiná směs._x000D_
Doporučený výsevek je 4 g/m2</t>
  </si>
  <si>
    <t>1591*0,004 'Přepočtené koeficientem množství</t>
  </si>
  <si>
    <t>00572473</t>
  </si>
  <si>
    <t>KORIDOR – bylinná rekultivační směs</t>
  </si>
  <si>
    <t>385252427</t>
  </si>
  <si>
    <t>KORIDOR – bylinná rekultivační směs - obsahuje 21 rostlinných druhů.</t>
  </si>
  <si>
    <t>Poznámka k položce:_x000D_
Doporučený výsevek je 25 g/m2.</t>
  </si>
  <si>
    <t>9396*0,025 'Přepočtené koeficientem množství</t>
  </si>
  <si>
    <t>-1695252075</t>
  </si>
  <si>
    <t>337 "výsadba stromů, KK"</t>
  </si>
  <si>
    <t>-567296893</t>
  </si>
  <si>
    <t>2255 "jamky pro sazenice keřů"</t>
  </si>
  <si>
    <t>-496815963</t>
  </si>
  <si>
    <t>11671,0 "planimetrováno ze situace"</t>
  </si>
  <si>
    <t>1049774125</t>
  </si>
  <si>
    <t>-1237581924</t>
  </si>
  <si>
    <t>-736756238</t>
  </si>
  <si>
    <t>11671,0/10000 "planimetrováno ze situace"</t>
  </si>
  <si>
    <t>1753496737</t>
  </si>
  <si>
    <t>2255 "výsadba keřů 40-60, KK"</t>
  </si>
  <si>
    <t>1343394148</t>
  </si>
  <si>
    <t>-438950289</t>
  </si>
  <si>
    <t>2255 "kůl ke keřům"</t>
  </si>
  <si>
    <t>-846382716</t>
  </si>
  <si>
    <t>184215113</t>
  </si>
  <si>
    <t>Ukotvení kmene dřevin v rovině nebo na svahu do 1:5 jedním kůlem D do 0,1 m dl přes 2 do 3 m</t>
  </si>
  <si>
    <t>-1508662947</t>
  </si>
  <si>
    <t>Ukotvení dřeviny kůly v rovině nebo na svahu do 1:5 jedním kůlem, délky přes 2 do 3 m</t>
  </si>
  <si>
    <t>https://podminky.urs.cz/item/CS_URS_2024_02/184215113</t>
  </si>
  <si>
    <t>1958204947</t>
  </si>
  <si>
    <t>-1514373984</t>
  </si>
  <si>
    <t>-1589628988</t>
  </si>
  <si>
    <t>337*0,002 'Přepočtené koeficientem množství</t>
  </si>
  <si>
    <t>-1389962572</t>
  </si>
  <si>
    <t>Výsadba stromů, KK a keřů</t>
  </si>
  <si>
    <t>337 "nátěr ochranným repelentem proti okusu; 5 kg/1000 sazenic stromů"</t>
  </si>
  <si>
    <t>2255 "nátěr ochranným repelentem proti okusu; 5 kg/1000 sazenic keřů"</t>
  </si>
  <si>
    <t>1743047725</t>
  </si>
  <si>
    <t>337 "výsadba stromů, KK; komparativní řez"</t>
  </si>
  <si>
    <t>1039496825</t>
  </si>
  <si>
    <t>2255 "výsadba keřů 40-60, KK; komparativní řez"</t>
  </si>
  <si>
    <t>495376841</t>
  </si>
  <si>
    <t>337-329 "výsadba stromů mimo oplocenky, KK"</t>
  </si>
  <si>
    <t>-1806489288</t>
  </si>
  <si>
    <t>337*0,5 'Přepočtené koeficientem množství</t>
  </si>
  <si>
    <t>-88839099</t>
  </si>
  <si>
    <t>2255*0,4 "výsadba keřů 40-60, KK; 0,4 m2/keř"</t>
  </si>
  <si>
    <t>-1194614710</t>
  </si>
  <si>
    <t>1239*0,103 'Přepočtené koeficientem množství</t>
  </si>
  <si>
    <t>-768675202</t>
  </si>
  <si>
    <t>337*2,0/1000 "aplikace 2,0 kg hnojiva ke každému stromu"</t>
  </si>
  <si>
    <t>2255*1,0/1000 "aplikace 1,0 kg hnojiva ke každému keři"</t>
  </si>
  <si>
    <t>-430151219</t>
  </si>
  <si>
    <t>2,929*0,03 'Přepočtené koeficientem množství</t>
  </si>
  <si>
    <t>341590008</t>
  </si>
  <si>
    <t>337*10,0*50,0/1000 "výsadba stromů, KK; 50 l/strom; 10x ve vegetačním období od výsadby"</t>
  </si>
  <si>
    <t>2255*10,0*10,0/1000 "výsadba keřů 40-60, KK; 10 l/keř; 10x ve vegetačním období od výsadby"</t>
  </si>
  <si>
    <t>1932005939</t>
  </si>
  <si>
    <t>1225495417</t>
  </si>
  <si>
    <t>337*10,0*50,0*4/1000 "výsadba stromů, KK; 50 l/strom; 10x ve vegetačním období od výsadby"</t>
  </si>
  <si>
    <t>2255*10,0*10,0*4/1000 "výsadba keřů 40-60, KK; 10 l/keř; 10x ve vegetačním období od výsadby"</t>
  </si>
  <si>
    <t>1498386966</t>
  </si>
  <si>
    <t>337*2 "výsadba stromů, KK; 2 vrstvy nátěru"</t>
  </si>
  <si>
    <t>674*0,2 'Přepočtené koeficientem množství</t>
  </si>
  <si>
    <t>-655431215</t>
  </si>
  <si>
    <t>-496153972</t>
  </si>
  <si>
    <t>8*2 'Přepočtené koeficientem množství</t>
  </si>
  <si>
    <t>-1318443916</t>
  </si>
  <si>
    <t>160212189</t>
  </si>
  <si>
    <t>-82466006</t>
  </si>
  <si>
    <t>026503811.1</t>
  </si>
  <si>
    <t>-91637288</t>
  </si>
  <si>
    <t>-2064487823</t>
  </si>
  <si>
    <t>961277353</t>
  </si>
  <si>
    <t>026557701</t>
  </si>
  <si>
    <t>brslen evropský /Euonymus europaeus/, keř 40–60 cm (min. 3 výhony), K</t>
  </si>
  <si>
    <t>1865269998</t>
  </si>
  <si>
    <t>-998641959</t>
  </si>
  <si>
    <t>-1138023275</t>
  </si>
  <si>
    <t>-151200692</t>
  </si>
  <si>
    <t>026506025</t>
  </si>
  <si>
    <t>meruzalka alpská /Ribes alpinum/, keř, 40-60, KK</t>
  </si>
  <si>
    <t>-1046258897</t>
  </si>
  <si>
    <t>026558104</t>
  </si>
  <si>
    <t>líska obecná /Corylus avellana/, keř 40–60 cm (min. 3 výhony), K</t>
  </si>
  <si>
    <t>-1485370042</t>
  </si>
  <si>
    <t>48</t>
  </si>
  <si>
    <t>026558103</t>
  </si>
  <si>
    <t>trnka obecná /Prunus spinosa/, keř 40–60 cm (min. 3 výhony), K</t>
  </si>
  <si>
    <t>1964557016</t>
  </si>
  <si>
    <t>49</t>
  </si>
  <si>
    <t>2084481724</t>
  </si>
  <si>
    <t>50</t>
  </si>
  <si>
    <t>662977848</t>
  </si>
  <si>
    <t>51</t>
  </si>
  <si>
    <t>1033079398</t>
  </si>
  <si>
    <t>52</t>
  </si>
  <si>
    <t>-1115961183</t>
  </si>
  <si>
    <t>53</t>
  </si>
  <si>
    <t>-391232169</t>
  </si>
  <si>
    <t>54</t>
  </si>
  <si>
    <t>1520448901</t>
  </si>
  <si>
    <t>55</t>
  </si>
  <si>
    <t>026506024</t>
  </si>
  <si>
    <t>hloh jednosemenný /Crataegus monogyna/, keř, 40-60 cm, KK</t>
  </si>
  <si>
    <t>-1697316437</t>
  </si>
  <si>
    <t>247099-06.2 - SO 06 Následná péče 1. rok</t>
  </si>
  <si>
    <t>-260635188</t>
  </si>
  <si>
    <t>10987,0*2 "2x ročně"</t>
  </si>
  <si>
    <t>2043678601</t>
  </si>
  <si>
    <t>10987,0/10000*15*2 "planimetrováno ze situace"</t>
  </si>
  <si>
    <t>-620668810</t>
  </si>
  <si>
    <t>Výsadba stromů</t>
  </si>
  <si>
    <t>337*2 "nátěr ochranným repelentem proti okusu 2x ročně; 5 kg/1000 sazenic"</t>
  </si>
  <si>
    <t>402061117</t>
  </si>
  <si>
    <t>337 "výchovný řez stromů"</t>
  </si>
  <si>
    <t>184853531</t>
  </si>
  <si>
    <t>Chemické odplevelení po založení kultury postřikem meziřádkově v rovině a svahu do 1:5 strojně</t>
  </si>
  <si>
    <t>CS ÚRS 2025 02</t>
  </si>
  <si>
    <t>1619902027</t>
  </si>
  <si>
    <t>Chemické odplevelení po založení kultury strojně postřikem meziřádkově v rovině nebo na svahu do 1:5</t>
  </si>
  <si>
    <t>https://podminky.urs.cz/item/CS_URS_2025_02/184853531</t>
  </si>
  <si>
    <t>1424782581</t>
  </si>
  <si>
    <t>337 "1x ročně; včetně kontroly kotvení"</t>
  </si>
  <si>
    <t>968678579</t>
  </si>
  <si>
    <t>2245*0,4 "výsadba keřů 40-60, KK; 0,4 m2/keř"</t>
  </si>
  <si>
    <t>-1710886163</t>
  </si>
  <si>
    <t>1235*0,103 'Přepočtené koeficientem množství</t>
  </si>
  <si>
    <t>511979995</t>
  </si>
  <si>
    <t>337*2 "výsadbové mísy a okolí jednotlivých stromů; 2x ročně"</t>
  </si>
  <si>
    <t>-1891163000</t>
  </si>
  <si>
    <t>2245*10,0*10,0/1000 "výsadba keřů 40-60, KK; 10 l/keř; 10x ve vegetačním období od výsadby"</t>
  </si>
  <si>
    <t>560021545</t>
  </si>
  <si>
    <t>901996838</t>
  </si>
  <si>
    <t>2245*10,0*10,0*4/1000 "výsadba keřů 40-60, KK; 10 l/keř; 10x ve vegetačním období od výsadby"</t>
  </si>
  <si>
    <t>1202602661</t>
  </si>
  <si>
    <t>247099-06.3 - SO 06 Následná péče 2. rok</t>
  </si>
  <si>
    <t>1718718317</t>
  </si>
  <si>
    <t>-383463516</t>
  </si>
  <si>
    <t>-518751671</t>
  </si>
  <si>
    <t>1860237598</t>
  </si>
  <si>
    <t>-1827600572</t>
  </si>
  <si>
    <t>-945205190</t>
  </si>
  <si>
    <t>207824074</t>
  </si>
  <si>
    <t>-988027069</t>
  </si>
  <si>
    <t>1973388582</t>
  </si>
  <si>
    <t>1211482361</t>
  </si>
  <si>
    <t>-1268013304</t>
  </si>
  <si>
    <t>-1785531069</t>
  </si>
  <si>
    <t>-1062282521</t>
  </si>
  <si>
    <t>247099-06.4 - SO 06 Následná péče 3. rok</t>
  </si>
  <si>
    <t>-62434680</t>
  </si>
  <si>
    <t>575061074</t>
  </si>
  <si>
    <t>-904591480</t>
  </si>
  <si>
    <t>227927201</t>
  </si>
  <si>
    <t>-1960836332</t>
  </si>
  <si>
    <t>817764534</t>
  </si>
  <si>
    <t>1713443935</t>
  </si>
  <si>
    <t>2038603655</t>
  </si>
  <si>
    <t>-1192887635</t>
  </si>
  <si>
    <t>-186596305</t>
  </si>
  <si>
    <t>1913722257</t>
  </si>
  <si>
    <t>-2100736692</t>
  </si>
  <si>
    <t>-913919515</t>
  </si>
  <si>
    <t>247099-06.5 - SO 06 Vedlejší a ostatní náklady</t>
  </si>
  <si>
    <t>-2023728344</t>
  </si>
  <si>
    <t>291145897</t>
  </si>
  <si>
    <t>-204686693</t>
  </si>
  <si>
    <t>-1087992756</t>
  </si>
  <si>
    <t>272315286</t>
  </si>
  <si>
    <t>-13002687</t>
  </si>
  <si>
    <t>1704191169</t>
  </si>
  <si>
    <t>-1450408554</t>
  </si>
  <si>
    <t>-675443841</t>
  </si>
  <si>
    <t>1492312103</t>
  </si>
  <si>
    <t>247099-07.1 - SO 07 - IP21</t>
  </si>
  <si>
    <t>2100174404</t>
  </si>
  <si>
    <t>1824,0 "založení trávníku; planimetrováno ze situace"</t>
  </si>
  <si>
    <t>111201101</t>
  </si>
  <si>
    <t>Odstranění křovin a stromů průměru kmene do 100 mm i s kořeny z celkové plochy do 1000 m2</t>
  </si>
  <si>
    <t>1151880304</t>
  </si>
  <si>
    <t>Odstranění křovin a stromů s odstraněním kořenů průměru kmene do 100 mm do sklonu terénu 1 : 5, při celkové ploše do 1 000 m2</t>
  </si>
  <si>
    <t>200,0 "4 ks keře trnovník akát, 8 ks keře slivoň myrobalán"</t>
  </si>
  <si>
    <t>112101101</t>
  </si>
  <si>
    <t>Odstranění stromů listnatých průměru kmene přes 100 do 300 mm</t>
  </si>
  <si>
    <t>2109404582</t>
  </si>
  <si>
    <t>Odstranění stromů s odřezáním kmene a s odvětvením listnatých, průměru kmene přes 100 do 300 mm</t>
  </si>
  <si>
    <t>https://podminky.urs.cz/item/CS_URS_2024_02/112101101</t>
  </si>
  <si>
    <t>4 "strom trnovník akát (3x o 29 cm, 1x o 21 cm); kácení dřevin na p.č. 5709, ale i p.č. 5737 "</t>
  </si>
  <si>
    <t>112201111R</t>
  </si>
  <si>
    <t>Nátěr pařezu herbicidem</t>
  </si>
  <si>
    <t>-1427071495</t>
  </si>
  <si>
    <t>Poznámka k položce:_x000D_
Provedení neprodleně po řezu, před zaschnutím řezné plochy. Zatření řezné plochy pařezu bude provedeno minimálně 2x po sobě, vždy však po zaschnutí předcházejícího nátěru._x000D_
V ceně jsou započítány náklady na provedení vč. dodávky herbicidu._x000D_
Podrobná specifikace viz SPPK D02 007:2023.</t>
  </si>
  <si>
    <t>1390444163</t>
  </si>
  <si>
    <t>28,0*7 "obvod d=28,0 m; 7 segmentů"</t>
  </si>
  <si>
    <t>171201106R</t>
  </si>
  <si>
    <t>Kompletní likvidace dřevních zbytků, větví a pařezů v souladu se zákonem O odpadech č. 541/2020 Sb. v platném znění.</t>
  </si>
  <si>
    <t>835624348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</si>
  <si>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skládku_x000D_
Předpokládaná odvozní vzdálenost na skládku v XYZ XX km.</t>
  </si>
  <si>
    <t>křoviny, větve a kmeny po provedeném kácení a torzování; odhad projektanta 2 m3/ks stromu; objem je odhadem projektanta</t>
  </si>
  <si>
    <t>100,0 "křoviny"</t>
  </si>
  <si>
    <t>8,0 "stromy"</t>
  </si>
  <si>
    <t>1993543006</t>
  </si>
  <si>
    <t>1824,0/10000*15 "planimetrováno ze situace"</t>
  </si>
  <si>
    <t>304262534</t>
  </si>
  <si>
    <t>1824,0 "planimetrováno ze situace"</t>
  </si>
  <si>
    <t>129410111</t>
  </si>
  <si>
    <t>1824*0,003 'Přepočtené koeficientem množství</t>
  </si>
  <si>
    <t>-1357814126</t>
  </si>
  <si>
    <t>33 "výsadba ovocných polokmenů a odrostků, KK"</t>
  </si>
  <si>
    <t>-157702300</t>
  </si>
  <si>
    <t>120 "jamky pro sazenice keřů"</t>
  </si>
  <si>
    <t>2141850347</t>
  </si>
  <si>
    <t>1913,0 "planimetrováno ze situace"</t>
  </si>
  <si>
    <t>280800790</t>
  </si>
  <si>
    <t>-895169626</t>
  </si>
  <si>
    <t>1291043299</t>
  </si>
  <si>
    <t>1913,0/10000 "planimetrováno ze situace"</t>
  </si>
  <si>
    <t>-1954856650</t>
  </si>
  <si>
    <t>120 "výsadba keřů 40-60, KK"</t>
  </si>
  <si>
    <t>726406057</t>
  </si>
  <si>
    <t>1075070927</t>
  </si>
  <si>
    <t>120 "kůl ke keřům"</t>
  </si>
  <si>
    <t>279641982</t>
  </si>
  <si>
    <t>-1858810543</t>
  </si>
  <si>
    <t>718075755</t>
  </si>
  <si>
    <t>49,5*2 'Přepočtené koeficientem množství</t>
  </si>
  <si>
    <t>-1067562631</t>
  </si>
  <si>
    <t>594102203</t>
  </si>
  <si>
    <t>33*0,002 'Přepočtené koeficientem množství</t>
  </si>
  <si>
    <t>497867681</t>
  </si>
  <si>
    <t>33 "nátěr ochranným repelentem proti okusu; 5 kg/1000 sazenic stromů"</t>
  </si>
  <si>
    <t>120 "nátěr ochranným repelentem proti okusu; 5 kg/1000 sazenic keřů"</t>
  </si>
  <si>
    <t>-721449173</t>
  </si>
  <si>
    <t>33 "výsadba ovocných polokmenů a odrostků, KK; komparativní řez"</t>
  </si>
  <si>
    <t>1566608023</t>
  </si>
  <si>
    <t>120 "výsadba keřů 40-60, KK; komparativní řez"</t>
  </si>
  <si>
    <t>1030362096</t>
  </si>
  <si>
    <t>-300675271</t>
  </si>
  <si>
    <t>-43428282</t>
  </si>
  <si>
    <t>120*0,4 "výsadba keřů 40-60, KK; 0,4 m2/keř"</t>
  </si>
  <si>
    <t>949657003</t>
  </si>
  <si>
    <t>81*0,103 'Přepočtené koeficientem množství</t>
  </si>
  <si>
    <t>460748681</t>
  </si>
  <si>
    <t>33*2,0/1000 "aplikace 2,0 kg hnojiva ke každému polokmenu"</t>
  </si>
  <si>
    <t>120*1,0/1000 "aplikace 1,0 kg hnojiva ke každému keři"</t>
  </si>
  <si>
    <t>1324730143</t>
  </si>
  <si>
    <t>0,186*0,03 'Přepočtené koeficientem množství</t>
  </si>
  <si>
    <t>1713991154</t>
  </si>
  <si>
    <t>33*10,0*50,0/1000 "výsadba ovocných polokmenů a odrostků, KK; 50 l/strom; 10x ve vegetačním období od výsadby"</t>
  </si>
  <si>
    <t>120*10,0*10,0/1000 "výsadba keřů 40-60, KK; 10 l/keř; 10x ve vegetačním období od výsadby"</t>
  </si>
  <si>
    <t>-1453449523</t>
  </si>
  <si>
    <t>1768979785</t>
  </si>
  <si>
    <t>33*10,0*50,0*4/1000 "výsadba ovocných polokmenů a odrostků, KK; 50 l/strom; 10x ve vegetačním období od výsadby"</t>
  </si>
  <si>
    <t>120*10,0*10,0*4/1000 "výsadba keřů 40-60, KK; 10 l/keř; 10x ve vegetačním období od výsadby"</t>
  </si>
  <si>
    <t>-1424528012</t>
  </si>
  <si>
    <t>33*2 "výsadba ovocných polokmenů a odrostků, KK; 2 vrstvy nátěru"</t>
  </si>
  <si>
    <t>66*0,2 'Přepočtené koeficientem množství</t>
  </si>
  <si>
    <t>-219496745</t>
  </si>
  <si>
    <t>534746844</t>
  </si>
  <si>
    <t>33*2 'Přepočtené koeficientem množství</t>
  </si>
  <si>
    <t>-870837077</t>
  </si>
  <si>
    <t>1365116013</t>
  </si>
  <si>
    <t>644153372</t>
  </si>
  <si>
    <t>-941114010</t>
  </si>
  <si>
    <t>-1058280056</t>
  </si>
  <si>
    <t>1619716982</t>
  </si>
  <si>
    <t>-942313309</t>
  </si>
  <si>
    <t>-1194627276</t>
  </si>
  <si>
    <t>-1956897150</t>
  </si>
  <si>
    <t>-594801107</t>
  </si>
  <si>
    <t>-1372862283</t>
  </si>
  <si>
    <t>864822330</t>
  </si>
  <si>
    <t>2123381792</t>
  </si>
  <si>
    <t>247099-07.2 - SO 07 Následná péče 1. rok</t>
  </si>
  <si>
    <t>-1939365590</t>
  </si>
  <si>
    <t>1824,0*2 "2x ročně"</t>
  </si>
  <si>
    <t>-1739980886</t>
  </si>
  <si>
    <t>28,0*7 "obvod d=28,0 m;  segmentů"</t>
  </si>
  <si>
    <t>196*0,5 'Přepočtené koeficientem množství</t>
  </si>
  <si>
    <t>-1025108776</t>
  </si>
  <si>
    <t>1824,0/10000*15*2 "planimetrováno ze situace"</t>
  </si>
  <si>
    <t>621931343</t>
  </si>
  <si>
    <t>33*2 "nátěr ochranným repelentem proti okusu 2x ročně; 5 kg/1000 sazenic"</t>
  </si>
  <si>
    <t>-1172459994</t>
  </si>
  <si>
    <t>33 "výchovný řez stromů"</t>
  </si>
  <si>
    <t>-96625692</t>
  </si>
  <si>
    <t>33 "1x ročně; včetně kontroly kotvení"</t>
  </si>
  <si>
    <t>325278024</t>
  </si>
  <si>
    <t>1446620734</t>
  </si>
  <si>
    <t>-1540929557</t>
  </si>
  <si>
    <t>33*2 "výsadbové mísy a okolí jednotlivých stromů; 2x ročně"</t>
  </si>
  <si>
    <t>979129133</t>
  </si>
  <si>
    <t>-935985909</t>
  </si>
  <si>
    <t>447258680</t>
  </si>
  <si>
    <t>1605265477</t>
  </si>
  <si>
    <t>247099-07.3 - SO 07 Následná péče 2. rok</t>
  </si>
  <si>
    <t>1087462746</t>
  </si>
  <si>
    <t>572658950</t>
  </si>
  <si>
    <t>1064333553</t>
  </si>
  <si>
    <t>225497055</t>
  </si>
  <si>
    <t>-60167412</t>
  </si>
  <si>
    <t>-2020334167</t>
  </si>
  <si>
    <t>-1802560412</t>
  </si>
  <si>
    <t>769575255</t>
  </si>
  <si>
    <t>-613555271</t>
  </si>
  <si>
    <t>-1297416003</t>
  </si>
  <si>
    <t>-1384952234</t>
  </si>
  <si>
    <t>-1094962721</t>
  </si>
  <si>
    <t>576714999</t>
  </si>
  <si>
    <t>247099-07.4 - SO 07 Následná péče 3. rok</t>
  </si>
  <si>
    <t>888522195</t>
  </si>
  <si>
    <t>-407511018</t>
  </si>
  <si>
    <t>-809178595</t>
  </si>
  <si>
    <t>-977443502</t>
  </si>
  <si>
    <t>1451774750</t>
  </si>
  <si>
    <t>-1731212028</t>
  </si>
  <si>
    <t>1782941495</t>
  </si>
  <si>
    <t>399588867</t>
  </si>
  <si>
    <t>-1695896881</t>
  </si>
  <si>
    <t>-237897226</t>
  </si>
  <si>
    <t>-816412498</t>
  </si>
  <si>
    <t>-950941797</t>
  </si>
  <si>
    <t>659400498</t>
  </si>
  <si>
    <t>247099-07.5 - SO 07 Vedlejší a ostatní náklady</t>
  </si>
  <si>
    <t>1250327175</t>
  </si>
  <si>
    <t>117653427</t>
  </si>
  <si>
    <t>-782504768</t>
  </si>
  <si>
    <t>1429375492</t>
  </si>
  <si>
    <t>1857829702</t>
  </si>
  <si>
    <t>16636322</t>
  </si>
  <si>
    <t>1032071722</t>
  </si>
  <si>
    <t>559954386</t>
  </si>
  <si>
    <t>-1351841365</t>
  </si>
  <si>
    <t>-1688058442</t>
  </si>
  <si>
    <t>247099-08.1 - SO 08 - IP22</t>
  </si>
  <si>
    <t xml:space="preserve">    2 - Zakládání</t>
  </si>
  <si>
    <t>1270635446</t>
  </si>
  <si>
    <t>6034,0*2 "založení trávníku; planimetrováno ze situace; kosení 2x ročně"</t>
  </si>
  <si>
    <t>1279936203</t>
  </si>
  <si>
    <t>6034,0/10000*15*2 "planimetrováno ze situace; kosení 2x ročně"</t>
  </si>
  <si>
    <t>-207608400</t>
  </si>
  <si>
    <t>6034,0 "planimetrováno ze situace"</t>
  </si>
  <si>
    <t>00572480</t>
  </si>
  <si>
    <t>osivo směs travní do sušších poměrů</t>
  </si>
  <si>
    <t>219917028</t>
  </si>
  <si>
    <t>6034*0,005 'Přepočtené koeficientem množství</t>
  </si>
  <si>
    <t>1701898089</t>
  </si>
  <si>
    <t>1815866473</t>
  </si>
  <si>
    <t>-1744664568</t>
  </si>
  <si>
    <t>6034,0 "založení trávníku; planimetrováno ze situace"</t>
  </si>
  <si>
    <t>2117768834</t>
  </si>
  <si>
    <t>6034,0/10000 "planimetrováno ze situace"</t>
  </si>
  <si>
    <t>Zakládání</t>
  </si>
  <si>
    <t>232321121</t>
  </si>
  <si>
    <t>Zaražení dřevěných pilot svisle D přes 120 mm hl do 3 m</t>
  </si>
  <si>
    <t>-692495519</t>
  </si>
  <si>
    <t>Zaražení nebo nastražení a zaberanění dřevěných kůlů nebo pilot svislých průměru přes 120 mm, na délku od 0 do 3 m</t>
  </si>
  <si>
    <t>https://podminky.urs.cz/item/CS_URS_2024_02/232321121</t>
  </si>
  <si>
    <t>pozemek bude označen v lomových bodech a několika liniových bodech akátovými nebo dubovými kůly, aby nedocházelo k následnému rozorávání lokality</t>
  </si>
  <si>
    <t>8,0 "označení lomových bodů"</t>
  </si>
  <si>
    <t>05217118</t>
  </si>
  <si>
    <t>tyče dřevěné v kůře D 100mm dl 8m</t>
  </si>
  <si>
    <t>-1681430126</t>
  </si>
  <si>
    <t>8*0,0236 'Přepočtené koeficientem množství</t>
  </si>
  <si>
    <t>-1859913170</t>
  </si>
  <si>
    <t>247099-08.2 - SO 08 Následná péče 1. rok</t>
  </si>
  <si>
    <t>398792708</t>
  </si>
  <si>
    <t>6034,0*2 "2x ročně"</t>
  </si>
  <si>
    <t>28287819</t>
  </si>
  <si>
    <t>6034,0/10000*15*2 "planimetrováno ze situace"</t>
  </si>
  <si>
    <t>247099-08.3 - SO 08 Následná péče 2. rok</t>
  </si>
  <si>
    <t>683639788</t>
  </si>
  <si>
    <t>425713315</t>
  </si>
  <si>
    <t>247099-08.4 - SO 08 Následná péče 3. rok</t>
  </si>
  <si>
    <t>1365393166</t>
  </si>
  <si>
    <t>2004625605</t>
  </si>
  <si>
    <t>247099-08.5 - SO 08 Vedlejší a ostatní náklady</t>
  </si>
  <si>
    <t>-1966426539</t>
  </si>
  <si>
    <t>1354232427</t>
  </si>
  <si>
    <t>-606633651</t>
  </si>
  <si>
    <t>1841968178</t>
  </si>
  <si>
    <t>-567594015</t>
  </si>
  <si>
    <t>-1085528424</t>
  </si>
  <si>
    <t>-1975144771</t>
  </si>
  <si>
    <t>918755061</t>
  </si>
  <si>
    <t>1610246402</t>
  </si>
  <si>
    <t>-1434615314</t>
  </si>
  <si>
    <t>247099-09.1 - SO 09 - IP23</t>
  </si>
  <si>
    <t>1815071996</t>
  </si>
  <si>
    <t>14728,0 "založení trávníku; planimetrováno ze situace"</t>
  </si>
  <si>
    <t>-1879079418</t>
  </si>
  <si>
    <t>Poznámka k položce:_x000D_
V každém segmentu budou osazeny 1 vjezdová brána. Vjezdová brána bude o šířce 3,0 m._x000D_
V každém segmentu budou v rámci oplocení vytvořeny berličky pro dravce v následujícím množství:_x000D_
  - segment A - 11 ks berliček_x000D_
  - segment B - 11 ks berliček_x000D_
  - segment C - 15 ks berliček_x000D_
  - segment D - 14 ks berliček_x000D_
  - segment E - 21 ks berliček_x000D_
  - segment F - 21 ks berliček_x000D_
  - segment G - 22 ks berliček_x000D_
  - segment H - 16 ks berliček_x000D_
  - segment I - 17 ks berliček</t>
  </si>
  <si>
    <t>552,0 "obvodové oplocení"</t>
  </si>
  <si>
    <t>-1488471774</t>
  </si>
  <si>
    <t>14728,0/10000*15 "planimetrováno ze situace"</t>
  </si>
  <si>
    <t>-358220465</t>
  </si>
  <si>
    <t>14728,0 "planimetrováno ze situace"</t>
  </si>
  <si>
    <t>-1409492555</t>
  </si>
  <si>
    <t>14728*0,003 'Přepočtené koeficientem množství</t>
  </si>
  <si>
    <t>-1121938464</t>
  </si>
  <si>
    <t>16 "výsadba odrostků, KK"</t>
  </si>
  <si>
    <t>-1460853109</t>
  </si>
  <si>
    <t>103 "jamky pro sazenice keřů"</t>
  </si>
  <si>
    <t>1198036800</t>
  </si>
  <si>
    <t>14786,0 "planimetrováno ze situace"</t>
  </si>
  <si>
    <t>-1772365497</t>
  </si>
  <si>
    <t>-87871119</t>
  </si>
  <si>
    <t>1320641015</t>
  </si>
  <si>
    <t>14786,0/10000 "planimetrováno ze situace"</t>
  </si>
  <si>
    <t>-1783721830</t>
  </si>
  <si>
    <t>103 "výsadba keřů 40-60, KK"</t>
  </si>
  <si>
    <t>2118929826</t>
  </si>
  <si>
    <t>-95841638</t>
  </si>
  <si>
    <t>96 "kůl ke keřům ve 3 segmentech oplocenek"</t>
  </si>
  <si>
    <t>-309775720</t>
  </si>
  <si>
    <t>1701998133</t>
  </si>
  <si>
    <t>-26209656</t>
  </si>
  <si>
    <t>16*2 'Přepočtené koeficientem množství</t>
  </si>
  <si>
    <t>1284900689</t>
  </si>
  <si>
    <t>318019651</t>
  </si>
  <si>
    <t>16*0,002 'Přepočtené koeficientem množství</t>
  </si>
  <si>
    <t>-490262993</t>
  </si>
  <si>
    <t>Výsadba odrostků, KK a keřů</t>
  </si>
  <si>
    <t>16 "nátěr ochranným repelentem proti okusu; 5 kg/1000 sazenic stromů"</t>
  </si>
  <si>
    <t>103 "nátěr ochranným repelentem proti okusu; 5 kg/1000 sazenic keřů"</t>
  </si>
  <si>
    <t>742665533</t>
  </si>
  <si>
    <t>16 "výsadba odrostků, KK; komparativní řez"</t>
  </si>
  <si>
    <t>1824955812</t>
  </si>
  <si>
    <t>103 "výsadba keřů 40-60, KK; komparativní řez"</t>
  </si>
  <si>
    <t>1925451632</t>
  </si>
  <si>
    <t>Poznámka k položce:_x000D_
U každého z keřů budou pro uchycení pletiva použity 2 ks kůlů.</t>
  </si>
  <si>
    <t>7 "výsadba soliterních keřů"</t>
  </si>
  <si>
    <t>-1398684604</t>
  </si>
  <si>
    <t>830050763</t>
  </si>
  <si>
    <t>103*0,4 "výsadba keřů 40-60, KK; 0,4 m2/keř"</t>
  </si>
  <si>
    <t>-566191199</t>
  </si>
  <si>
    <t>57,2*0,103 'Přepočtené koeficientem množství</t>
  </si>
  <si>
    <t>-1102045580</t>
  </si>
  <si>
    <t>16*2,0/1000 "aplikace 2,0 kg hnojiva ke každému odrostku"</t>
  </si>
  <si>
    <t>103*1,0/1000 "aplikace 1,0 kg hnojiva ke každému keři"</t>
  </si>
  <si>
    <t>-1952617935</t>
  </si>
  <si>
    <t>0,135*0,03 'Přepočtené koeficientem množství</t>
  </si>
  <si>
    <t>-2053069138</t>
  </si>
  <si>
    <t>16*10,0*50,0/1000 "výsadba odrostků, KK; 50 l/strom; 10x ve vegetačním období od výsadby"</t>
  </si>
  <si>
    <t>103*10,0*10,0/1000 "výsadba keřů 40-60, KK; 10 l/keř; 10x ve vegetačním období od výsadby"</t>
  </si>
  <si>
    <t>-1868256</t>
  </si>
  <si>
    <t>1900388510</t>
  </si>
  <si>
    <t>16*10,0*50,0*4/1000 "výsadba odrostků, KK; 50 l/strom; 10x ve vegetačním období od výsadby"</t>
  </si>
  <si>
    <t>103*10,0*10,0*4/1000 "výsadba keřů 40-60, KK; 10 l/keř; 10x ve vegetačním období od výsadby"</t>
  </si>
  <si>
    <t>-344697976</t>
  </si>
  <si>
    <t>16*2 "výsadba odrostků, KK; 2 vrstvy nátěru"</t>
  </si>
  <si>
    <t>32*0,2 'Přepočtené koeficientem množství</t>
  </si>
  <si>
    <t>-416343449</t>
  </si>
  <si>
    <t>1673344706</t>
  </si>
  <si>
    <t>23*2 'Přepočtené koeficientem množství</t>
  </si>
  <si>
    <t>333855942</t>
  </si>
  <si>
    <t>1997589309</t>
  </si>
  <si>
    <t>133181519</t>
  </si>
  <si>
    <t>026557402</t>
  </si>
  <si>
    <t>kalina obecná /Viburnum opulus/, keř 40-60 cm, KK</t>
  </si>
  <si>
    <t>1767120999</t>
  </si>
  <si>
    <t>-2022156553</t>
  </si>
  <si>
    <t>279018125</t>
  </si>
  <si>
    <t>-1939441140</t>
  </si>
  <si>
    <t>1978578535</t>
  </si>
  <si>
    <t>372735310</t>
  </si>
  <si>
    <t>026524271</t>
  </si>
  <si>
    <t>dub letní /Quercus robur/, odrostek, 121-250 cm</t>
  </si>
  <si>
    <t>-916098385</t>
  </si>
  <si>
    <t>026523500</t>
  </si>
  <si>
    <t>jasan ztepilý /Fraxinus excelsior/, OK 6-8 cm, v. nad 150 cm, kont. nebo bal prům. 40 cm</t>
  </si>
  <si>
    <t>1273585187</t>
  </si>
  <si>
    <t>1173282812</t>
  </si>
  <si>
    <t>026557601</t>
  </si>
  <si>
    <t>střemcha obecná /Prunus padus/, keř, 40-60 cm, KK</t>
  </si>
  <si>
    <t>1420377284</t>
  </si>
  <si>
    <t>247099-09.2 - SO 09 Následná péče 1. rok</t>
  </si>
  <si>
    <t>984964717</t>
  </si>
  <si>
    <t>14728,0*2 "2x ročně"</t>
  </si>
  <si>
    <t>371643744</t>
  </si>
  <si>
    <t>14728,0/10000*15*2 "planimetrováno ze situace"</t>
  </si>
  <si>
    <t>1146742190</t>
  </si>
  <si>
    <t>Výsadba odrostků</t>
  </si>
  <si>
    <t>16*2 "nátěr ochranným repelentem proti okusu 2x ročně; 5 kg/1000 sazenic"</t>
  </si>
  <si>
    <t>-1364581870</t>
  </si>
  <si>
    <t>16 "výchovný řez stromů"</t>
  </si>
  <si>
    <t>-1469353668</t>
  </si>
  <si>
    <t>306802560</t>
  </si>
  <si>
    <t>16 "1x ročně; včetně kontroly kotvení"</t>
  </si>
  <si>
    <t>-1144296344</t>
  </si>
  <si>
    <t>-1049993021</t>
  </si>
  <si>
    <t>901739728</t>
  </si>
  <si>
    <t>16*2 "výsadbové mísy a okolí jednotlivých stromů; 2x ročně"</t>
  </si>
  <si>
    <t>-641560016</t>
  </si>
  <si>
    <t>1368274782</t>
  </si>
  <si>
    <t>1285674790</t>
  </si>
  <si>
    <t>927251370</t>
  </si>
  <si>
    <t>247099-09.3 - SO 09 Následná péče 2. rok</t>
  </si>
  <si>
    <t>-647618230</t>
  </si>
  <si>
    <t>1497014230</t>
  </si>
  <si>
    <t>-1063379007</t>
  </si>
  <si>
    <t>-382390944</t>
  </si>
  <si>
    <t>-1242161526</t>
  </si>
  <si>
    <t>1968479567</t>
  </si>
  <si>
    <t>-1555931932</t>
  </si>
  <si>
    <t>755536435</t>
  </si>
  <si>
    <t>-1238037371</t>
  </si>
  <si>
    <t>-1341481917</t>
  </si>
  <si>
    <t>1086455405</t>
  </si>
  <si>
    <t>-394409824</t>
  </si>
  <si>
    <t>987837257</t>
  </si>
  <si>
    <t>247099-09.4 - SO 09 Následná péče 3. rok</t>
  </si>
  <si>
    <t>-1874101491</t>
  </si>
  <si>
    <t>-1391870326</t>
  </si>
  <si>
    <t>360340528</t>
  </si>
  <si>
    <t>97613531</t>
  </si>
  <si>
    <t>349347302</t>
  </si>
  <si>
    <t>1511110462</t>
  </si>
  <si>
    <t>1665914883</t>
  </si>
  <si>
    <t>294237096</t>
  </si>
  <si>
    <t>1986047985</t>
  </si>
  <si>
    <t>1986381059</t>
  </si>
  <si>
    <t>152563694</t>
  </si>
  <si>
    <t>-1492169051</t>
  </si>
  <si>
    <t>-990330939</t>
  </si>
  <si>
    <t>247099-09.5 - SO 09 Vedlejší a ostatní náklady</t>
  </si>
  <si>
    <t>-338737522</t>
  </si>
  <si>
    <t>837638536</t>
  </si>
  <si>
    <t>2071440369</t>
  </si>
  <si>
    <t>-736816093</t>
  </si>
  <si>
    <t>-1456582813</t>
  </si>
  <si>
    <t>137475606</t>
  </si>
  <si>
    <t>1159140869</t>
  </si>
  <si>
    <t>-1585442875</t>
  </si>
  <si>
    <t>-1921670684</t>
  </si>
  <si>
    <t>-1771175087</t>
  </si>
  <si>
    <t>247099-10.1 - SO 10 - IP24</t>
  </si>
  <si>
    <t>-1786919243</t>
  </si>
  <si>
    <t>17714,0 "založení trávníku; planimetrováno ze situace"</t>
  </si>
  <si>
    <t>-1942783791</t>
  </si>
  <si>
    <t>625,0 "obvodové oplocení"</t>
  </si>
  <si>
    <t>-1630038544</t>
  </si>
  <si>
    <t>17714,0/10000*15 "planimetrováno ze situace"</t>
  </si>
  <si>
    <t>-551005075</t>
  </si>
  <si>
    <t>17714,0 "planimetrováno ze situace"</t>
  </si>
  <si>
    <t>1440962268</t>
  </si>
  <si>
    <t>17714*0,003 'Přepočtené koeficientem množství</t>
  </si>
  <si>
    <t>-1204497685</t>
  </si>
  <si>
    <t>18 "výsadba odrostků, KK"</t>
  </si>
  <si>
    <t>-1650985988</t>
  </si>
  <si>
    <t>102 "jamky pro sazenice keřů"</t>
  </si>
  <si>
    <t>-202714095</t>
  </si>
  <si>
    <t>17773,0 "planimetrováno ze situace"</t>
  </si>
  <si>
    <t>-788948642</t>
  </si>
  <si>
    <t>-272726587</t>
  </si>
  <si>
    <t>351581434</t>
  </si>
  <si>
    <t>17773,0/10000 "planimetrováno ze situace"</t>
  </si>
  <si>
    <t>1520229763</t>
  </si>
  <si>
    <t>102 "výsadba keřů 40-60, KK"</t>
  </si>
  <si>
    <t>1585434839</t>
  </si>
  <si>
    <t>-336259580</t>
  </si>
  <si>
    <t>926120044</t>
  </si>
  <si>
    <t>-941196824</t>
  </si>
  <si>
    <t>-332145841</t>
  </si>
  <si>
    <t>18*2 'Přepočtené koeficientem množství</t>
  </si>
  <si>
    <t>-739328686</t>
  </si>
  <si>
    <t>1331241726</t>
  </si>
  <si>
    <t>18*0,002 'Přepočtené koeficientem množství</t>
  </si>
  <si>
    <t>-1691931612</t>
  </si>
  <si>
    <t>18 "nátěr ochranným repelentem proti okusu; 5 kg/1000 sazenic stromů"</t>
  </si>
  <si>
    <t>102 "nátěr ochranným repelentem proti okusu; 5 kg/1000 sazenic keřů"</t>
  </si>
  <si>
    <t>1482025360</t>
  </si>
  <si>
    <t>18 "výsadba odrostků, KK; komparativní řez"</t>
  </si>
  <si>
    <t>-989346612</t>
  </si>
  <si>
    <t>102 "výsadba keřů 40-60, KK; komparativní řez"</t>
  </si>
  <si>
    <t>-468384790</t>
  </si>
  <si>
    <t>6 "výsadba soliterních keřů"</t>
  </si>
  <si>
    <t>82819277</t>
  </si>
  <si>
    <t>-2058170225</t>
  </si>
  <si>
    <t>102*0,4 "výsadba keřů 40-60, KK; 0,4 m2/keř"</t>
  </si>
  <si>
    <t>687916658</t>
  </si>
  <si>
    <t>58,8*0,103 'Přepočtené koeficientem množství</t>
  </si>
  <si>
    <t>353373011</t>
  </si>
  <si>
    <t>18*2,0/1000 "aplikace 2,0 kg hnojiva ke každému odrostku"</t>
  </si>
  <si>
    <t>102*1,0/1000 "aplikace 1,0 kg hnojiva ke každému keři"</t>
  </si>
  <si>
    <t>379924896</t>
  </si>
  <si>
    <t>0,138*0,03 'Přepočtené koeficientem množství</t>
  </si>
  <si>
    <t>-624395063</t>
  </si>
  <si>
    <t>18*10,0*50,0/1000 "výsadba odrostků, KK; 50 l/strom; 10x ve vegetačním období od výsadby"</t>
  </si>
  <si>
    <t>102*10,0*10,0/1000 "výsadba keřů 40-60, KK; 10 l/keř; 10x ve vegetačním období od výsadby"</t>
  </si>
  <si>
    <t>233315974</t>
  </si>
  <si>
    <t>1627768822</t>
  </si>
  <si>
    <t>18*10,0*50,0*4/1000 "výsadba odrostků, KK; 50 l/strom; 10x ve vegetačním období od výsadby"</t>
  </si>
  <si>
    <t>102*10,0*10,0*4/1000 "výsadba keřů 40-60, KK; 10 l/keř; 10x ve vegetačním období od výsadby"</t>
  </si>
  <si>
    <t>1890899573</t>
  </si>
  <si>
    <t>18*2 "výsadba odrostků, KK; 2 vrstvy nátěru"</t>
  </si>
  <si>
    <t>36*0,2 'Přepočtené koeficientem množství</t>
  </si>
  <si>
    <t>-1484704115</t>
  </si>
  <si>
    <t>-204173577</t>
  </si>
  <si>
    <t>24*2 'Přepočtené koeficientem množství</t>
  </si>
  <si>
    <t>222640574</t>
  </si>
  <si>
    <t>1651906209</t>
  </si>
  <si>
    <t>-1317737774</t>
  </si>
  <si>
    <t>-1615598429</t>
  </si>
  <si>
    <t>1396102635</t>
  </si>
  <si>
    <t>-1561299465</t>
  </si>
  <si>
    <t>1346640995</t>
  </si>
  <si>
    <t>-1574396964</t>
  </si>
  <si>
    <t>-1493936969</t>
  </si>
  <si>
    <t>972929897</t>
  </si>
  <si>
    <t>-1072864527</t>
  </si>
  <si>
    <t>-537486692</t>
  </si>
  <si>
    <t>-1936314832</t>
  </si>
  <si>
    <t>247099-10.2 - SO 10 Následná péče 1. rok</t>
  </si>
  <si>
    <t>280069722</t>
  </si>
  <si>
    <t>17714,0*2 "2x ročně"</t>
  </si>
  <si>
    <t>-1413795599</t>
  </si>
  <si>
    <t>17714,0/10000*15*2 "planimetrováno ze situace"</t>
  </si>
  <si>
    <t>964839848</t>
  </si>
  <si>
    <t>18*2 "nátěr ochranným repelentem proti okusu 2x ročně; 5 kg/1000 sazenic"</t>
  </si>
  <si>
    <t>-1624600301</t>
  </si>
  <si>
    <t>18 "výchovný řez stromů"</t>
  </si>
  <si>
    <t>-215420869</t>
  </si>
  <si>
    <t>2028286209</t>
  </si>
  <si>
    <t>18 "1x ročně; včetně kontroly kotvení"</t>
  </si>
  <si>
    <t>735071540</t>
  </si>
  <si>
    <t>-1918995453</t>
  </si>
  <si>
    <t>242818465</t>
  </si>
  <si>
    <t>18*2 "výsadbové mísy a okolí jednotlivých stromů; 2x ročně"</t>
  </si>
  <si>
    <t>488026333</t>
  </si>
  <si>
    <t>-1507689715</t>
  </si>
  <si>
    <t>-1123076578</t>
  </si>
  <si>
    <t>1294031414</t>
  </si>
  <si>
    <t>247099-10.3 - SO 10 Následná péče 2. rok</t>
  </si>
  <si>
    <t>-312530581</t>
  </si>
  <si>
    <t>-549914397</t>
  </si>
  <si>
    <t>-1227314985</t>
  </si>
  <si>
    <t>-2039438645</t>
  </si>
  <si>
    <t>1053239930</t>
  </si>
  <si>
    <t>2723777</t>
  </si>
  <si>
    <t>1686297904</t>
  </si>
  <si>
    <t>-1174613294</t>
  </si>
  <si>
    <t>2002705296</t>
  </si>
  <si>
    <t>-610944219</t>
  </si>
  <si>
    <t>19742562</t>
  </si>
  <si>
    <t>1383103064</t>
  </si>
  <si>
    <t>475761686</t>
  </si>
  <si>
    <t>247099-10.4 - SO 10 Následná péče 3. rok</t>
  </si>
  <si>
    <t>-2138258343</t>
  </si>
  <si>
    <t>1655009310</t>
  </si>
  <si>
    <t>-329818021</t>
  </si>
  <si>
    <t>-892634134</t>
  </si>
  <si>
    <t>-1025750005</t>
  </si>
  <si>
    <t>1850719688</t>
  </si>
  <si>
    <t>-1683610161</t>
  </si>
  <si>
    <t>168559453</t>
  </si>
  <si>
    <t>1253410000</t>
  </si>
  <si>
    <t>-909119706</t>
  </si>
  <si>
    <t>-474732518</t>
  </si>
  <si>
    <t>696055719</t>
  </si>
  <si>
    <t>1081376244</t>
  </si>
  <si>
    <t>247099-10.5 - SO 10 Vedlejší a ostatní náklady</t>
  </si>
  <si>
    <t>1495451651</t>
  </si>
  <si>
    <t>237042628</t>
  </si>
  <si>
    <t>-1202958978</t>
  </si>
  <si>
    <t>758319863</t>
  </si>
  <si>
    <t>1760921396</t>
  </si>
  <si>
    <t>-316849824</t>
  </si>
  <si>
    <t>306912367</t>
  </si>
  <si>
    <t>-1018005140</t>
  </si>
  <si>
    <t>2016010887</t>
  </si>
  <si>
    <t>685367825</t>
  </si>
  <si>
    <t>247099-11.1 - SO 11 - IP25</t>
  </si>
  <si>
    <t>-1361730144</t>
  </si>
  <si>
    <t>5019,0 "založení trávníku; planimetrováno ze situace"</t>
  </si>
  <si>
    <t>887576106</t>
  </si>
  <si>
    <t>Poznámka k položce:_x000D_
V každém segmentu budou osazeny 2 vjezdové brány. Vjezdová brána bude o šířce 3,0 m._x000D_
V každém segmentu budou v rámci oplocení vytvořeny berličky pro dravce v následujícím množství:_x000D_
  - segment A - 5 ks berliček_x000D_
  - segment B - 7 ks berliček_x000D_
  - segment C - 7 ks berliček_x000D_
  - segment D - 5 ks berliček</t>
  </si>
  <si>
    <t>220,0 "obvod d=220,0 m; segment A"</t>
  </si>
  <si>
    <t>220,0 "obvod d=220,0 m; segment B"</t>
  </si>
  <si>
    <t>342,0 "obvod d=342,0 m; segment C"</t>
  </si>
  <si>
    <t>225,0 "obvod d=225,0 m; segment D"</t>
  </si>
  <si>
    <t>1665617945</t>
  </si>
  <si>
    <t>5019,0/10000*15 "planimetrováno ze situace"</t>
  </si>
  <si>
    <t>-1242899507</t>
  </si>
  <si>
    <t>5019,0 "planimetrováno ze situace"</t>
  </si>
  <si>
    <t>-1582233995</t>
  </si>
  <si>
    <t>Poznámka k položce:_x000D_
Krajinná travní směs na bázi sadových meziřadí. Podrobná specifikace viz technická zpráva.</t>
  </si>
  <si>
    <t>5019*0,004 'Přepočtené koeficientem množství</t>
  </si>
  <si>
    <t>-890306758</t>
  </si>
  <si>
    <t>161 "výsadba stromů, KK"</t>
  </si>
  <si>
    <t>1933236290</t>
  </si>
  <si>
    <t>876 "jamky pro sazenice keřů"</t>
  </si>
  <si>
    <t>2045311292</t>
  </si>
  <si>
    <t>6056,0 "planimetrováno ze situace"</t>
  </si>
  <si>
    <t>-1590126780</t>
  </si>
  <si>
    <t>-810737408</t>
  </si>
  <si>
    <t>1894088995</t>
  </si>
  <si>
    <t>6056,0/10000 "planimetrováno ze situace"</t>
  </si>
  <si>
    <t>-286016316</t>
  </si>
  <si>
    <t>876 "výsadba keřů 40-60, KK"</t>
  </si>
  <si>
    <t>-1518881006</t>
  </si>
  <si>
    <t>1065166651</t>
  </si>
  <si>
    <t>876 "kůl ke keřům ve 3 segmentech oplocenek"</t>
  </si>
  <si>
    <t>1246612315</t>
  </si>
  <si>
    <t>-1350579920</t>
  </si>
  <si>
    <t>1490020729</t>
  </si>
  <si>
    <t>334326329</t>
  </si>
  <si>
    <t>348087422</t>
  </si>
  <si>
    <t>161*0,002 'Přepočtené koeficientem množství</t>
  </si>
  <si>
    <t>-1304494841</t>
  </si>
  <si>
    <t>161 "nátěr ochranným repelentem proti okusu; 5 kg/1000 sazenic stromů"</t>
  </si>
  <si>
    <t>876 "nátěr ochranným repelentem proti okusu; 5 kg/1000 sazenic keřů"</t>
  </si>
  <si>
    <t>-1494198823</t>
  </si>
  <si>
    <t>161 "výsadba stromů, KK; komparativní řez"</t>
  </si>
  <si>
    <t>-599100892</t>
  </si>
  <si>
    <t>876 "výsadba keřů 40-60, KK; komparativní řez"</t>
  </si>
  <si>
    <t>1861221593</t>
  </si>
  <si>
    <t>161*0,5 'Přepočtené koeficientem množství</t>
  </si>
  <si>
    <t>460351706</t>
  </si>
  <si>
    <t>876*0,4 "výsadba keřů 40-60, KK; 0,4 m2/keř"</t>
  </si>
  <si>
    <t>-204451551</t>
  </si>
  <si>
    <t>511,4*0,103 'Přepočtené koeficientem množství</t>
  </si>
  <si>
    <t>-1138321569</t>
  </si>
  <si>
    <t>161*2,0/1000 "aplikace 2,0 kg hnojiva ke každému stromu"</t>
  </si>
  <si>
    <t>876*1,0/1000 "aplikace 1,0 kg hnojiva ke každému keři"</t>
  </si>
  <si>
    <t>1460842594</t>
  </si>
  <si>
    <t>1,198*0,03 'Přepočtené koeficientem množství</t>
  </si>
  <si>
    <t>923864670</t>
  </si>
  <si>
    <t>161*10,0*50,0/1000 "výsadba stromů, KK; 50 l/strom; 10x ve vegetačním období od výsadby"</t>
  </si>
  <si>
    <t>876*10,0*10,0/1000 "výsadba keřů 40-60, KK; 10 l/keř; 10x ve vegetačním období od výsadby"</t>
  </si>
  <si>
    <t>-193261541</t>
  </si>
  <si>
    <t>2004697303</t>
  </si>
  <si>
    <t>161*10,0*50,0*4/1000 "výsadba stromů, KK; 50 l/strom; 10x ve vegetačním období od výsadby"</t>
  </si>
  <si>
    <t>876*10,0*10,0*4/1000 "výsadba keřů 40-60, KK; 10 l/keř; 10x ve vegetačním období od výsadby"</t>
  </si>
  <si>
    <t>959077730</t>
  </si>
  <si>
    <t>161*2 "výsadba stromů, KK; 2 vrstvy nátěru"</t>
  </si>
  <si>
    <t>322*0,2 'Přepočtené koeficientem množství</t>
  </si>
  <si>
    <t>2119539787</t>
  </si>
  <si>
    <t>897827147</t>
  </si>
  <si>
    <t>-1089442950</t>
  </si>
  <si>
    <t>-1129769510</t>
  </si>
  <si>
    <t>-1057226091</t>
  </si>
  <si>
    <t>1972103872</t>
  </si>
  <si>
    <t>318610672</t>
  </si>
  <si>
    <t>812904293</t>
  </si>
  <si>
    <t>-745763510</t>
  </si>
  <si>
    <t>-1072173018</t>
  </si>
  <si>
    <t>-271966068</t>
  </si>
  <si>
    <t>-1766533946</t>
  </si>
  <si>
    <t>1864856486</t>
  </si>
  <si>
    <t>1076217135</t>
  </si>
  <si>
    <t>1348648812</t>
  </si>
  <si>
    <t>-1446999679</t>
  </si>
  <si>
    <t>-1841235809</t>
  </si>
  <si>
    <t>1355100207</t>
  </si>
  <si>
    <t>247099-11.2 - SO 11 Následná péče 1. rok</t>
  </si>
  <si>
    <t>1398316757</t>
  </si>
  <si>
    <t>5019,0*2 "2x ročně"</t>
  </si>
  <si>
    <t>508825222</t>
  </si>
  <si>
    <t>5019,0/10000*15*2 "planimetrováno ze situace"</t>
  </si>
  <si>
    <t>207185561</t>
  </si>
  <si>
    <t>161*2 "nátěr ochranným repelentem proti okusu 2x ročně; 5 kg/1000 sazenic"</t>
  </si>
  <si>
    <t>-390683033</t>
  </si>
  <si>
    <t>161 "výchovný řez stromů"</t>
  </si>
  <si>
    <t>-273497781</t>
  </si>
  <si>
    <t>-1170485335</t>
  </si>
  <si>
    <t>161 "1x ročně; včetně kontroly kotvení"</t>
  </si>
  <si>
    <t>1345799237</t>
  </si>
  <si>
    <t>-501708725</t>
  </si>
  <si>
    <t>1706510958</t>
  </si>
  <si>
    <t>161*2 "výsadbové mísy a okolí jednotlivých stromů; 2x ročně"</t>
  </si>
  <si>
    <t>1579525366</t>
  </si>
  <si>
    <t>2111191930</t>
  </si>
  <si>
    <t>-1938173869</t>
  </si>
  <si>
    <t>1953499906</t>
  </si>
  <si>
    <t>247099-11.3 - SO 11 Následná péče 2. rok</t>
  </si>
  <si>
    <t>-1312274556</t>
  </si>
  <si>
    <t>1574250599</t>
  </si>
  <si>
    <t>-1785981893</t>
  </si>
  <si>
    <t>-779709713</t>
  </si>
  <si>
    <t>495675417</t>
  </si>
  <si>
    <t>-1955419603</t>
  </si>
  <si>
    <t>-1737534070</t>
  </si>
  <si>
    <t>988675765</t>
  </si>
  <si>
    <t>-2053143253</t>
  </si>
  <si>
    <t>1661974448</t>
  </si>
  <si>
    <t>237752960</t>
  </si>
  <si>
    <t>-322992749</t>
  </si>
  <si>
    <t>-179618571</t>
  </si>
  <si>
    <t>247099-11.4 - SO 11 Následná péče 3. rok</t>
  </si>
  <si>
    <t>-1544082537</t>
  </si>
  <si>
    <t>-1238007205</t>
  </si>
  <si>
    <t>466368176</t>
  </si>
  <si>
    <t>2007117846</t>
  </si>
  <si>
    <t>-2018185248</t>
  </si>
  <si>
    <t>368325871</t>
  </si>
  <si>
    <t>95970413</t>
  </si>
  <si>
    <t>-136779994</t>
  </si>
  <si>
    <t>-2086690996</t>
  </si>
  <si>
    <t>-1747230643</t>
  </si>
  <si>
    <t>1073800854</t>
  </si>
  <si>
    <t>-293121537</t>
  </si>
  <si>
    <t>1115743663</t>
  </si>
  <si>
    <t>247099-11.5 - SO 11 Vedlejší a ostatní náklady</t>
  </si>
  <si>
    <t>-1395950245</t>
  </si>
  <si>
    <t>442601051</t>
  </si>
  <si>
    <t>-66505399</t>
  </si>
  <si>
    <t>1711194165</t>
  </si>
  <si>
    <t>945034135</t>
  </si>
  <si>
    <t>1290207106</t>
  </si>
  <si>
    <t>-1601568514</t>
  </si>
  <si>
    <t>215906757</t>
  </si>
  <si>
    <t>691553260</t>
  </si>
  <si>
    <t>228199556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</si>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</sst>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102113" TargetMode="External"/><Relationship Id="rId13" Type="http://schemas.openxmlformats.org/officeDocument/2006/relationships/hyperlink" Target="https://podminky.urs.cz/item/CS_URS_2024_02/184813121" TargetMode="External"/><Relationship Id="rId18" Type="http://schemas.openxmlformats.org/officeDocument/2006/relationships/hyperlink" Target="https://podminky.urs.cz/item/CS_URS_2024_02/998231311" TargetMode="External"/><Relationship Id="rId3" Type="http://schemas.openxmlformats.org/officeDocument/2006/relationships/hyperlink" Target="https://podminky.urs.cz/item/CS_URS_2024_02/183101114" TargetMode="External"/><Relationship Id="rId7" Type="http://schemas.openxmlformats.org/officeDocument/2006/relationships/hyperlink" Target="https://podminky.urs.cz/item/CS_URS_2024_02/183551113" TargetMode="External"/><Relationship Id="rId12" Type="http://schemas.openxmlformats.org/officeDocument/2006/relationships/hyperlink" Target="https://podminky.urs.cz/item/CS_URS_2024_02/184806111" TargetMode="External"/><Relationship Id="rId17" Type="http://schemas.openxmlformats.org/officeDocument/2006/relationships/hyperlink" Target="https://podminky.urs.cz/item/CS_URS_2024_02/185851129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61" TargetMode="External"/><Relationship Id="rId11" Type="http://schemas.openxmlformats.org/officeDocument/2006/relationships/hyperlink" Target="https://podminky.urs.cz/item/CS_URS_2024_02/184801121" TargetMode="External"/><Relationship Id="rId5" Type="http://schemas.openxmlformats.org/officeDocument/2006/relationships/hyperlink" Target="https://podminky.urs.cz/item/CS_URS_2024_02/183403152" TargetMode="External"/><Relationship Id="rId15" Type="http://schemas.openxmlformats.org/officeDocument/2006/relationships/hyperlink" Target="https://podminky.urs.cz/item/CS_URS_2024_02/185804312" TargetMode="External"/><Relationship Id="rId10" Type="http://schemas.openxmlformats.org/officeDocument/2006/relationships/hyperlink" Target="https://podminky.urs.cz/item/CS_URS_2024_02/184215412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83403114" TargetMode="External"/><Relationship Id="rId9" Type="http://schemas.openxmlformats.org/officeDocument/2006/relationships/hyperlink" Target="https://podminky.urs.cz/item/CS_URS_2024_02/184215123" TargetMode="External"/><Relationship Id="rId14" Type="http://schemas.openxmlformats.org/officeDocument/2006/relationships/hyperlink" Target="https://podminky.urs.cz/item/CS_URS_2024_02/1849114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4_02/09400200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102113" TargetMode="External"/><Relationship Id="rId13" Type="http://schemas.openxmlformats.org/officeDocument/2006/relationships/hyperlink" Target="https://podminky.urs.cz/item/CS_URS_2024_02/184813121" TargetMode="External"/><Relationship Id="rId18" Type="http://schemas.openxmlformats.org/officeDocument/2006/relationships/hyperlink" Target="https://podminky.urs.cz/item/CS_URS_2024_02/998231311" TargetMode="External"/><Relationship Id="rId3" Type="http://schemas.openxmlformats.org/officeDocument/2006/relationships/hyperlink" Target="https://podminky.urs.cz/item/CS_URS_2024_02/183101114" TargetMode="External"/><Relationship Id="rId7" Type="http://schemas.openxmlformats.org/officeDocument/2006/relationships/hyperlink" Target="https://podminky.urs.cz/item/CS_URS_2024_02/183551113" TargetMode="External"/><Relationship Id="rId12" Type="http://schemas.openxmlformats.org/officeDocument/2006/relationships/hyperlink" Target="https://podminky.urs.cz/item/CS_URS_2024_02/184806111" TargetMode="External"/><Relationship Id="rId17" Type="http://schemas.openxmlformats.org/officeDocument/2006/relationships/hyperlink" Target="https://podminky.urs.cz/item/CS_URS_2024_02/185851129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61" TargetMode="External"/><Relationship Id="rId11" Type="http://schemas.openxmlformats.org/officeDocument/2006/relationships/hyperlink" Target="https://podminky.urs.cz/item/CS_URS_2024_02/184801121" TargetMode="External"/><Relationship Id="rId5" Type="http://schemas.openxmlformats.org/officeDocument/2006/relationships/hyperlink" Target="https://podminky.urs.cz/item/CS_URS_2024_02/183403152" TargetMode="External"/><Relationship Id="rId15" Type="http://schemas.openxmlformats.org/officeDocument/2006/relationships/hyperlink" Target="https://podminky.urs.cz/item/CS_URS_2024_02/185804312" TargetMode="External"/><Relationship Id="rId10" Type="http://schemas.openxmlformats.org/officeDocument/2006/relationships/hyperlink" Target="https://podminky.urs.cz/item/CS_URS_2024_02/1842154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4_02/183403114" TargetMode="External"/><Relationship Id="rId9" Type="http://schemas.openxmlformats.org/officeDocument/2006/relationships/hyperlink" Target="https://podminky.urs.cz/item/CS_URS_2024_02/184215123" TargetMode="External"/><Relationship Id="rId14" Type="http://schemas.openxmlformats.org/officeDocument/2006/relationships/hyperlink" Target="https://podminky.urs.cz/item/CS_URS_2024_02/18491142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8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10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s://podminky.urs.cz/item/CS_URS_2024_02/094002000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102115" TargetMode="External"/><Relationship Id="rId13" Type="http://schemas.openxmlformats.org/officeDocument/2006/relationships/hyperlink" Target="https://podminky.urs.cz/item/CS_URS_2024_02/184813121" TargetMode="External"/><Relationship Id="rId18" Type="http://schemas.openxmlformats.org/officeDocument/2006/relationships/hyperlink" Target="https://podminky.urs.cz/item/CS_URS_2024_02/998231311" TargetMode="External"/><Relationship Id="rId3" Type="http://schemas.openxmlformats.org/officeDocument/2006/relationships/hyperlink" Target="https://podminky.urs.cz/item/CS_URS_2024_02/183101115" TargetMode="External"/><Relationship Id="rId7" Type="http://schemas.openxmlformats.org/officeDocument/2006/relationships/hyperlink" Target="https://podminky.urs.cz/item/CS_URS_2024_02/183551113" TargetMode="External"/><Relationship Id="rId12" Type="http://schemas.openxmlformats.org/officeDocument/2006/relationships/hyperlink" Target="https://podminky.urs.cz/item/CS_URS_2024_02/184806111" TargetMode="External"/><Relationship Id="rId17" Type="http://schemas.openxmlformats.org/officeDocument/2006/relationships/hyperlink" Target="https://podminky.urs.cz/item/CS_URS_2024_02/185851129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61" TargetMode="External"/><Relationship Id="rId11" Type="http://schemas.openxmlformats.org/officeDocument/2006/relationships/hyperlink" Target="https://podminky.urs.cz/item/CS_URS_2024_02/184801121" TargetMode="External"/><Relationship Id="rId5" Type="http://schemas.openxmlformats.org/officeDocument/2006/relationships/hyperlink" Target="https://podminky.urs.cz/item/CS_URS_2024_02/183403152" TargetMode="External"/><Relationship Id="rId15" Type="http://schemas.openxmlformats.org/officeDocument/2006/relationships/hyperlink" Target="https://podminky.urs.cz/item/CS_URS_2024_02/185804312" TargetMode="External"/><Relationship Id="rId10" Type="http://schemas.openxmlformats.org/officeDocument/2006/relationships/hyperlink" Target="https://podminky.urs.cz/item/CS_URS_2024_02/184215412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4_02/183403114" TargetMode="External"/><Relationship Id="rId9" Type="http://schemas.openxmlformats.org/officeDocument/2006/relationships/hyperlink" Target="https://podminky.urs.cz/item/CS_URS_2024_02/184215123" TargetMode="External"/><Relationship Id="rId14" Type="http://schemas.openxmlformats.org/officeDocument/2006/relationships/hyperlink" Target="https://podminky.urs.cz/item/CS_URS_2024_02/18491142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13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14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15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podminky.urs.cz/item/CS_URS_2024_02/094002000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551113" TargetMode="External"/><Relationship Id="rId13" Type="http://schemas.openxmlformats.org/officeDocument/2006/relationships/hyperlink" Target="https://podminky.urs.cz/item/CS_URS_2024_02/184215412" TargetMode="External"/><Relationship Id="rId18" Type="http://schemas.openxmlformats.org/officeDocument/2006/relationships/hyperlink" Target="https://podminky.urs.cz/item/CS_URS_2024_02/184911421" TargetMode="External"/><Relationship Id="rId3" Type="http://schemas.openxmlformats.org/officeDocument/2006/relationships/hyperlink" Target="https://podminky.urs.cz/item/CS_URS_2024_02/183101114" TargetMode="External"/><Relationship Id="rId21" Type="http://schemas.openxmlformats.org/officeDocument/2006/relationships/hyperlink" Target="https://podminky.urs.cz/item/CS_URS_2024_02/185851129" TargetMode="External"/><Relationship Id="rId7" Type="http://schemas.openxmlformats.org/officeDocument/2006/relationships/hyperlink" Target="https://podminky.urs.cz/item/CS_URS_2024_02/183403161" TargetMode="External"/><Relationship Id="rId12" Type="http://schemas.openxmlformats.org/officeDocument/2006/relationships/hyperlink" Target="https://podminky.urs.cz/item/CS_URS_2024_02/184215123" TargetMode="External"/><Relationship Id="rId17" Type="http://schemas.openxmlformats.org/officeDocument/2006/relationships/hyperlink" Target="https://podminky.urs.cz/item/CS_URS_2024_02/184813121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4806151" TargetMode="External"/><Relationship Id="rId20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52" TargetMode="External"/><Relationship Id="rId11" Type="http://schemas.openxmlformats.org/officeDocument/2006/relationships/hyperlink" Target="https://podminky.urs.cz/item/CS_URS_2024_02/184215111" TargetMode="External"/><Relationship Id="rId5" Type="http://schemas.openxmlformats.org/officeDocument/2006/relationships/hyperlink" Target="https://podminky.urs.cz/item/CS_URS_2024_02/183403114" TargetMode="External"/><Relationship Id="rId15" Type="http://schemas.openxmlformats.org/officeDocument/2006/relationships/hyperlink" Target="https://podminky.urs.cz/item/CS_URS_2024_02/184806111" TargetMode="External"/><Relationship Id="rId23" Type="http://schemas.openxmlformats.org/officeDocument/2006/relationships/drawing" Target="../drawings/drawing17.xml"/><Relationship Id="rId10" Type="http://schemas.openxmlformats.org/officeDocument/2006/relationships/hyperlink" Target="https://podminky.urs.cz/item/CS_URS_2024_02/184102113" TargetMode="External"/><Relationship Id="rId19" Type="http://schemas.openxmlformats.org/officeDocument/2006/relationships/hyperlink" Target="https://podminky.urs.cz/item/CS_URS_2024_02/185804312" TargetMode="External"/><Relationship Id="rId4" Type="http://schemas.openxmlformats.org/officeDocument/2006/relationships/hyperlink" Target="https://podminky.urs.cz/item/CS_URS_2024_02/183111112" TargetMode="External"/><Relationship Id="rId9" Type="http://schemas.openxmlformats.org/officeDocument/2006/relationships/hyperlink" Target="https://podminky.urs.cz/item/CS_URS_2024_02/184102112" TargetMode="External"/><Relationship Id="rId14" Type="http://schemas.openxmlformats.org/officeDocument/2006/relationships/hyperlink" Target="https://podminky.urs.cz/item/CS_URS_2024_02/184801121" TargetMode="External"/><Relationship Id="rId22" Type="http://schemas.openxmlformats.org/officeDocument/2006/relationships/hyperlink" Target="https://podminky.urs.cz/item/CS_URS_2024_02/9982313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18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20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21.xml"/><Relationship Id="rId4" Type="http://schemas.openxmlformats.org/officeDocument/2006/relationships/hyperlink" Target="https://podminky.urs.cz/item/CS_URS_2024_02/094002000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102113" TargetMode="External"/><Relationship Id="rId13" Type="http://schemas.openxmlformats.org/officeDocument/2006/relationships/hyperlink" Target="https://podminky.urs.cz/item/CS_URS_2024_02/184813121" TargetMode="External"/><Relationship Id="rId18" Type="http://schemas.openxmlformats.org/officeDocument/2006/relationships/hyperlink" Target="https://podminky.urs.cz/item/CS_URS_2024_02/998231311" TargetMode="External"/><Relationship Id="rId3" Type="http://schemas.openxmlformats.org/officeDocument/2006/relationships/hyperlink" Target="https://podminky.urs.cz/item/CS_URS_2024_02/183101114" TargetMode="External"/><Relationship Id="rId7" Type="http://schemas.openxmlformats.org/officeDocument/2006/relationships/hyperlink" Target="https://podminky.urs.cz/item/CS_URS_2024_02/183551113" TargetMode="External"/><Relationship Id="rId12" Type="http://schemas.openxmlformats.org/officeDocument/2006/relationships/hyperlink" Target="https://podminky.urs.cz/item/CS_URS_2024_02/184806111" TargetMode="External"/><Relationship Id="rId17" Type="http://schemas.openxmlformats.org/officeDocument/2006/relationships/hyperlink" Target="https://podminky.urs.cz/item/CS_URS_2024_02/185851129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61" TargetMode="External"/><Relationship Id="rId11" Type="http://schemas.openxmlformats.org/officeDocument/2006/relationships/hyperlink" Target="https://podminky.urs.cz/item/CS_URS_2024_02/184801121" TargetMode="External"/><Relationship Id="rId5" Type="http://schemas.openxmlformats.org/officeDocument/2006/relationships/hyperlink" Target="https://podminky.urs.cz/item/CS_URS_2024_02/183403152" TargetMode="External"/><Relationship Id="rId15" Type="http://schemas.openxmlformats.org/officeDocument/2006/relationships/hyperlink" Target="https://podminky.urs.cz/item/CS_URS_2024_02/185804312" TargetMode="External"/><Relationship Id="rId10" Type="http://schemas.openxmlformats.org/officeDocument/2006/relationships/hyperlink" Target="https://podminky.urs.cz/item/CS_URS_2024_02/184215412" TargetMode="External"/><Relationship Id="rId19" Type="http://schemas.openxmlformats.org/officeDocument/2006/relationships/drawing" Target="../drawings/drawing22.xml"/><Relationship Id="rId4" Type="http://schemas.openxmlformats.org/officeDocument/2006/relationships/hyperlink" Target="https://podminky.urs.cz/item/CS_URS_2024_02/183403114" TargetMode="External"/><Relationship Id="rId9" Type="http://schemas.openxmlformats.org/officeDocument/2006/relationships/hyperlink" Target="https://podminky.urs.cz/item/CS_URS_2024_02/184215123" TargetMode="External"/><Relationship Id="rId14" Type="http://schemas.openxmlformats.org/officeDocument/2006/relationships/hyperlink" Target="https://podminky.urs.cz/item/CS_URS_2024_02/18491142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23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24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25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26.xml"/><Relationship Id="rId4" Type="http://schemas.openxmlformats.org/officeDocument/2006/relationships/hyperlink" Target="https://podminky.urs.cz/item/CS_URS_2024_02/094002000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551113" TargetMode="External"/><Relationship Id="rId13" Type="http://schemas.openxmlformats.org/officeDocument/2006/relationships/hyperlink" Target="https://podminky.urs.cz/item/CS_URS_2024_02/184215412" TargetMode="External"/><Relationship Id="rId18" Type="http://schemas.openxmlformats.org/officeDocument/2006/relationships/hyperlink" Target="https://podminky.urs.cz/item/CS_URS_2024_02/184911421" TargetMode="External"/><Relationship Id="rId3" Type="http://schemas.openxmlformats.org/officeDocument/2006/relationships/hyperlink" Target="https://podminky.urs.cz/item/CS_URS_2024_02/183101114" TargetMode="External"/><Relationship Id="rId21" Type="http://schemas.openxmlformats.org/officeDocument/2006/relationships/hyperlink" Target="https://podminky.urs.cz/item/CS_URS_2024_02/185851129" TargetMode="External"/><Relationship Id="rId7" Type="http://schemas.openxmlformats.org/officeDocument/2006/relationships/hyperlink" Target="https://podminky.urs.cz/item/CS_URS_2024_02/183403161" TargetMode="External"/><Relationship Id="rId12" Type="http://schemas.openxmlformats.org/officeDocument/2006/relationships/hyperlink" Target="https://podminky.urs.cz/item/CS_URS_2024_02/184215113" TargetMode="External"/><Relationship Id="rId17" Type="http://schemas.openxmlformats.org/officeDocument/2006/relationships/hyperlink" Target="https://podminky.urs.cz/item/CS_URS_2024_02/184813121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4806151" TargetMode="External"/><Relationship Id="rId20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52" TargetMode="External"/><Relationship Id="rId11" Type="http://schemas.openxmlformats.org/officeDocument/2006/relationships/hyperlink" Target="https://podminky.urs.cz/item/CS_URS_2024_02/184215111" TargetMode="External"/><Relationship Id="rId5" Type="http://schemas.openxmlformats.org/officeDocument/2006/relationships/hyperlink" Target="https://podminky.urs.cz/item/CS_URS_2024_02/183403114" TargetMode="External"/><Relationship Id="rId15" Type="http://schemas.openxmlformats.org/officeDocument/2006/relationships/hyperlink" Target="https://podminky.urs.cz/item/CS_URS_2024_02/184806111" TargetMode="External"/><Relationship Id="rId23" Type="http://schemas.openxmlformats.org/officeDocument/2006/relationships/drawing" Target="../drawings/drawing27.xml"/><Relationship Id="rId10" Type="http://schemas.openxmlformats.org/officeDocument/2006/relationships/hyperlink" Target="https://podminky.urs.cz/item/CS_URS_2024_02/184102113" TargetMode="External"/><Relationship Id="rId19" Type="http://schemas.openxmlformats.org/officeDocument/2006/relationships/hyperlink" Target="https://podminky.urs.cz/item/CS_URS_2024_02/185804312" TargetMode="External"/><Relationship Id="rId4" Type="http://schemas.openxmlformats.org/officeDocument/2006/relationships/hyperlink" Target="https://podminky.urs.cz/item/CS_URS_2024_02/183111112" TargetMode="External"/><Relationship Id="rId9" Type="http://schemas.openxmlformats.org/officeDocument/2006/relationships/hyperlink" Target="https://podminky.urs.cz/item/CS_URS_2024_02/184102112" TargetMode="External"/><Relationship Id="rId14" Type="http://schemas.openxmlformats.org/officeDocument/2006/relationships/hyperlink" Target="https://podminky.urs.cz/item/CS_URS_2024_02/184801121" TargetMode="External"/><Relationship Id="rId22" Type="http://schemas.openxmlformats.org/officeDocument/2006/relationships/hyperlink" Target="https://podminky.urs.cz/item/CS_URS_2024_02/998231311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28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29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30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31.xml"/><Relationship Id="rId4" Type="http://schemas.openxmlformats.org/officeDocument/2006/relationships/hyperlink" Target="https://podminky.urs.cz/item/CS_URS_2024_02/094002000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403161" TargetMode="External"/><Relationship Id="rId13" Type="http://schemas.openxmlformats.org/officeDocument/2006/relationships/hyperlink" Target="https://podminky.urs.cz/item/CS_URS_2024_02/184215123" TargetMode="External"/><Relationship Id="rId18" Type="http://schemas.openxmlformats.org/officeDocument/2006/relationships/hyperlink" Target="https://podminky.urs.cz/item/CS_URS_2024_02/184813121" TargetMode="External"/><Relationship Id="rId3" Type="http://schemas.openxmlformats.org/officeDocument/2006/relationships/hyperlink" Target="https://podminky.urs.cz/item/CS_URS_2024_02/181411121" TargetMode="External"/><Relationship Id="rId21" Type="http://schemas.openxmlformats.org/officeDocument/2006/relationships/hyperlink" Target="https://podminky.urs.cz/item/CS_URS_2024_02/185851121" TargetMode="External"/><Relationship Id="rId7" Type="http://schemas.openxmlformats.org/officeDocument/2006/relationships/hyperlink" Target="https://podminky.urs.cz/item/CS_URS_2024_02/183403152" TargetMode="External"/><Relationship Id="rId12" Type="http://schemas.openxmlformats.org/officeDocument/2006/relationships/hyperlink" Target="https://podminky.urs.cz/item/CS_URS_2024_02/184215111" TargetMode="External"/><Relationship Id="rId17" Type="http://schemas.openxmlformats.org/officeDocument/2006/relationships/hyperlink" Target="https://podminky.urs.cz/item/CS_URS_2024_02/184806151" TargetMode="External"/><Relationship Id="rId2" Type="http://schemas.openxmlformats.org/officeDocument/2006/relationships/hyperlink" Target="https://podminky.urs.cz/item/CS_URS_2024_02/112101101" TargetMode="External"/><Relationship Id="rId16" Type="http://schemas.openxmlformats.org/officeDocument/2006/relationships/hyperlink" Target="https://podminky.urs.cz/item/CS_URS_2024_02/184806111" TargetMode="External"/><Relationship Id="rId20" Type="http://schemas.openxmlformats.org/officeDocument/2006/relationships/hyperlink" Target="https://podminky.urs.cz/item/CS_URS_2024_02/185804312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14" TargetMode="External"/><Relationship Id="rId11" Type="http://schemas.openxmlformats.org/officeDocument/2006/relationships/hyperlink" Target="https://podminky.urs.cz/item/CS_URS_2024_02/184102113" TargetMode="External"/><Relationship Id="rId24" Type="http://schemas.openxmlformats.org/officeDocument/2006/relationships/drawing" Target="../drawings/drawing32.xml"/><Relationship Id="rId5" Type="http://schemas.openxmlformats.org/officeDocument/2006/relationships/hyperlink" Target="https://podminky.urs.cz/item/CS_URS_2024_02/183111112" TargetMode="External"/><Relationship Id="rId15" Type="http://schemas.openxmlformats.org/officeDocument/2006/relationships/hyperlink" Target="https://podminky.urs.cz/item/CS_URS_2024_02/184801121" TargetMode="External"/><Relationship Id="rId23" Type="http://schemas.openxmlformats.org/officeDocument/2006/relationships/hyperlink" Target="https://podminky.urs.cz/item/CS_URS_2024_02/998231311" TargetMode="External"/><Relationship Id="rId10" Type="http://schemas.openxmlformats.org/officeDocument/2006/relationships/hyperlink" Target="https://podminky.urs.cz/item/CS_URS_2024_02/184102112" TargetMode="External"/><Relationship Id="rId19" Type="http://schemas.openxmlformats.org/officeDocument/2006/relationships/hyperlink" Target="https://podminky.urs.cz/item/CS_URS_2024_02/184911421" TargetMode="External"/><Relationship Id="rId4" Type="http://schemas.openxmlformats.org/officeDocument/2006/relationships/hyperlink" Target="https://podminky.urs.cz/item/CS_URS_2024_02/183101114" TargetMode="External"/><Relationship Id="rId9" Type="http://schemas.openxmlformats.org/officeDocument/2006/relationships/hyperlink" Target="https://podminky.urs.cz/item/CS_URS_2024_02/183551113" TargetMode="External"/><Relationship Id="rId14" Type="http://schemas.openxmlformats.org/officeDocument/2006/relationships/hyperlink" Target="https://podminky.urs.cz/item/CS_URS_2024_02/184215412" TargetMode="External"/><Relationship Id="rId22" Type="http://schemas.openxmlformats.org/officeDocument/2006/relationships/hyperlink" Target="https://podminky.urs.cz/item/CS_URS_2024_02/185851129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33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34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5804214" TargetMode="External"/><Relationship Id="rId11" Type="http://schemas.openxmlformats.org/officeDocument/2006/relationships/drawing" Target="../drawings/drawing35.xml"/><Relationship Id="rId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11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36.xml"/><Relationship Id="rId4" Type="http://schemas.openxmlformats.org/officeDocument/2006/relationships/hyperlink" Target="https://podminky.urs.cz/item/CS_URS_2024_02/094002000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231311" TargetMode="External"/><Relationship Id="rId3" Type="http://schemas.openxmlformats.org/officeDocument/2006/relationships/hyperlink" Target="https://podminky.urs.cz/item/CS_URS_2024_02/183403114" TargetMode="External"/><Relationship Id="rId7" Type="http://schemas.openxmlformats.org/officeDocument/2006/relationships/hyperlink" Target="https://podminky.urs.cz/item/CS_URS_2024_02/232321121" TargetMode="External"/><Relationship Id="rId2" Type="http://schemas.openxmlformats.org/officeDocument/2006/relationships/hyperlink" Target="https://podminky.urs.cz/item/CS_URS_2024_02/18141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551113" TargetMode="External"/><Relationship Id="rId5" Type="http://schemas.openxmlformats.org/officeDocument/2006/relationships/hyperlink" Target="https://podminky.urs.cz/item/CS_URS_2024_02/183403161" TargetMode="External"/><Relationship Id="rId4" Type="http://schemas.openxmlformats.org/officeDocument/2006/relationships/hyperlink" Target="https://podminky.urs.cz/item/CS_URS_2024_02/183403152" TargetMode="External"/><Relationship Id="rId9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s://podminky.urs.cz/item/CS_URS_2024_02/111151231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podminky.urs.cz/item/CS_URS_2024_02/111151231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podminky.urs.cz/item/CS_URS_2024_02/111151231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41.xml"/><Relationship Id="rId4" Type="http://schemas.openxmlformats.org/officeDocument/2006/relationships/hyperlink" Target="https://podminky.urs.cz/item/CS_URS_2024_02/094002000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551113" TargetMode="External"/><Relationship Id="rId13" Type="http://schemas.openxmlformats.org/officeDocument/2006/relationships/hyperlink" Target="https://podminky.urs.cz/item/CS_URS_2024_02/184215412" TargetMode="External"/><Relationship Id="rId18" Type="http://schemas.openxmlformats.org/officeDocument/2006/relationships/hyperlink" Target="https://podminky.urs.cz/item/CS_URS_2024_02/184911421" TargetMode="External"/><Relationship Id="rId3" Type="http://schemas.openxmlformats.org/officeDocument/2006/relationships/hyperlink" Target="https://podminky.urs.cz/item/CS_URS_2024_02/183101114" TargetMode="External"/><Relationship Id="rId21" Type="http://schemas.openxmlformats.org/officeDocument/2006/relationships/hyperlink" Target="https://podminky.urs.cz/item/CS_URS_2024_02/185851129" TargetMode="External"/><Relationship Id="rId7" Type="http://schemas.openxmlformats.org/officeDocument/2006/relationships/hyperlink" Target="https://podminky.urs.cz/item/CS_URS_2024_02/183403161" TargetMode="External"/><Relationship Id="rId12" Type="http://schemas.openxmlformats.org/officeDocument/2006/relationships/hyperlink" Target="https://podminky.urs.cz/item/CS_URS_2024_02/184215123" TargetMode="External"/><Relationship Id="rId17" Type="http://schemas.openxmlformats.org/officeDocument/2006/relationships/hyperlink" Target="https://podminky.urs.cz/item/CS_URS_2024_02/184813121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4806151" TargetMode="External"/><Relationship Id="rId20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52" TargetMode="External"/><Relationship Id="rId11" Type="http://schemas.openxmlformats.org/officeDocument/2006/relationships/hyperlink" Target="https://podminky.urs.cz/item/CS_URS_2024_02/184215111" TargetMode="External"/><Relationship Id="rId5" Type="http://schemas.openxmlformats.org/officeDocument/2006/relationships/hyperlink" Target="https://podminky.urs.cz/item/CS_URS_2024_02/183403114" TargetMode="External"/><Relationship Id="rId15" Type="http://schemas.openxmlformats.org/officeDocument/2006/relationships/hyperlink" Target="https://podminky.urs.cz/item/CS_URS_2024_02/184806111" TargetMode="External"/><Relationship Id="rId23" Type="http://schemas.openxmlformats.org/officeDocument/2006/relationships/drawing" Target="../drawings/drawing42.xml"/><Relationship Id="rId10" Type="http://schemas.openxmlformats.org/officeDocument/2006/relationships/hyperlink" Target="https://podminky.urs.cz/item/CS_URS_2024_02/184102113" TargetMode="External"/><Relationship Id="rId19" Type="http://schemas.openxmlformats.org/officeDocument/2006/relationships/hyperlink" Target="https://podminky.urs.cz/item/CS_URS_2024_02/185804312" TargetMode="External"/><Relationship Id="rId4" Type="http://schemas.openxmlformats.org/officeDocument/2006/relationships/hyperlink" Target="https://podminky.urs.cz/item/CS_URS_2024_02/183111112" TargetMode="External"/><Relationship Id="rId9" Type="http://schemas.openxmlformats.org/officeDocument/2006/relationships/hyperlink" Target="https://podminky.urs.cz/item/CS_URS_2024_02/184102112" TargetMode="External"/><Relationship Id="rId14" Type="http://schemas.openxmlformats.org/officeDocument/2006/relationships/hyperlink" Target="https://podminky.urs.cz/item/CS_URS_2024_02/184801121" TargetMode="External"/><Relationship Id="rId22" Type="http://schemas.openxmlformats.org/officeDocument/2006/relationships/hyperlink" Target="https://podminky.urs.cz/item/CS_URS_2024_02/998231311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43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44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45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46.xml"/><Relationship Id="rId4" Type="http://schemas.openxmlformats.org/officeDocument/2006/relationships/hyperlink" Target="https://podminky.urs.cz/item/CS_URS_2024_02/094002000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551113" TargetMode="External"/><Relationship Id="rId13" Type="http://schemas.openxmlformats.org/officeDocument/2006/relationships/hyperlink" Target="https://podminky.urs.cz/item/CS_URS_2024_02/184215412" TargetMode="External"/><Relationship Id="rId18" Type="http://schemas.openxmlformats.org/officeDocument/2006/relationships/hyperlink" Target="https://podminky.urs.cz/item/CS_URS_2024_02/184911421" TargetMode="External"/><Relationship Id="rId3" Type="http://schemas.openxmlformats.org/officeDocument/2006/relationships/hyperlink" Target="https://podminky.urs.cz/item/CS_URS_2024_02/183101114" TargetMode="External"/><Relationship Id="rId21" Type="http://schemas.openxmlformats.org/officeDocument/2006/relationships/hyperlink" Target="https://podminky.urs.cz/item/CS_URS_2024_02/185851129" TargetMode="External"/><Relationship Id="rId7" Type="http://schemas.openxmlformats.org/officeDocument/2006/relationships/hyperlink" Target="https://podminky.urs.cz/item/CS_URS_2024_02/183403161" TargetMode="External"/><Relationship Id="rId12" Type="http://schemas.openxmlformats.org/officeDocument/2006/relationships/hyperlink" Target="https://podminky.urs.cz/item/CS_URS_2024_02/184215123" TargetMode="External"/><Relationship Id="rId17" Type="http://schemas.openxmlformats.org/officeDocument/2006/relationships/hyperlink" Target="https://podminky.urs.cz/item/CS_URS_2024_02/184813121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4806151" TargetMode="External"/><Relationship Id="rId20" Type="http://schemas.openxmlformats.org/officeDocument/2006/relationships/hyperlink" Target="https://podminky.urs.cz/item/CS_URS_2024_02/18585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52" TargetMode="External"/><Relationship Id="rId11" Type="http://schemas.openxmlformats.org/officeDocument/2006/relationships/hyperlink" Target="https://podminky.urs.cz/item/CS_URS_2024_02/184215111" TargetMode="External"/><Relationship Id="rId5" Type="http://schemas.openxmlformats.org/officeDocument/2006/relationships/hyperlink" Target="https://podminky.urs.cz/item/CS_URS_2024_02/183403114" TargetMode="External"/><Relationship Id="rId15" Type="http://schemas.openxmlformats.org/officeDocument/2006/relationships/hyperlink" Target="https://podminky.urs.cz/item/CS_URS_2024_02/184806111" TargetMode="External"/><Relationship Id="rId23" Type="http://schemas.openxmlformats.org/officeDocument/2006/relationships/drawing" Target="../drawings/drawing47.xml"/><Relationship Id="rId10" Type="http://schemas.openxmlformats.org/officeDocument/2006/relationships/hyperlink" Target="https://podminky.urs.cz/item/CS_URS_2024_02/184102113" TargetMode="External"/><Relationship Id="rId19" Type="http://schemas.openxmlformats.org/officeDocument/2006/relationships/hyperlink" Target="https://podminky.urs.cz/item/CS_URS_2024_02/185804312" TargetMode="External"/><Relationship Id="rId4" Type="http://schemas.openxmlformats.org/officeDocument/2006/relationships/hyperlink" Target="https://podminky.urs.cz/item/CS_URS_2024_02/183111112" TargetMode="External"/><Relationship Id="rId9" Type="http://schemas.openxmlformats.org/officeDocument/2006/relationships/hyperlink" Target="https://podminky.urs.cz/item/CS_URS_2024_02/184102112" TargetMode="External"/><Relationship Id="rId14" Type="http://schemas.openxmlformats.org/officeDocument/2006/relationships/hyperlink" Target="https://podminky.urs.cz/item/CS_URS_2024_02/184801121" TargetMode="External"/><Relationship Id="rId22" Type="http://schemas.openxmlformats.org/officeDocument/2006/relationships/hyperlink" Target="https://podminky.urs.cz/item/CS_URS_2024_02/998231311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48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49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50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51.xml"/><Relationship Id="rId4" Type="http://schemas.openxmlformats.org/officeDocument/2006/relationships/hyperlink" Target="https://podminky.urs.cz/item/CS_URS_2024_02/094002000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551113" TargetMode="External"/><Relationship Id="rId13" Type="http://schemas.openxmlformats.org/officeDocument/2006/relationships/hyperlink" Target="https://podminky.urs.cz/item/CS_URS_2024_02/184215412" TargetMode="External"/><Relationship Id="rId1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3101114" TargetMode="External"/><Relationship Id="rId21" Type="http://schemas.openxmlformats.org/officeDocument/2006/relationships/hyperlink" Target="https://podminky.urs.cz/item/CS_URS_2024_02/998231311" TargetMode="External"/><Relationship Id="rId7" Type="http://schemas.openxmlformats.org/officeDocument/2006/relationships/hyperlink" Target="https://podminky.urs.cz/item/CS_URS_2024_02/183403161" TargetMode="External"/><Relationship Id="rId12" Type="http://schemas.openxmlformats.org/officeDocument/2006/relationships/hyperlink" Target="https://podminky.urs.cz/item/CS_URS_2024_02/184215113" TargetMode="External"/><Relationship Id="rId17" Type="http://schemas.openxmlformats.org/officeDocument/2006/relationships/hyperlink" Target="https://podminky.urs.cz/item/CS_URS_2024_02/184911421" TargetMode="External"/><Relationship Id="rId2" Type="http://schemas.openxmlformats.org/officeDocument/2006/relationships/hyperlink" Target="https://podminky.urs.cz/item/CS_URS_2024_02/181411121" TargetMode="External"/><Relationship Id="rId16" Type="http://schemas.openxmlformats.org/officeDocument/2006/relationships/hyperlink" Target="https://podminky.urs.cz/item/CS_URS_2024_02/184806151" TargetMode="External"/><Relationship Id="rId20" Type="http://schemas.openxmlformats.org/officeDocument/2006/relationships/hyperlink" Target="https://podminky.urs.cz/item/CS_URS_2024_02/185851129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3403152" TargetMode="External"/><Relationship Id="rId11" Type="http://schemas.openxmlformats.org/officeDocument/2006/relationships/hyperlink" Target="https://podminky.urs.cz/item/CS_URS_2024_02/184215111" TargetMode="External"/><Relationship Id="rId5" Type="http://schemas.openxmlformats.org/officeDocument/2006/relationships/hyperlink" Target="https://podminky.urs.cz/item/CS_URS_2024_02/183403114" TargetMode="External"/><Relationship Id="rId15" Type="http://schemas.openxmlformats.org/officeDocument/2006/relationships/hyperlink" Target="https://podminky.urs.cz/item/CS_URS_2024_02/184806111" TargetMode="External"/><Relationship Id="rId10" Type="http://schemas.openxmlformats.org/officeDocument/2006/relationships/hyperlink" Target="https://podminky.urs.cz/item/CS_URS_2024_02/184102113" TargetMode="External"/><Relationship Id="rId19" Type="http://schemas.openxmlformats.org/officeDocument/2006/relationships/hyperlink" Target="https://podminky.urs.cz/item/CS_URS_2024_02/185851121" TargetMode="External"/><Relationship Id="rId4" Type="http://schemas.openxmlformats.org/officeDocument/2006/relationships/hyperlink" Target="https://podminky.urs.cz/item/CS_URS_2024_02/183111112" TargetMode="External"/><Relationship Id="rId9" Type="http://schemas.openxmlformats.org/officeDocument/2006/relationships/hyperlink" Target="https://podminky.urs.cz/item/CS_URS_2024_02/184102112" TargetMode="External"/><Relationship Id="rId14" Type="http://schemas.openxmlformats.org/officeDocument/2006/relationships/hyperlink" Target="https://podminky.urs.cz/item/CS_URS_2024_02/184801121" TargetMode="External"/><Relationship Id="rId22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53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54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4806111" TargetMode="External"/><Relationship Id="rId7" Type="http://schemas.openxmlformats.org/officeDocument/2006/relationships/hyperlink" Target="https://podminky.urs.cz/item/CS_URS_2024_02/185804214" TargetMode="External"/><Relationship Id="rId12" Type="http://schemas.openxmlformats.org/officeDocument/2006/relationships/drawing" Target="../drawings/drawing55.xml"/><Relationship Id="rId2" Type="http://schemas.openxmlformats.org/officeDocument/2006/relationships/hyperlink" Target="https://podminky.urs.cz/item/CS_URS_2024_02/184801121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911111" TargetMode="External"/><Relationship Id="rId10" Type="http://schemas.openxmlformats.org/officeDocument/2006/relationships/hyperlink" Target="https://podminky.urs.cz/item/CS_URS_2024_02/185851129" TargetMode="External"/><Relationship Id="rId4" Type="http://schemas.openxmlformats.org/officeDocument/2006/relationships/hyperlink" Target="https://podminky.urs.cz/item/CS_URS_2025_02/184853531" TargetMode="External"/><Relationship Id="rId9" Type="http://schemas.openxmlformats.org/officeDocument/2006/relationships/hyperlink" Target="https://podminky.urs.cz/item/CS_URS_2024_02/185851121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94000" TargetMode="External"/><Relationship Id="rId2" Type="http://schemas.openxmlformats.org/officeDocument/2006/relationships/hyperlink" Target="https://podminky.urs.cz/item/CS_URS_2024_02/011303000" TargetMode="External"/><Relationship Id="rId1" Type="http://schemas.openxmlformats.org/officeDocument/2006/relationships/hyperlink" Target="https://podminky.urs.cz/item/CS_URS_2024_02/011002000" TargetMode="External"/><Relationship Id="rId5" Type="http://schemas.openxmlformats.org/officeDocument/2006/relationships/drawing" Target="../drawings/drawing56.xml"/><Relationship Id="rId4" Type="http://schemas.openxmlformats.org/officeDocument/2006/relationships/hyperlink" Target="https://podminky.urs.cz/item/CS_URS_2024_02/094002000" TargetMode="Externa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4"/>
      <c r="AQ5" s="24"/>
      <c r="AR5" s="22"/>
      <c r="BE5" s="33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4"/>
      <c r="AQ6" s="24"/>
      <c r="AR6" s="22"/>
      <c r="BE6" s="33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3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33"/>
      <c r="BS13" s="19" t="s">
        <v>6</v>
      </c>
    </row>
    <row r="14" spans="1:74" ht="12.75">
      <c r="B14" s="23"/>
      <c r="C14" s="24"/>
      <c r="D14" s="24"/>
      <c r="E14" s="338" t="s">
        <v>31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3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3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3"/>
      <c r="BS17" s="19" t="s">
        <v>36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3"/>
      <c r="BS18" s="19" t="s">
        <v>6</v>
      </c>
    </row>
    <row r="19" spans="1:71" s="1" customFormat="1" ht="12" customHeight="1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3"/>
      <c r="BS20" s="19" t="s">
        <v>36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3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3"/>
    </row>
    <row r="23" spans="1:71" s="1" customFormat="1" ht="47.25" customHeight="1">
      <c r="B23" s="23"/>
      <c r="C23" s="24"/>
      <c r="D23" s="24"/>
      <c r="E23" s="340" t="s">
        <v>40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4"/>
      <c r="AP23" s="24"/>
      <c r="AQ23" s="24"/>
      <c r="AR23" s="22"/>
      <c r="BE23" s="33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3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1">
        <f>ROUND(AG54,2)</f>
        <v>0</v>
      </c>
      <c r="AL26" s="342"/>
      <c r="AM26" s="342"/>
      <c r="AN26" s="342"/>
      <c r="AO26" s="342"/>
      <c r="AP26" s="38"/>
      <c r="AQ26" s="38"/>
      <c r="AR26" s="41"/>
      <c r="BE26" s="33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3" t="s">
        <v>42</v>
      </c>
      <c r="M28" s="343"/>
      <c r="N28" s="343"/>
      <c r="O28" s="343"/>
      <c r="P28" s="343"/>
      <c r="Q28" s="38"/>
      <c r="R28" s="38"/>
      <c r="S28" s="38"/>
      <c r="T28" s="38"/>
      <c r="U28" s="38"/>
      <c r="V28" s="38"/>
      <c r="W28" s="343" t="s">
        <v>43</v>
      </c>
      <c r="X28" s="343"/>
      <c r="Y28" s="343"/>
      <c r="Z28" s="343"/>
      <c r="AA28" s="343"/>
      <c r="AB28" s="343"/>
      <c r="AC28" s="343"/>
      <c r="AD28" s="343"/>
      <c r="AE28" s="343"/>
      <c r="AF28" s="38"/>
      <c r="AG28" s="38"/>
      <c r="AH28" s="38"/>
      <c r="AI28" s="38"/>
      <c r="AJ28" s="38"/>
      <c r="AK28" s="343" t="s">
        <v>44</v>
      </c>
      <c r="AL28" s="343"/>
      <c r="AM28" s="343"/>
      <c r="AN28" s="343"/>
      <c r="AO28" s="343"/>
      <c r="AP28" s="38"/>
      <c r="AQ28" s="38"/>
      <c r="AR28" s="41"/>
      <c r="BE28" s="333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46">
        <v>0.21</v>
      </c>
      <c r="M29" s="345"/>
      <c r="N29" s="345"/>
      <c r="O29" s="345"/>
      <c r="P29" s="345"/>
      <c r="Q29" s="43"/>
      <c r="R29" s="43"/>
      <c r="S29" s="43"/>
      <c r="T29" s="43"/>
      <c r="U29" s="43"/>
      <c r="V29" s="43"/>
      <c r="W29" s="344">
        <f>ROUND(AZ54, 2)</f>
        <v>0</v>
      </c>
      <c r="X29" s="345"/>
      <c r="Y29" s="345"/>
      <c r="Z29" s="345"/>
      <c r="AA29" s="345"/>
      <c r="AB29" s="345"/>
      <c r="AC29" s="345"/>
      <c r="AD29" s="345"/>
      <c r="AE29" s="345"/>
      <c r="AF29" s="43"/>
      <c r="AG29" s="43"/>
      <c r="AH29" s="43"/>
      <c r="AI29" s="43"/>
      <c r="AJ29" s="43"/>
      <c r="AK29" s="344">
        <f>ROUND(AV54, 2)</f>
        <v>0</v>
      </c>
      <c r="AL29" s="345"/>
      <c r="AM29" s="345"/>
      <c r="AN29" s="345"/>
      <c r="AO29" s="345"/>
      <c r="AP29" s="43"/>
      <c r="AQ29" s="43"/>
      <c r="AR29" s="44"/>
      <c r="BE29" s="334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46">
        <v>0.12</v>
      </c>
      <c r="M30" s="345"/>
      <c r="N30" s="345"/>
      <c r="O30" s="345"/>
      <c r="P30" s="345"/>
      <c r="Q30" s="43"/>
      <c r="R30" s="43"/>
      <c r="S30" s="43"/>
      <c r="T30" s="43"/>
      <c r="U30" s="43"/>
      <c r="V30" s="43"/>
      <c r="W30" s="344">
        <f>ROUND(BA54, 2)</f>
        <v>0</v>
      </c>
      <c r="X30" s="345"/>
      <c r="Y30" s="345"/>
      <c r="Z30" s="345"/>
      <c r="AA30" s="345"/>
      <c r="AB30" s="345"/>
      <c r="AC30" s="345"/>
      <c r="AD30" s="345"/>
      <c r="AE30" s="345"/>
      <c r="AF30" s="43"/>
      <c r="AG30" s="43"/>
      <c r="AH30" s="43"/>
      <c r="AI30" s="43"/>
      <c r="AJ30" s="43"/>
      <c r="AK30" s="344">
        <f>ROUND(AW54, 2)</f>
        <v>0</v>
      </c>
      <c r="AL30" s="345"/>
      <c r="AM30" s="345"/>
      <c r="AN30" s="345"/>
      <c r="AO30" s="345"/>
      <c r="AP30" s="43"/>
      <c r="AQ30" s="43"/>
      <c r="AR30" s="44"/>
      <c r="BE30" s="334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46">
        <v>0.21</v>
      </c>
      <c r="M31" s="345"/>
      <c r="N31" s="345"/>
      <c r="O31" s="345"/>
      <c r="P31" s="345"/>
      <c r="Q31" s="43"/>
      <c r="R31" s="43"/>
      <c r="S31" s="43"/>
      <c r="T31" s="43"/>
      <c r="U31" s="43"/>
      <c r="V31" s="43"/>
      <c r="W31" s="344">
        <f>ROUND(BB54, 2)</f>
        <v>0</v>
      </c>
      <c r="X31" s="345"/>
      <c r="Y31" s="345"/>
      <c r="Z31" s="345"/>
      <c r="AA31" s="345"/>
      <c r="AB31" s="345"/>
      <c r="AC31" s="345"/>
      <c r="AD31" s="345"/>
      <c r="AE31" s="345"/>
      <c r="AF31" s="43"/>
      <c r="AG31" s="43"/>
      <c r="AH31" s="43"/>
      <c r="AI31" s="43"/>
      <c r="AJ31" s="43"/>
      <c r="AK31" s="344">
        <v>0</v>
      </c>
      <c r="AL31" s="345"/>
      <c r="AM31" s="345"/>
      <c r="AN31" s="345"/>
      <c r="AO31" s="345"/>
      <c r="AP31" s="43"/>
      <c r="AQ31" s="43"/>
      <c r="AR31" s="44"/>
      <c r="BE31" s="334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46">
        <v>0.12</v>
      </c>
      <c r="M32" s="345"/>
      <c r="N32" s="345"/>
      <c r="O32" s="345"/>
      <c r="P32" s="345"/>
      <c r="Q32" s="43"/>
      <c r="R32" s="43"/>
      <c r="S32" s="43"/>
      <c r="T32" s="43"/>
      <c r="U32" s="43"/>
      <c r="V32" s="43"/>
      <c r="W32" s="344">
        <f>ROUND(BC54, 2)</f>
        <v>0</v>
      </c>
      <c r="X32" s="345"/>
      <c r="Y32" s="345"/>
      <c r="Z32" s="345"/>
      <c r="AA32" s="345"/>
      <c r="AB32" s="345"/>
      <c r="AC32" s="345"/>
      <c r="AD32" s="345"/>
      <c r="AE32" s="345"/>
      <c r="AF32" s="43"/>
      <c r="AG32" s="43"/>
      <c r="AH32" s="43"/>
      <c r="AI32" s="43"/>
      <c r="AJ32" s="43"/>
      <c r="AK32" s="344">
        <v>0</v>
      </c>
      <c r="AL32" s="345"/>
      <c r="AM32" s="345"/>
      <c r="AN32" s="345"/>
      <c r="AO32" s="345"/>
      <c r="AP32" s="43"/>
      <c r="AQ32" s="43"/>
      <c r="AR32" s="44"/>
      <c r="BE32" s="334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46">
        <v>0</v>
      </c>
      <c r="M33" s="345"/>
      <c r="N33" s="345"/>
      <c r="O33" s="345"/>
      <c r="P33" s="345"/>
      <c r="Q33" s="43"/>
      <c r="R33" s="43"/>
      <c r="S33" s="43"/>
      <c r="T33" s="43"/>
      <c r="U33" s="43"/>
      <c r="V33" s="43"/>
      <c r="W33" s="344">
        <f>ROUND(BD54, 2)</f>
        <v>0</v>
      </c>
      <c r="X33" s="345"/>
      <c r="Y33" s="345"/>
      <c r="Z33" s="345"/>
      <c r="AA33" s="345"/>
      <c r="AB33" s="345"/>
      <c r="AC33" s="345"/>
      <c r="AD33" s="345"/>
      <c r="AE33" s="345"/>
      <c r="AF33" s="43"/>
      <c r="AG33" s="43"/>
      <c r="AH33" s="43"/>
      <c r="AI33" s="43"/>
      <c r="AJ33" s="43"/>
      <c r="AK33" s="344">
        <v>0</v>
      </c>
      <c r="AL33" s="345"/>
      <c r="AM33" s="345"/>
      <c r="AN33" s="345"/>
      <c r="AO33" s="34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50" t="s">
        <v>53</v>
      </c>
      <c r="Y35" s="348"/>
      <c r="Z35" s="348"/>
      <c r="AA35" s="348"/>
      <c r="AB35" s="348"/>
      <c r="AC35" s="47"/>
      <c r="AD35" s="47"/>
      <c r="AE35" s="47"/>
      <c r="AF35" s="47"/>
      <c r="AG35" s="47"/>
      <c r="AH35" s="47"/>
      <c r="AI35" s="47"/>
      <c r="AJ35" s="47"/>
      <c r="AK35" s="347">
        <f>SUM(AK26:AK33)</f>
        <v>0</v>
      </c>
      <c r="AL35" s="348"/>
      <c r="AM35" s="348"/>
      <c r="AN35" s="348"/>
      <c r="AO35" s="34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247099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8" t="str">
        <f>K6</f>
        <v>PD – Výsadba prvků ÚSES v k.ú. Velké Němčice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Velké Němčice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0" t="str">
        <f>IF(AN8= "","",AN8)</f>
        <v>19. 8. 2024</v>
      </c>
      <c r="AN47" s="37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ČR – Státní pozemkový úřad, KPÚ pro JMK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51" t="str">
        <f>IF(E17="","",E17)</f>
        <v>GEOtest, a.s.</v>
      </c>
      <c r="AN49" s="352"/>
      <c r="AO49" s="352"/>
      <c r="AP49" s="352"/>
      <c r="AQ49" s="38"/>
      <c r="AR49" s="41"/>
      <c r="AS49" s="356" t="s">
        <v>55</v>
      </c>
      <c r="AT49" s="35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37</v>
      </c>
      <c r="AJ50" s="38"/>
      <c r="AK50" s="38"/>
      <c r="AL50" s="38"/>
      <c r="AM50" s="351" t="str">
        <f>IF(E20="","",E20)</f>
        <v xml:space="preserve"> </v>
      </c>
      <c r="AN50" s="352"/>
      <c r="AO50" s="352"/>
      <c r="AP50" s="352"/>
      <c r="AQ50" s="38"/>
      <c r="AR50" s="41"/>
      <c r="AS50" s="358"/>
      <c r="AT50" s="35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0"/>
      <c r="AT51" s="36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1" t="s">
        <v>56</v>
      </c>
      <c r="D52" s="363"/>
      <c r="E52" s="363"/>
      <c r="F52" s="363"/>
      <c r="G52" s="363"/>
      <c r="H52" s="68"/>
      <c r="I52" s="362" t="s">
        <v>57</v>
      </c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4" t="s">
        <v>58</v>
      </c>
      <c r="AH52" s="363"/>
      <c r="AI52" s="363"/>
      <c r="AJ52" s="363"/>
      <c r="AK52" s="363"/>
      <c r="AL52" s="363"/>
      <c r="AM52" s="363"/>
      <c r="AN52" s="362" t="s">
        <v>59</v>
      </c>
      <c r="AO52" s="363"/>
      <c r="AP52" s="363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5">
        <f>ROUND(SUM(AG55:AG109),2)</f>
        <v>0</v>
      </c>
      <c r="AH54" s="365"/>
      <c r="AI54" s="365"/>
      <c r="AJ54" s="365"/>
      <c r="AK54" s="365"/>
      <c r="AL54" s="365"/>
      <c r="AM54" s="365"/>
      <c r="AN54" s="366">
        <f t="shared" ref="AN54:AN85" si="0">SUM(AG54,AT54)</f>
        <v>0</v>
      </c>
      <c r="AO54" s="366"/>
      <c r="AP54" s="366"/>
      <c r="AQ54" s="80" t="s">
        <v>19</v>
      </c>
      <c r="AR54" s="81"/>
      <c r="AS54" s="82">
        <f>ROUND(SUM(AS55:AS109),2)</f>
        <v>0</v>
      </c>
      <c r="AT54" s="83">
        <f t="shared" ref="AT54:AT85" si="1">ROUND(SUM(AV54:AW54),2)</f>
        <v>0</v>
      </c>
      <c r="AU54" s="84">
        <f>ROUND(SUM(AU55:AU109),5)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ROUND(SUM(AZ55:AZ109),2)</f>
        <v>0</v>
      </c>
      <c r="BA54" s="83">
        <f>ROUND(SUM(BA55:BA109),2)</f>
        <v>0</v>
      </c>
      <c r="BB54" s="83">
        <f>ROUND(SUM(BB55:BB109),2)</f>
        <v>0</v>
      </c>
      <c r="BC54" s="83">
        <f>ROUND(SUM(BC55:BC109),2)</f>
        <v>0</v>
      </c>
      <c r="BD54" s="85">
        <f>ROUND(SUM(BD55:BD109),2)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24.75" customHeight="1">
      <c r="A55" s="88" t="s">
        <v>79</v>
      </c>
      <c r="B55" s="89"/>
      <c r="C55" s="90"/>
      <c r="D55" s="367" t="s">
        <v>80</v>
      </c>
      <c r="E55" s="367"/>
      <c r="F55" s="367"/>
      <c r="G55" s="367"/>
      <c r="H55" s="367"/>
      <c r="I55" s="91"/>
      <c r="J55" s="367" t="s">
        <v>81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54">
        <f>'247099-01.1 - SO 01 - IP1'!J30</f>
        <v>0</v>
      </c>
      <c r="AH55" s="355"/>
      <c r="AI55" s="355"/>
      <c r="AJ55" s="355"/>
      <c r="AK55" s="355"/>
      <c r="AL55" s="355"/>
      <c r="AM55" s="355"/>
      <c r="AN55" s="354">
        <f t="shared" si="0"/>
        <v>0</v>
      </c>
      <c r="AO55" s="355"/>
      <c r="AP55" s="355"/>
      <c r="AQ55" s="92" t="s">
        <v>82</v>
      </c>
      <c r="AR55" s="93"/>
      <c r="AS55" s="94">
        <v>0</v>
      </c>
      <c r="AT55" s="95">
        <f t="shared" si="1"/>
        <v>0</v>
      </c>
      <c r="AU55" s="96">
        <f>'247099-01.1 - SO 01 - IP1'!P84</f>
        <v>0</v>
      </c>
      <c r="AV55" s="95">
        <f>'247099-01.1 - SO 01 - IP1'!J33</f>
        <v>0</v>
      </c>
      <c r="AW55" s="95">
        <f>'247099-01.1 - SO 01 - IP1'!J34</f>
        <v>0</v>
      </c>
      <c r="AX55" s="95">
        <f>'247099-01.1 - SO 01 - IP1'!J35</f>
        <v>0</v>
      </c>
      <c r="AY55" s="95">
        <f>'247099-01.1 - SO 01 - IP1'!J36</f>
        <v>0</v>
      </c>
      <c r="AZ55" s="95">
        <f>'247099-01.1 - SO 01 - IP1'!F33</f>
        <v>0</v>
      </c>
      <c r="BA55" s="95">
        <f>'247099-01.1 - SO 01 - IP1'!F34</f>
        <v>0</v>
      </c>
      <c r="BB55" s="95">
        <f>'247099-01.1 - SO 01 - IP1'!F35</f>
        <v>0</v>
      </c>
      <c r="BC55" s="95">
        <f>'247099-01.1 - SO 01 - IP1'!F36</f>
        <v>0</v>
      </c>
      <c r="BD55" s="97">
        <f>'247099-01.1 - SO 01 - IP1'!F37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24.75" customHeight="1">
      <c r="A56" s="88" t="s">
        <v>79</v>
      </c>
      <c r="B56" s="89"/>
      <c r="C56" s="90"/>
      <c r="D56" s="367" t="s">
        <v>86</v>
      </c>
      <c r="E56" s="367"/>
      <c r="F56" s="367"/>
      <c r="G56" s="367"/>
      <c r="H56" s="367"/>
      <c r="I56" s="91"/>
      <c r="J56" s="367" t="s">
        <v>87</v>
      </c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54">
        <f>'247099-01.2 - SO 01 Násle...'!J30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92" t="s">
        <v>82</v>
      </c>
      <c r="AR56" s="93"/>
      <c r="AS56" s="94">
        <v>0</v>
      </c>
      <c r="AT56" s="95">
        <f t="shared" si="1"/>
        <v>0</v>
      </c>
      <c r="AU56" s="96">
        <f>'247099-01.2 - SO 01 Násle...'!P82</f>
        <v>0</v>
      </c>
      <c r="AV56" s="95">
        <f>'247099-01.2 - SO 01 Násle...'!J33</f>
        <v>0</v>
      </c>
      <c r="AW56" s="95">
        <f>'247099-01.2 - SO 01 Násle...'!J34</f>
        <v>0</v>
      </c>
      <c r="AX56" s="95">
        <f>'247099-01.2 - SO 01 Násle...'!J35</f>
        <v>0</v>
      </c>
      <c r="AY56" s="95">
        <f>'247099-01.2 - SO 01 Násle...'!J36</f>
        <v>0</v>
      </c>
      <c r="AZ56" s="95">
        <f>'247099-01.2 - SO 01 Násle...'!F33</f>
        <v>0</v>
      </c>
      <c r="BA56" s="95">
        <f>'247099-01.2 - SO 01 Násle...'!F34</f>
        <v>0</v>
      </c>
      <c r="BB56" s="95">
        <f>'247099-01.2 - SO 01 Násle...'!F35</f>
        <v>0</v>
      </c>
      <c r="BC56" s="95">
        <f>'247099-01.2 - SO 01 Násle...'!F36</f>
        <v>0</v>
      </c>
      <c r="BD56" s="97">
        <f>'247099-01.2 - SO 01 Násle...'!F37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7" customFormat="1" ht="24.75" customHeight="1">
      <c r="A57" s="88" t="s">
        <v>79</v>
      </c>
      <c r="B57" s="89"/>
      <c r="C57" s="90"/>
      <c r="D57" s="367" t="s">
        <v>89</v>
      </c>
      <c r="E57" s="367"/>
      <c r="F57" s="367"/>
      <c r="G57" s="367"/>
      <c r="H57" s="367"/>
      <c r="I57" s="91"/>
      <c r="J57" s="367" t="s">
        <v>90</v>
      </c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54">
        <f>'247099-01.3 - SO 01 Násle...'!J30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92" t="s">
        <v>82</v>
      </c>
      <c r="AR57" s="93"/>
      <c r="AS57" s="94">
        <v>0</v>
      </c>
      <c r="AT57" s="95">
        <f t="shared" si="1"/>
        <v>0</v>
      </c>
      <c r="AU57" s="96">
        <f>'247099-01.3 - SO 01 Násle...'!P82</f>
        <v>0</v>
      </c>
      <c r="AV57" s="95">
        <f>'247099-01.3 - SO 01 Násle...'!J33</f>
        <v>0</v>
      </c>
      <c r="AW57" s="95">
        <f>'247099-01.3 - SO 01 Násle...'!J34</f>
        <v>0</v>
      </c>
      <c r="AX57" s="95">
        <f>'247099-01.3 - SO 01 Násle...'!J35</f>
        <v>0</v>
      </c>
      <c r="AY57" s="95">
        <f>'247099-01.3 - SO 01 Násle...'!J36</f>
        <v>0</v>
      </c>
      <c r="AZ57" s="95">
        <f>'247099-01.3 - SO 01 Násle...'!F33</f>
        <v>0</v>
      </c>
      <c r="BA57" s="95">
        <f>'247099-01.3 - SO 01 Násle...'!F34</f>
        <v>0</v>
      </c>
      <c r="BB57" s="95">
        <f>'247099-01.3 - SO 01 Násle...'!F35</f>
        <v>0</v>
      </c>
      <c r="BC57" s="95">
        <f>'247099-01.3 - SO 01 Násle...'!F36</f>
        <v>0</v>
      </c>
      <c r="BD57" s="97">
        <f>'247099-01.3 - SO 01 Násle...'!F37</f>
        <v>0</v>
      </c>
      <c r="BT57" s="98" t="s">
        <v>83</v>
      </c>
      <c r="BV57" s="98" t="s">
        <v>77</v>
      </c>
      <c r="BW57" s="98" t="s">
        <v>91</v>
      </c>
      <c r="BX57" s="98" t="s">
        <v>5</v>
      </c>
      <c r="CL57" s="98" t="s">
        <v>19</v>
      </c>
      <c r="CM57" s="98" t="s">
        <v>85</v>
      </c>
    </row>
    <row r="58" spans="1:91" s="7" customFormat="1" ht="24.75" customHeight="1">
      <c r="A58" s="88" t="s">
        <v>79</v>
      </c>
      <c r="B58" s="89"/>
      <c r="C58" s="90"/>
      <c r="D58" s="367" t="s">
        <v>92</v>
      </c>
      <c r="E58" s="367"/>
      <c r="F58" s="367"/>
      <c r="G58" s="367"/>
      <c r="H58" s="367"/>
      <c r="I58" s="91"/>
      <c r="J58" s="367" t="s">
        <v>93</v>
      </c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54">
        <f>'247099-01.4 - SO 01 Násle...'!J30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92" t="s">
        <v>82</v>
      </c>
      <c r="AR58" s="93"/>
      <c r="AS58" s="94">
        <v>0</v>
      </c>
      <c r="AT58" s="95">
        <f t="shared" si="1"/>
        <v>0</v>
      </c>
      <c r="AU58" s="96">
        <f>'247099-01.4 - SO 01 Násle...'!P82</f>
        <v>0</v>
      </c>
      <c r="AV58" s="95">
        <f>'247099-01.4 - SO 01 Násle...'!J33</f>
        <v>0</v>
      </c>
      <c r="AW58" s="95">
        <f>'247099-01.4 - SO 01 Násle...'!J34</f>
        <v>0</v>
      </c>
      <c r="AX58" s="95">
        <f>'247099-01.4 - SO 01 Násle...'!J35</f>
        <v>0</v>
      </c>
      <c r="AY58" s="95">
        <f>'247099-01.4 - SO 01 Násle...'!J36</f>
        <v>0</v>
      </c>
      <c r="AZ58" s="95">
        <f>'247099-01.4 - SO 01 Násle...'!F33</f>
        <v>0</v>
      </c>
      <c r="BA58" s="95">
        <f>'247099-01.4 - SO 01 Násle...'!F34</f>
        <v>0</v>
      </c>
      <c r="BB58" s="95">
        <f>'247099-01.4 - SO 01 Násle...'!F35</f>
        <v>0</v>
      </c>
      <c r="BC58" s="95">
        <f>'247099-01.4 - SO 01 Násle...'!F36</f>
        <v>0</v>
      </c>
      <c r="BD58" s="97">
        <f>'247099-01.4 - SO 01 Násle...'!F37</f>
        <v>0</v>
      </c>
      <c r="BT58" s="98" t="s">
        <v>83</v>
      </c>
      <c r="BV58" s="98" t="s">
        <v>77</v>
      </c>
      <c r="BW58" s="98" t="s">
        <v>94</v>
      </c>
      <c r="BX58" s="98" t="s">
        <v>5</v>
      </c>
      <c r="CL58" s="98" t="s">
        <v>19</v>
      </c>
      <c r="CM58" s="98" t="s">
        <v>85</v>
      </c>
    </row>
    <row r="59" spans="1:91" s="7" customFormat="1" ht="24.75" customHeight="1">
      <c r="A59" s="88" t="s">
        <v>79</v>
      </c>
      <c r="B59" s="89"/>
      <c r="C59" s="90"/>
      <c r="D59" s="367" t="s">
        <v>95</v>
      </c>
      <c r="E59" s="367"/>
      <c r="F59" s="367"/>
      <c r="G59" s="367"/>
      <c r="H59" s="367"/>
      <c r="I59" s="91"/>
      <c r="J59" s="367" t="s">
        <v>96</v>
      </c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54">
        <f>'247099-01.5 - SO 01 Vedle...'!J30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92" t="s">
        <v>82</v>
      </c>
      <c r="AR59" s="93"/>
      <c r="AS59" s="94">
        <v>0</v>
      </c>
      <c r="AT59" s="95">
        <f t="shared" si="1"/>
        <v>0</v>
      </c>
      <c r="AU59" s="96">
        <f>'247099-01.5 - SO 01 Vedle...'!P82</f>
        <v>0</v>
      </c>
      <c r="AV59" s="95">
        <f>'247099-01.5 - SO 01 Vedle...'!J33</f>
        <v>0</v>
      </c>
      <c r="AW59" s="95">
        <f>'247099-01.5 - SO 01 Vedle...'!J34</f>
        <v>0</v>
      </c>
      <c r="AX59" s="95">
        <f>'247099-01.5 - SO 01 Vedle...'!J35</f>
        <v>0</v>
      </c>
      <c r="AY59" s="95">
        <f>'247099-01.5 - SO 01 Vedle...'!J36</f>
        <v>0</v>
      </c>
      <c r="AZ59" s="95">
        <f>'247099-01.5 - SO 01 Vedle...'!F33</f>
        <v>0</v>
      </c>
      <c r="BA59" s="95">
        <f>'247099-01.5 - SO 01 Vedle...'!F34</f>
        <v>0</v>
      </c>
      <c r="BB59" s="95">
        <f>'247099-01.5 - SO 01 Vedle...'!F35</f>
        <v>0</v>
      </c>
      <c r="BC59" s="95">
        <f>'247099-01.5 - SO 01 Vedle...'!F36</f>
        <v>0</v>
      </c>
      <c r="BD59" s="97">
        <f>'247099-01.5 - SO 01 Vedle...'!F37</f>
        <v>0</v>
      </c>
      <c r="BT59" s="98" t="s">
        <v>83</v>
      </c>
      <c r="BV59" s="98" t="s">
        <v>77</v>
      </c>
      <c r="BW59" s="98" t="s">
        <v>97</v>
      </c>
      <c r="BX59" s="98" t="s">
        <v>5</v>
      </c>
      <c r="CL59" s="98" t="s">
        <v>19</v>
      </c>
      <c r="CM59" s="98" t="s">
        <v>85</v>
      </c>
    </row>
    <row r="60" spans="1:91" s="7" customFormat="1" ht="24.75" customHeight="1">
      <c r="A60" s="88" t="s">
        <v>79</v>
      </c>
      <c r="B60" s="89"/>
      <c r="C60" s="90"/>
      <c r="D60" s="367" t="s">
        <v>98</v>
      </c>
      <c r="E60" s="367"/>
      <c r="F60" s="367"/>
      <c r="G60" s="367"/>
      <c r="H60" s="367"/>
      <c r="I60" s="91"/>
      <c r="J60" s="367" t="s">
        <v>99</v>
      </c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54">
        <f>'247099-02.1 - SO 02 - IP2'!J30</f>
        <v>0</v>
      </c>
      <c r="AH60" s="355"/>
      <c r="AI60" s="355"/>
      <c r="AJ60" s="355"/>
      <c r="AK60" s="355"/>
      <c r="AL60" s="355"/>
      <c r="AM60" s="355"/>
      <c r="AN60" s="354">
        <f t="shared" si="0"/>
        <v>0</v>
      </c>
      <c r="AO60" s="355"/>
      <c r="AP60" s="355"/>
      <c r="AQ60" s="92" t="s">
        <v>82</v>
      </c>
      <c r="AR60" s="93"/>
      <c r="AS60" s="94">
        <v>0</v>
      </c>
      <c r="AT60" s="95">
        <f t="shared" si="1"/>
        <v>0</v>
      </c>
      <c r="AU60" s="96">
        <f>'247099-02.1 - SO 02 - IP2'!P84</f>
        <v>0</v>
      </c>
      <c r="AV60" s="95">
        <f>'247099-02.1 - SO 02 - IP2'!J33</f>
        <v>0</v>
      </c>
      <c r="AW60" s="95">
        <f>'247099-02.1 - SO 02 - IP2'!J34</f>
        <v>0</v>
      </c>
      <c r="AX60" s="95">
        <f>'247099-02.1 - SO 02 - IP2'!J35</f>
        <v>0</v>
      </c>
      <c r="AY60" s="95">
        <f>'247099-02.1 - SO 02 - IP2'!J36</f>
        <v>0</v>
      </c>
      <c r="AZ60" s="95">
        <f>'247099-02.1 - SO 02 - IP2'!F33</f>
        <v>0</v>
      </c>
      <c r="BA60" s="95">
        <f>'247099-02.1 - SO 02 - IP2'!F34</f>
        <v>0</v>
      </c>
      <c r="BB60" s="95">
        <f>'247099-02.1 - SO 02 - IP2'!F35</f>
        <v>0</v>
      </c>
      <c r="BC60" s="95">
        <f>'247099-02.1 - SO 02 - IP2'!F36</f>
        <v>0</v>
      </c>
      <c r="BD60" s="97">
        <f>'247099-02.1 - SO 02 - IP2'!F37</f>
        <v>0</v>
      </c>
      <c r="BT60" s="98" t="s">
        <v>83</v>
      </c>
      <c r="BV60" s="98" t="s">
        <v>77</v>
      </c>
      <c r="BW60" s="98" t="s">
        <v>100</v>
      </c>
      <c r="BX60" s="98" t="s">
        <v>5</v>
      </c>
      <c r="CL60" s="98" t="s">
        <v>19</v>
      </c>
      <c r="CM60" s="98" t="s">
        <v>85</v>
      </c>
    </row>
    <row r="61" spans="1:91" s="7" customFormat="1" ht="24.75" customHeight="1">
      <c r="A61" s="88" t="s">
        <v>79</v>
      </c>
      <c r="B61" s="89"/>
      <c r="C61" s="90"/>
      <c r="D61" s="367" t="s">
        <v>101</v>
      </c>
      <c r="E61" s="367"/>
      <c r="F61" s="367"/>
      <c r="G61" s="367"/>
      <c r="H61" s="367"/>
      <c r="I61" s="91"/>
      <c r="J61" s="367" t="s">
        <v>102</v>
      </c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54">
        <f>'247099-02.2 - SO 02 Násle...'!J30</f>
        <v>0</v>
      </c>
      <c r="AH61" s="355"/>
      <c r="AI61" s="355"/>
      <c r="AJ61" s="355"/>
      <c r="AK61" s="355"/>
      <c r="AL61" s="355"/>
      <c r="AM61" s="355"/>
      <c r="AN61" s="354">
        <f t="shared" si="0"/>
        <v>0</v>
      </c>
      <c r="AO61" s="355"/>
      <c r="AP61" s="355"/>
      <c r="AQ61" s="92" t="s">
        <v>82</v>
      </c>
      <c r="AR61" s="93"/>
      <c r="AS61" s="94">
        <v>0</v>
      </c>
      <c r="AT61" s="95">
        <f t="shared" si="1"/>
        <v>0</v>
      </c>
      <c r="AU61" s="96">
        <f>'247099-02.2 - SO 02 Násle...'!P82</f>
        <v>0</v>
      </c>
      <c r="AV61" s="95">
        <f>'247099-02.2 - SO 02 Násle...'!J33</f>
        <v>0</v>
      </c>
      <c r="AW61" s="95">
        <f>'247099-02.2 - SO 02 Násle...'!J34</f>
        <v>0</v>
      </c>
      <c r="AX61" s="95">
        <f>'247099-02.2 - SO 02 Násle...'!J35</f>
        <v>0</v>
      </c>
      <c r="AY61" s="95">
        <f>'247099-02.2 - SO 02 Násle...'!J36</f>
        <v>0</v>
      </c>
      <c r="AZ61" s="95">
        <f>'247099-02.2 - SO 02 Násle...'!F33</f>
        <v>0</v>
      </c>
      <c r="BA61" s="95">
        <f>'247099-02.2 - SO 02 Násle...'!F34</f>
        <v>0</v>
      </c>
      <c r="BB61" s="95">
        <f>'247099-02.2 - SO 02 Násle...'!F35</f>
        <v>0</v>
      </c>
      <c r="BC61" s="95">
        <f>'247099-02.2 - SO 02 Násle...'!F36</f>
        <v>0</v>
      </c>
      <c r="BD61" s="97">
        <f>'247099-02.2 - SO 02 Násle...'!F37</f>
        <v>0</v>
      </c>
      <c r="BT61" s="98" t="s">
        <v>83</v>
      </c>
      <c r="BV61" s="98" t="s">
        <v>77</v>
      </c>
      <c r="BW61" s="98" t="s">
        <v>103</v>
      </c>
      <c r="BX61" s="98" t="s">
        <v>5</v>
      </c>
      <c r="CL61" s="98" t="s">
        <v>19</v>
      </c>
      <c r="CM61" s="98" t="s">
        <v>85</v>
      </c>
    </row>
    <row r="62" spans="1:91" s="7" customFormat="1" ht="24.75" customHeight="1">
      <c r="A62" s="88" t="s">
        <v>79</v>
      </c>
      <c r="B62" s="89"/>
      <c r="C62" s="90"/>
      <c r="D62" s="367" t="s">
        <v>104</v>
      </c>
      <c r="E62" s="367"/>
      <c r="F62" s="367"/>
      <c r="G62" s="367"/>
      <c r="H62" s="367"/>
      <c r="I62" s="91"/>
      <c r="J62" s="367" t="s">
        <v>105</v>
      </c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54">
        <f>'247099-02.3 - SO 02 Násle...'!J30</f>
        <v>0</v>
      </c>
      <c r="AH62" s="355"/>
      <c r="AI62" s="355"/>
      <c r="AJ62" s="355"/>
      <c r="AK62" s="355"/>
      <c r="AL62" s="355"/>
      <c r="AM62" s="355"/>
      <c r="AN62" s="354">
        <f t="shared" si="0"/>
        <v>0</v>
      </c>
      <c r="AO62" s="355"/>
      <c r="AP62" s="355"/>
      <c r="AQ62" s="92" t="s">
        <v>82</v>
      </c>
      <c r="AR62" s="93"/>
      <c r="AS62" s="94">
        <v>0</v>
      </c>
      <c r="AT62" s="95">
        <f t="shared" si="1"/>
        <v>0</v>
      </c>
      <c r="AU62" s="96">
        <f>'247099-02.3 - SO 02 Násle...'!P82</f>
        <v>0</v>
      </c>
      <c r="AV62" s="95">
        <f>'247099-02.3 - SO 02 Násle...'!J33</f>
        <v>0</v>
      </c>
      <c r="AW62" s="95">
        <f>'247099-02.3 - SO 02 Násle...'!J34</f>
        <v>0</v>
      </c>
      <c r="AX62" s="95">
        <f>'247099-02.3 - SO 02 Násle...'!J35</f>
        <v>0</v>
      </c>
      <c r="AY62" s="95">
        <f>'247099-02.3 - SO 02 Násle...'!J36</f>
        <v>0</v>
      </c>
      <c r="AZ62" s="95">
        <f>'247099-02.3 - SO 02 Násle...'!F33</f>
        <v>0</v>
      </c>
      <c r="BA62" s="95">
        <f>'247099-02.3 - SO 02 Násle...'!F34</f>
        <v>0</v>
      </c>
      <c r="BB62" s="95">
        <f>'247099-02.3 - SO 02 Násle...'!F35</f>
        <v>0</v>
      </c>
      <c r="BC62" s="95">
        <f>'247099-02.3 - SO 02 Násle...'!F36</f>
        <v>0</v>
      </c>
      <c r="BD62" s="97">
        <f>'247099-02.3 - SO 02 Násle...'!F37</f>
        <v>0</v>
      </c>
      <c r="BT62" s="98" t="s">
        <v>83</v>
      </c>
      <c r="BV62" s="98" t="s">
        <v>77</v>
      </c>
      <c r="BW62" s="98" t="s">
        <v>106</v>
      </c>
      <c r="BX62" s="98" t="s">
        <v>5</v>
      </c>
      <c r="CL62" s="98" t="s">
        <v>19</v>
      </c>
      <c r="CM62" s="98" t="s">
        <v>85</v>
      </c>
    </row>
    <row r="63" spans="1:91" s="7" customFormat="1" ht="24.75" customHeight="1">
      <c r="A63" s="88" t="s">
        <v>79</v>
      </c>
      <c r="B63" s="89"/>
      <c r="C63" s="90"/>
      <c r="D63" s="367" t="s">
        <v>107</v>
      </c>
      <c r="E63" s="367"/>
      <c r="F63" s="367"/>
      <c r="G63" s="367"/>
      <c r="H63" s="367"/>
      <c r="I63" s="91"/>
      <c r="J63" s="367" t="s">
        <v>108</v>
      </c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54">
        <f>'247099-02.4 - SO 02 Násle...'!J30</f>
        <v>0</v>
      </c>
      <c r="AH63" s="355"/>
      <c r="AI63" s="355"/>
      <c r="AJ63" s="355"/>
      <c r="AK63" s="355"/>
      <c r="AL63" s="355"/>
      <c r="AM63" s="355"/>
      <c r="AN63" s="354">
        <f t="shared" si="0"/>
        <v>0</v>
      </c>
      <c r="AO63" s="355"/>
      <c r="AP63" s="355"/>
      <c r="AQ63" s="92" t="s">
        <v>82</v>
      </c>
      <c r="AR63" s="93"/>
      <c r="AS63" s="94">
        <v>0</v>
      </c>
      <c r="AT63" s="95">
        <f t="shared" si="1"/>
        <v>0</v>
      </c>
      <c r="AU63" s="96">
        <f>'247099-02.4 - SO 02 Násle...'!P82</f>
        <v>0</v>
      </c>
      <c r="AV63" s="95">
        <f>'247099-02.4 - SO 02 Násle...'!J33</f>
        <v>0</v>
      </c>
      <c r="AW63" s="95">
        <f>'247099-02.4 - SO 02 Násle...'!J34</f>
        <v>0</v>
      </c>
      <c r="AX63" s="95">
        <f>'247099-02.4 - SO 02 Násle...'!J35</f>
        <v>0</v>
      </c>
      <c r="AY63" s="95">
        <f>'247099-02.4 - SO 02 Násle...'!J36</f>
        <v>0</v>
      </c>
      <c r="AZ63" s="95">
        <f>'247099-02.4 - SO 02 Násle...'!F33</f>
        <v>0</v>
      </c>
      <c r="BA63" s="95">
        <f>'247099-02.4 - SO 02 Násle...'!F34</f>
        <v>0</v>
      </c>
      <c r="BB63" s="95">
        <f>'247099-02.4 - SO 02 Násle...'!F35</f>
        <v>0</v>
      </c>
      <c r="BC63" s="95">
        <f>'247099-02.4 - SO 02 Násle...'!F36</f>
        <v>0</v>
      </c>
      <c r="BD63" s="97">
        <f>'247099-02.4 - SO 02 Násle...'!F37</f>
        <v>0</v>
      </c>
      <c r="BT63" s="98" t="s">
        <v>83</v>
      </c>
      <c r="BV63" s="98" t="s">
        <v>77</v>
      </c>
      <c r="BW63" s="98" t="s">
        <v>109</v>
      </c>
      <c r="BX63" s="98" t="s">
        <v>5</v>
      </c>
      <c r="CL63" s="98" t="s">
        <v>19</v>
      </c>
      <c r="CM63" s="98" t="s">
        <v>85</v>
      </c>
    </row>
    <row r="64" spans="1:91" s="7" customFormat="1" ht="24.75" customHeight="1">
      <c r="A64" s="88" t="s">
        <v>79</v>
      </c>
      <c r="B64" s="89"/>
      <c r="C64" s="90"/>
      <c r="D64" s="367" t="s">
        <v>110</v>
      </c>
      <c r="E64" s="367"/>
      <c r="F64" s="367"/>
      <c r="G64" s="367"/>
      <c r="H64" s="367"/>
      <c r="I64" s="91"/>
      <c r="J64" s="367" t="s">
        <v>111</v>
      </c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54">
        <f>'247099-02.5 - SO 02 Vedle...'!J30</f>
        <v>0</v>
      </c>
      <c r="AH64" s="355"/>
      <c r="AI64" s="355"/>
      <c r="AJ64" s="355"/>
      <c r="AK64" s="355"/>
      <c r="AL64" s="355"/>
      <c r="AM64" s="355"/>
      <c r="AN64" s="354">
        <f t="shared" si="0"/>
        <v>0</v>
      </c>
      <c r="AO64" s="355"/>
      <c r="AP64" s="355"/>
      <c r="AQ64" s="92" t="s">
        <v>82</v>
      </c>
      <c r="AR64" s="93"/>
      <c r="AS64" s="94">
        <v>0</v>
      </c>
      <c r="AT64" s="95">
        <f t="shared" si="1"/>
        <v>0</v>
      </c>
      <c r="AU64" s="96">
        <f>'247099-02.5 - SO 02 Vedle...'!P82</f>
        <v>0</v>
      </c>
      <c r="AV64" s="95">
        <f>'247099-02.5 - SO 02 Vedle...'!J33</f>
        <v>0</v>
      </c>
      <c r="AW64" s="95">
        <f>'247099-02.5 - SO 02 Vedle...'!J34</f>
        <v>0</v>
      </c>
      <c r="AX64" s="95">
        <f>'247099-02.5 - SO 02 Vedle...'!J35</f>
        <v>0</v>
      </c>
      <c r="AY64" s="95">
        <f>'247099-02.5 - SO 02 Vedle...'!J36</f>
        <v>0</v>
      </c>
      <c r="AZ64" s="95">
        <f>'247099-02.5 - SO 02 Vedle...'!F33</f>
        <v>0</v>
      </c>
      <c r="BA64" s="95">
        <f>'247099-02.5 - SO 02 Vedle...'!F34</f>
        <v>0</v>
      </c>
      <c r="BB64" s="95">
        <f>'247099-02.5 - SO 02 Vedle...'!F35</f>
        <v>0</v>
      </c>
      <c r="BC64" s="95">
        <f>'247099-02.5 - SO 02 Vedle...'!F36</f>
        <v>0</v>
      </c>
      <c r="BD64" s="97">
        <f>'247099-02.5 - SO 02 Vedle...'!F37</f>
        <v>0</v>
      </c>
      <c r="BT64" s="98" t="s">
        <v>83</v>
      </c>
      <c r="BV64" s="98" t="s">
        <v>77</v>
      </c>
      <c r="BW64" s="98" t="s">
        <v>112</v>
      </c>
      <c r="BX64" s="98" t="s">
        <v>5</v>
      </c>
      <c r="CL64" s="98" t="s">
        <v>19</v>
      </c>
      <c r="CM64" s="98" t="s">
        <v>85</v>
      </c>
    </row>
    <row r="65" spans="1:91" s="7" customFormat="1" ht="24.75" customHeight="1">
      <c r="A65" s="88" t="s">
        <v>79</v>
      </c>
      <c r="B65" s="89"/>
      <c r="C65" s="90"/>
      <c r="D65" s="367" t="s">
        <v>113</v>
      </c>
      <c r="E65" s="367"/>
      <c r="F65" s="367"/>
      <c r="G65" s="367"/>
      <c r="H65" s="367"/>
      <c r="I65" s="91"/>
      <c r="J65" s="367" t="s">
        <v>114</v>
      </c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54">
        <f>'247099-03.1 - SO 03 - IP5'!J30</f>
        <v>0</v>
      </c>
      <c r="AH65" s="355"/>
      <c r="AI65" s="355"/>
      <c r="AJ65" s="355"/>
      <c r="AK65" s="355"/>
      <c r="AL65" s="355"/>
      <c r="AM65" s="355"/>
      <c r="AN65" s="354">
        <f t="shared" si="0"/>
        <v>0</v>
      </c>
      <c r="AO65" s="355"/>
      <c r="AP65" s="355"/>
      <c r="AQ65" s="92" t="s">
        <v>82</v>
      </c>
      <c r="AR65" s="93"/>
      <c r="AS65" s="94">
        <v>0</v>
      </c>
      <c r="AT65" s="95">
        <f t="shared" si="1"/>
        <v>0</v>
      </c>
      <c r="AU65" s="96">
        <f>'247099-03.1 - SO 03 - IP5'!P84</f>
        <v>0</v>
      </c>
      <c r="AV65" s="95">
        <f>'247099-03.1 - SO 03 - IP5'!J33</f>
        <v>0</v>
      </c>
      <c r="AW65" s="95">
        <f>'247099-03.1 - SO 03 - IP5'!J34</f>
        <v>0</v>
      </c>
      <c r="AX65" s="95">
        <f>'247099-03.1 - SO 03 - IP5'!J35</f>
        <v>0</v>
      </c>
      <c r="AY65" s="95">
        <f>'247099-03.1 - SO 03 - IP5'!J36</f>
        <v>0</v>
      </c>
      <c r="AZ65" s="95">
        <f>'247099-03.1 - SO 03 - IP5'!F33</f>
        <v>0</v>
      </c>
      <c r="BA65" s="95">
        <f>'247099-03.1 - SO 03 - IP5'!F34</f>
        <v>0</v>
      </c>
      <c r="BB65" s="95">
        <f>'247099-03.1 - SO 03 - IP5'!F35</f>
        <v>0</v>
      </c>
      <c r="BC65" s="95">
        <f>'247099-03.1 - SO 03 - IP5'!F36</f>
        <v>0</v>
      </c>
      <c r="BD65" s="97">
        <f>'247099-03.1 - SO 03 - IP5'!F37</f>
        <v>0</v>
      </c>
      <c r="BT65" s="98" t="s">
        <v>83</v>
      </c>
      <c r="BV65" s="98" t="s">
        <v>77</v>
      </c>
      <c r="BW65" s="98" t="s">
        <v>115</v>
      </c>
      <c r="BX65" s="98" t="s">
        <v>5</v>
      </c>
      <c r="CL65" s="98" t="s">
        <v>19</v>
      </c>
      <c r="CM65" s="98" t="s">
        <v>85</v>
      </c>
    </row>
    <row r="66" spans="1:91" s="7" customFormat="1" ht="24.75" customHeight="1">
      <c r="A66" s="88" t="s">
        <v>79</v>
      </c>
      <c r="B66" s="89"/>
      <c r="C66" s="90"/>
      <c r="D66" s="367" t="s">
        <v>116</v>
      </c>
      <c r="E66" s="367"/>
      <c r="F66" s="367"/>
      <c r="G66" s="367"/>
      <c r="H66" s="367"/>
      <c r="I66" s="91"/>
      <c r="J66" s="367" t="s">
        <v>117</v>
      </c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54">
        <f>'247099-03.2 - SO 03 Násle...'!J30</f>
        <v>0</v>
      </c>
      <c r="AH66" s="355"/>
      <c r="AI66" s="355"/>
      <c r="AJ66" s="355"/>
      <c r="AK66" s="355"/>
      <c r="AL66" s="355"/>
      <c r="AM66" s="355"/>
      <c r="AN66" s="354">
        <f t="shared" si="0"/>
        <v>0</v>
      </c>
      <c r="AO66" s="355"/>
      <c r="AP66" s="355"/>
      <c r="AQ66" s="92" t="s">
        <v>82</v>
      </c>
      <c r="AR66" s="93"/>
      <c r="AS66" s="94">
        <v>0</v>
      </c>
      <c r="AT66" s="95">
        <f t="shared" si="1"/>
        <v>0</v>
      </c>
      <c r="AU66" s="96">
        <f>'247099-03.2 - SO 03 Násle...'!P82</f>
        <v>0</v>
      </c>
      <c r="AV66" s="95">
        <f>'247099-03.2 - SO 03 Násle...'!J33</f>
        <v>0</v>
      </c>
      <c r="AW66" s="95">
        <f>'247099-03.2 - SO 03 Násle...'!J34</f>
        <v>0</v>
      </c>
      <c r="AX66" s="95">
        <f>'247099-03.2 - SO 03 Násle...'!J35</f>
        <v>0</v>
      </c>
      <c r="AY66" s="95">
        <f>'247099-03.2 - SO 03 Násle...'!J36</f>
        <v>0</v>
      </c>
      <c r="AZ66" s="95">
        <f>'247099-03.2 - SO 03 Násle...'!F33</f>
        <v>0</v>
      </c>
      <c r="BA66" s="95">
        <f>'247099-03.2 - SO 03 Násle...'!F34</f>
        <v>0</v>
      </c>
      <c r="BB66" s="95">
        <f>'247099-03.2 - SO 03 Násle...'!F35</f>
        <v>0</v>
      </c>
      <c r="BC66" s="95">
        <f>'247099-03.2 - SO 03 Násle...'!F36</f>
        <v>0</v>
      </c>
      <c r="BD66" s="97">
        <f>'247099-03.2 - SO 03 Násle...'!F37</f>
        <v>0</v>
      </c>
      <c r="BT66" s="98" t="s">
        <v>83</v>
      </c>
      <c r="BV66" s="98" t="s">
        <v>77</v>
      </c>
      <c r="BW66" s="98" t="s">
        <v>118</v>
      </c>
      <c r="BX66" s="98" t="s">
        <v>5</v>
      </c>
      <c r="CL66" s="98" t="s">
        <v>19</v>
      </c>
      <c r="CM66" s="98" t="s">
        <v>85</v>
      </c>
    </row>
    <row r="67" spans="1:91" s="7" customFormat="1" ht="24.75" customHeight="1">
      <c r="A67" s="88" t="s">
        <v>79</v>
      </c>
      <c r="B67" s="89"/>
      <c r="C67" s="90"/>
      <c r="D67" s="367" t="s">
        <v>119</v>
      </c>
      <c r="E67" s="367"/>
      <c r="F67" s="367"/>
      <c r="G67" s="367"/>
      <c r="H67" s="367"/>
      <c r="I67" s="91"/>
      <c r="J67" s="367" t="s">
        <v>120</v>
      </c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54">
        <f>'247099-03.3 - SO 03 Násle...'!J30</f>
        <v>0</v>
      </c>
      <c r="AH67" s="355"/>
      <c r="AI67" s="355"/>
      <c r="AJ67" s="355"/>
      <c r="AK67" s="355"/>
      <c r="AL67" s="355"/>
      <c r="AM67" s="355"/>
      <c r="AN67" s="354">
        <f t="shared" si="0"/>
        <v>0</v>
      </c>
      <c r="AO67" s="355"/>
      <c r="AP67" s="355"/>
      <c r="AQ67" s="92" t="s">
        <v>82</v>
      </c>
      <c r="AR67" s="93"/>
      <c r="AS67" s="94">
        <v>0</v>
      </c>
      <c r="AT67" s="95">
        <f t="shared" si="1"/>
        <v>0</v>
      </c>
      <c r="AU67" s="96">
        <f>'247099-03.3 - SO 03 Násle...'!P82</f>
        <v>0</v>
      </c>
      <c r="AV67" s="95">
        <f>'247099-03.3 - SO 03 Násle...'!J33</f>
        <v>0</v>
      </c>
      <c r="AW67" s="95">
        <f>'247099-03.3 - SO 03 Násle...'!J34</f>
        <v>0</v>
      </c>
      <c r="AX67" s="95">
        <f>'247099-03.3 - SO 03 Násle...'!J35</f>
        <v>0</v>
      </c>
      <c r="AY67" s="95">
        <f>'247099-03.3 - SO 03 Násle...'!J36</f>
        <v>0</v>
      </c>
      <c r="AZ67" s="95">
        <f>'247099-03.3 - SO 03 Násle...'!F33</f>
        <v>0</v>
      </c>
      <c r="BA67" s="95">
        <f>'247099-03.3 - SO 03 Násle...'!F34</f>
        <v>0</v>
      </c>
      <c r="BB67" s="95">
        <f>'247099-03.3 - SO 03 Násle...'!F35</f>
        <v>0</v>
      </c>
      <c r="BC67" s="95">
        <f>'247099-03.3 - SO 03 Násle...'!F36</f>
        <v>0</v>
      </c>
      <c r="BD67" s="97">
        <f>'247099-03.3 - SO 03 Násle...'!F37</f>
        <v>0</v>
      </c>
      <c r="BT67" s="98" t="s">
        <v>83</v>
      </c>
      <c r="BV67" s="98" t="s">
        <v>77</v>
      </c>
      <c r="BW67" s="98" t="s">
        <v>121</v>
      </c>
      <c r="BX67" s="98" t="s">
        <v>5</v>
      </c>
      <c r="CL67" s="98" t="s">
        <v>19</v>
      </c>
      <c r="CM67" s="98" t="s">
        <v>85</v>
      </c>
    </row>
    <row r="68" spans="1:91" s="7" customFormat="1" ht="24.75" customHeight="1">
      <c r="A68" s="88" t="s">
        <v>79</v>
      </c>
      <c r="B68" s="89"/>
      <c r="C68" s="90"/>
      <c r="D68" s="367" t="s">
        <v>122</v>
      </c>
      <c r="E68" s="367"/>
      <c r="F68" s="367"/>
      <c r="G68" s="367"/>
      <c r="H68" s="367"/>
      <c r="I68" s="91"/>
      <c r="J68" s="367" t="s">
        <v>123</v>
      </c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54">
        <f>'247099-03.4 - SO 03 Násle...'!J30</f>
        <v>0</v>
      </c>
      <c r="AH68" s="355"/>
      <c r="AI68" s="355"/>
      <c r="AJ68" s="355"/>
      <c r="AK68" s="355"/>
      <c r="AL68" s="355"/>
      <c r="AM68" s="355"/>
      <c r="AN68" s="354">
        <f t="shared" si="0"/>
        <v>0</v>
      </c>
      <c r="AO68" s="355"/>
      <c r="AP68" s="355"/>
      <c r="AQ68" s="92" t="s">
        <v>82</v>
      </c>
      <c r="AR68" s="93"/>
      <c r="AS68" s="94">
        <v>0</v>
      </c>
      <c r="AT68" s="95">
        <f t="shared" si="1"/>
        <v>0</v>
      </c>
      <c r="AU68" s="96">
        <f>'247099-03.4 - SO 03 Násle...'!P82</f>
        <v>0</v>
      </c>
      <c r="AV68" s="95">
        <f>'247099-03.4 - SO 03 Násle...'!J33</f>
        <v>0</v>
      </c>
      <c r="AW68" s="95">
        <f>'247099-03.4 - SO 03 Násle...'!J34</f>
        <v>0</v>
      </c>
      <c r="AX68" s="95">
        <f>'247099-03.4 - SO 03 Násle...'!J35</f>
        <v>0</v>
      </c>
      <c r="AY68" s="95">
        <f>'247099-03.4 - SO 03 Násle...'!J36</f>
        <v>0</v>
      </c>
      <c r="AZ68" s="95">
        <f>'247099-03.4 - SO 03 Násle...'!F33</f>
        <v>0</v>
      </c>
      <c r="BA68" s="95">
        <f>'247099-03.4 - SO 03 Násle...'!F34</f>
        <v>0</v>
      </c>
      <c r="BB68" s="95">
        <f>'247099-03.4 - SO 03 Násle...'!F35</f>
        <v>0</v>
      </c>
      <c r="BC68" s="95">
        <f>'247099-03.4 - SO 03 Násle...'!F36</f>
        <v>0</v>
      </c>
      <c r="BD68" s="97">
        <f>'247099-03.4 - SO 03 Násle...'!F37</f>
        <v>0</v>
      </c>
      <c r="BT68" s="98" t="s">
        <v>83</v>
      </c>
      <c r="BV68" s="98" t="s">
        <v>77</v>
      </c>
      <c r="BW68" s="98" t="s">
        <v>124</v>
      </c>
      <c r="BX68" s="98" t="s">
        <v>5</v>
      </c>
      <c r="CL68" s="98" t="s">
        <v>19</v>
      </c>
      <c r="CM68" s="98" t="s">
        <v>85</v>
      </c>
    </row>
    <row r="69" spans="1:91" s="7" customFormat="1" ht="24.75" customHeight="1">
      <c r="A69" s="88" t="s">
        <v>79</v>
      </c>
      <c r="B69" s="89"/>
      <c r="C69" s="90"/>
      <c r="D69" s="367" t="s">
        <v>125</v>
      </c>
      <c r="E69" s="367"/>
      <c r="F69" s="367"/>
      <c r="G69" s="367"/>
      <c r="H69" s="367"/>
      <c r="I69" s="91"/>
      <c r="J69" s="367" t="s">
        <v>126</v>
      </c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54">
        <f>'247099-03.5 - SO 03 Vedle...'!J30</f>
        <v>0</v>
      </c>
      <c r="AH69" s="355"/>
      <c r="AI69" s="355"/>
      <c r="AJ69" s="355"/>
      <c r="AK69" s="355"/>
      <c r="AL69" s="355"/>
      <c r="AM69" s="355"/>
      <c r="AN69" s="354">
        <f t="shared" si="0"/>
        <v>0</v>
      </c>
      <c r="AO69" s="355"/>
      <c r="AP69" s="355"/>
      <c r="AQ69" s="92" t="s">
        <v>82</v>
      </c>
      <c r="AR69" s="93"/>
      <c r="AS69" s="94">
        <v>0</v>
      </c>
      <c r="AT69" s="95">
        <f t="shared" si="1"/>
        <v>0</v>
      </c>
      <c r="AU69" s="96">
        <f>'247099-03.5 - SO 03 Vedle...'!P82</f>
        <v>0</v>
      </c>
      <c r="AV69" s="95">
        <f>'247099-03.5 - SO 03 Vedle...'!J33</f>
        <v>0</v>
      </c>
      <c r="AW69" s="95">
        <f>'247099-03.5 - SO 03 Vedle...'!J34</f>
        <v>0</v>
      </c>
      <c r="AX69" s="95">
        <f>'247099-03.5 - SO 03 Vedle...'!J35</f>
        <v>0</v>
      </c>
      <c r="AY69" s="95">
        <f>'247099-03.5 - SO 03 Vedle...'!J36</f>
        <v>0</v>
      </c>
      <c r="AZ69" s="95">
        <f>'247099-03.5 - SO 03 Vedle...'!F33</f>
        <v>0</v>
      </c>
      <c r="BA69" s="95">
        <f>'247099-03.5 - SO 03 Vedle...'!F34</f>
        <v>0</v>
      </c>
      <c r="BB69" s="95">
        <f>'247099-03.5 - SO 03 Vedle...'!F35</f>
        <v>0</v>
      </c>
      <c r="BC69" s="95">
        <f>'247099-03.5 - SO 03 Vedle...'!F36</f>
        <v>0</v>
      </c>
      <c r="BD69" s="97">
        <f>'247099-03.5 - SO 03 Vedle...'!F37</f>
        <v>0</v>
      </c>
      <c r="BT69" s="98" t="s">
        <v>83</v>
      </c>
      <c r="BV69" s="98" t="s">
        <v>77</v>
      </c>
      <c r="BW69" s="98" t="s">
        <v>127</v>
      </c>
      <c r="BX69" s="98" t="s">
        <v>5</v>
      </c>
      <c r="CL69" s="98" t="s">
        <v>19</v>
      </c>
      <c r="CM69" s="98" t="s">
        <v>85</v>
      </c>
    </row>
    <row r="70" spans="1:91" s="7" customFormat="1" ht="24.75" customHeight="1">
      <c r="A70" s="88" t="s">
        <v>79</v>
      </c>
      <c r="B70" s="89"/>
      <c r="C70" s="90"/>
      <c r="D70" s="367" t="s">
        <v>128</v>
      </c>
      <c r="E70" s="367"/>
      <c r="F70" s="367"/>
      <c r="G70" s="367"/>
      <c r="H70" s="367"/>
      <c r="I70" s="91"/>
      <c r="J70" s="367" t="s">
        <v>129</v>
      </c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54">
        <f>'247099-04.1 - SO 04 - IP6'!J30</f>
        <v>0</v>
      </c>
      <c r="AH70" s="355"/>
      <c r="AI70" s="355"/>
      <c r="AJ70" s="355"/>
      <c r="AK70" s="355"/>
      <c r="AL70" s="355"/>
      <c r="AM70" s="355"/>
      <c r="AN70" s="354">
        <f t="shared" si="0"/>
        <v>0</v>
      </c>
      <c r="AO70" s="355"/>
      <c r="AP70" s="355"/>
      <c r="AQ70" s="92" t="s">
        <v>82</v>
      </c>
      <c r="AR70" s="93"/>
      <c r="AS70" s="94">
        <v>0</v>
      </c>
      <c r="AT70" s="95">
        <f t="shared" si="1"/>
        <v>0</v>
      </c>
      <c r="AU70" s="96">
        <f>'247099-04.1 - SO 04 - IP6'!P84</f>
        <v>0</v>
      </c>
      <c r="AV70" s="95">
        <f>'247099-04.1 - SO 04 - IP6'!J33</f>
        <v>0</v>
      </c>
      <c r="AW70" s="95">
        <f>'247099-04.1 - SO 04 - IP6'!J34</f>
        <v>0</v>
      </c>
      <c r="AX70" s="95">
        <f>'247099-04.1 - SO 04 - IP6'!J35</f>
        <v>0</v>
      </c>
      <c r="AY70" s="95">
        <f>'247099-04.1 - SO 04 - IP6'!J36</f>
        <v>0</v>
      </c>
      <c r="AZ70" s="95">
        <f>'247099-04.1 - SO 04 - IP6'!F33</f>
        <v>0</v>
      </c>
      <c r="BA70" s="95">
        <f>'247099-04.1 - SO 04 - IP6'!F34</f>
        <v>0</v>
      </c>
      <c r="BB70" s="95">
        <f>'247099-04.1 - SO 04 - IP6'!F35</f>
        <v>0</v>
      </c>
      <c r="BC70" s="95">
        <f>'247099-04.1 - SO 04 - IP6'!F36</f>
        <v>0</v>
      </c>
      <c r="BD70" s="97">
        <f>'247099-04.1 - SO 04 - IP6'!F37</f>
        <v>0</v>
      </c>
      <c r="BT70" s="98" t="s">
        <v>83</v>
      </c>
      <c r="BV70" s="98" t="s">
        <v>77</v>
      </c>
      <c r="BW70" s="98" t="s">
        <v>130</v>
      </c>
      <c r="BX70" s="98" t="s">
        <v>5</v>
      </c>
      <c r="CL70" s="98" t="s">
        <v>19</v>
      </c>
      <c r="CM70" s="98" t="s">
        <v>85</v>
      </c>
    </row>
    <row r="71" spans="1:91" s="7" customFormat="1" ht="24.75" customHeight="1">
      <c r="A71" s="88" t="s">
        <v>79</v>
      </c>
      <c r="B71" s="89"/>
      <c r="C71" s="90"/>
      <c r="D71" s="367" t="s">
        <v>131</v>
      </c>
      <c r="E71" s="367"/>
      <c r="F71" s="367"/>
      <c r="G71" s="367"/>
      <c r="H71" s="367"/>
      <c r="I71" s="91"/>
      <c r="J71" s="367" t="s">
        <v>132</v>
      </c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54">
        <f>'247099-04.2 - SO 04 Násle...'!J30</f>
        <v>0</v>
      </c>
      <c r="AH71" s="355"/>
      <c r="AI71" s="355"/>
      <c r="AJ71" s="355"/>
      <c r="AK71" s="355"/>
      <c r="AL71" s="355"/>
      <c r="AM71" s="355"/>
      <c r="AN71" s="354">
        <f t="shared" si="0"/>
        <v>0</v>
      </c>
      <c r="AO71" s="355"/>
      <c r="AP71" s="355"/>
      <c r="AQ71" s="92" t="s">
        <v>82</v>
      </c>
      <c r="AR71" s="93"/>
      <c r="AS71" s="94">
        <v>0</v>
      </c>
      <c r="AT71" s="95">
        <f t="shared" si="1"/>
        <v>0</v>
      </c>
      <c r="AU71" s="96">
        <f>'247099-04.2 - SO 04 Násle...'!P82</f>
        <v>0</v>
      </c>
      <c r="AV71" s="95">
        <f>'247099-04.2 - SO 04 Násle...'!J33</f>
        <v>0</v>
      </c>
      <c r="AW71" s="95">
        <f>'247099-04.2 - SO 04 Násle...'!J34</f>
        <v>0</v>
      </c>
      <c r="AX71" s="95">
        <f>'247099-04.2 - SO 04 Násle...'!J35</f>
        <v>0</v>
      </c>
      <c r="AY71" s="95">
        <f>'247099-04.2 - SO 04 Násle...'!J36</f>
        <v>0</v>
      </c>
      <c r="AZ71" s="95">
        <f>'247099-04.2 - SO 04 Násle...'!F33</f>
        <v>0</v>
      </c>
      <c r="BA71" s="95">
        <f>'247099-04.2 - SO 04 Násle...'!F34</f>
        <v>0</v>
      </c>
      <c r="BB71" s="95">
        <f>'247099-04.2 - SO 04 Násle...'!F35</f>
        <v>0</v>
      </c>
      <c r="BC71" s="95">
        <f>'247099-04.2 - SO 04 Násle...'!F36</f>
        <v>0</v>
      </c>
      <c r="BD71" s="97">
        <f>'247099-04.2 - SO 04 Násle...'!F37</f>
        <v>0</v>
      </c>
      <c r="BT71" s="98" t="s">
        <v>83</v>
      </c>
      <c r="BV71" s="98" t="s">
        <v>77</v>
      </c>
      <c r="BW71" s="98" t="s">
        <v>133</v>
      </c>
      <c r="BX71" s="98" t="s">
        <v>5</v>
      </c>
      <c r="CL71" s="98" t="s">
        <v>19</v>
      </c>
      <c r="CM71" s="98" t="s">
        <v>85</v>
      </c>
    </row>
    <row r="72" spans="1:91" s="7" customFormat="1" ht="24.75" customHeight="1">
      <c r="A72" s="88" t="s">
        <v>79</v>
      </c>
      <c r="B72" s="89"/>
      <c r="C72" s="90"/>
      <c r="D72" s="367" t="s">
        <v>134</v>
      </c>
      <c r="E72" s="367"/>
      <c r="F72" s="367"/>
      <c r="G72" s="367"/>
      <c r="H72" s="367"/>
      <c r="I72" s="91"/>
      <c r="J72" s="367" t="s">
        <v>135</v>
      </c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54">
        <f>'247099-04.3 - SO 04 Násle...'!J30</f>
        <v>0</v>
      </c>
      <c r="AH72" s="355"/>
      <c r="AI72" s="355"/>
      <c r="AJ72" s="355"/>
      <c r="AK72" s="355"/>
      <c r="AL72" s="355"/>
      <c r="AM72" s="355"/>
      <c r="AN72" s="354">
        <f t="shared" si="0"/>
        <v>0</v>
      </c>
      <c r="AO72" s="355"/>
      <c r="AP72" s="355"/>
      <c r="AQ72" s="92" t="s">
        <v>82</v>
      </c>
      <c r="AR72" s="93"/>
      <c r="AS72" s="94">
        <v>0</v>
      </c>
      <c r="AT72" s="95">
        <f t="shared" si="1"/>
        <v>0</v>
      </c>
      <c r="AU72" s="96">
        <f>'247099-04.3 - SO 04 Násle...'!P82</f>
        <v>0</v>
      </c>
      <c r="AV72" s="95">
        <f>'247099-04.3 - SO 04 Násle...'!J33</f>
        <v>0</v>
      </c>
      <c r="AW72" s="95">
        <f>'247099-04.3 - SO 04 Násle...'!J34</f>
        <v>0</v>
      </c>
      <c r="AX72" s="95">
        <f>'247099-04.3 - SO 04 Násle...'!J35</f>
        <v>0</v>
      </c>
      <c r="AY72" s="95">
        <f>'247099-04.3 - SO 04 Násle...'!J36</f>
        <v>0</v>
      </c>
      <c r="AZ72" s="95">
        <f>'247099-04.3 - SO 04 Násle...'!F33</f>
        <v>0</v>
      </c>
      <c r="BA72" s="95">
        <f>'247099-04.3 - SO 04 Násle...'!F34</f>
        <v>0</v>
      </c>
      <c r="BB72" s="95">
        <f>'247099-04.3 - SO 04 Násle...'!F35</f>
        <v>0</v>
      </c>
      <c r="BC72" s="95">
        <f>'247099-04.3 - SO 04 Násle...'!F36</f>
        <v>0</v>
      </c>
      <c r="BD72" s="97">
        <f>'247099-04.3 - SO 04 Násle...'!F37</f>
        <v>0</v>
      </c>
      <c r="BT72" s="98" t="s">
        <v>83</v>
      </c>
      <c r="BV72" s="98" t="s">
        <v>77</v>
      </c>
      <c r="BW72" s="98" t="s">
        <v>136</v>
      </c>
      <c r="BX72" s="98" t="s">
        <v>5</v>
      </c>
      <c r="CL72" s="98" t="s">
        <v>19</v>
      </c>
      <c r="CM72" s="98" t="s">
        <v>85</v>
      </c>
    </row>
    <row r="73" spans="1:91" s="7" customFormat="1" ht="24.75" customHeight="1">
      <c r="A73" s="88" t="s">
        <v>79</v>
      </c>
      <c r="B73" s="89"/>
      <c r="C73" s="90"/>
      <c r="D73" s="367" t="s">
        <v>137</v>
      </c>
      <c r="E73" s="367"/>
      <c r="F73" s="367"/>
      <c r="G73" s="367"/>
      <c r="H73" s="367"/>
      <c r="I73" s="91"/>
      <c r="J73" s="367" t="s">
        <v>138</v>
      </c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54">
        <f>'247099-04.4 - SO 04 Násle...'!J30</f>
        <v>0</v>
      </c>
      <c r="AH73" s="355"/>
      <c r="AI73" s="355"/>
      <c r="AJ73" s="355"/>
      <c r="AK73" s="355"/>
      <c r="AL73" s="355"/>
      <c r="AM73" s="355"/>
      <c r="AN73" s="354">
        <f t="shared" si="0"/>
        <v>0</v>
      </c>
      <c r="AO73" s="355"/>
      <c r="AP73" s="355"/>
      <c r="AQ73" s="92" t="s">
        <v>82</v>
      </c>
      <c r="AR73" s="93"/>
      <c r="AS73" s="94">
        <v>0</v>
      </c>
      <c r="AT73" s="95">
        <f t="shared" si="1"/>
        <v>0</v>
      </c>
      <c r="AU73" s="96">
        <f>'247099-04.4 - SO 04 Násle...'!P82</f>
        <v>0</v>
      </c>
      <c r="AV73" s="95">
        <f>'247099-04.4 - SO 04 Násle...'!J33</f>
        <v>0</v>
      </c>
      <c r="AW73" s="95">
        <f>'247099-04.4 - SO 04 Násle...'!J34</f>
        <v>0</v>
      </c>
      <c r="AX73" s="95">
        <f>'247099-04.4 - SO 04 Násle...'!J35</f>
        <v>0</v>
      </c>
      <c r="AY73" s="95">
        <f>'247099-04.4 - SO 04 Násle...'!J36</f>
        <v>0</v>
      </c>
      <c r="AZ73" s="95">
        <f>'247099-04.4 - SO 04 Násle...'!F33</f>
        <v>0</v>
      </c>
      <c r="BA73" s="95">
        <f>'247099-04.4 - SO 04 Násle...'!F34</f>
        <v>0</v>
      </c>
      <c r="BB73" s="95">
        <f>'247099-04.4 - SO 04 Násle...'!F35</f>
        <v>0</v>
      </c>
      <c r="BC73" s="95">
        <f>'247099-04.4 - SO 04 Násle...'!F36</f>
        <v>0</v>
      </c>
      <c r="BD73" s="97">
        <f>'247099-04.4 - SO 04 Násle...'!F37</f>
        <v>0</v>
      </c>
      <c r="BT73" s="98" t="s">
        <v>83</v>
      </c>
      <c r="BV73" s="98" t="s">
        <v>77</v>
      </c>
      <c r="BW73" s="98" t="s">
        <v>139</v>
      </c>
      <c r="BX73" s="98" t="s">
        <v>5</v>
      </c>
      <c r="CL73" s="98" t="s">
        <v>19</v>
      </c>
      <c r="CM73" s="98" t="s">
        <v>85</v>
      </c>
    </row>
    <row r="74" spans="1:91" s="7" customFormat="1" ht="24.75" customHeight="1">
      <c r="A74" s="88" t="s">
        <v>79</v>
      </c>
      <c r="B74" s="89"/>
      <c r="C74" s="90"/>
      <c r="D74" s="367" t="s">
        <v>140</v>
      </c>
      <c r="E74" s="367"/>
      <c r="F74" s="367"/>
      <c r="G74" s="367"/>
      <c r="H74" s="367"/>
      <c r="I74" s="91"/>
      <c r="J74" s="367" t="s">
        <v>141</v>
      </c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54">
        <f>'247099-04.5 - SO 04 Vedle...'!J30</f>
        <v>0</v>
      </c>
      <c r="AH74" s="355"/>
      <c r="AI74" s="355"/>
      <c r="AJ74" s="355"/>
      <c r="AK74" s="355"/>
      <c r="AL74" s="355"/>
      <c r="AM74" s="355"/>
      <c r="AN74" s="354">
        <f t="shared" si="0"/>
        <v>0</v>
      </c>
      <c r="AO74" s="355"/>
      <c r="AP74" s="355"/>
      <c r="AQ74" s="92" t="s">
        <v>82</v>
      </c>
      <c r="AR74" s="93"/>
      <c r="AS74" s="94">
        <v>0</v>
      </c>
      <c r="AT74" s="95">
        <f t="shared" si="1"/>
        <v>0</v>
      </c>
      <c r="AU74" s="96">
        <f>'247099-04.5 - SO 04 Vedle...'!P82</f>
        <v>0</v>
      </c>
      <c r="AV74" s="95">
        <f>'247099-04.5 - SO 04 Vedle...'!J33</f>
        <v>0</v>
      </c>
      <c r="AW74" s="95">
        <f>'247099-04.5 - SO 04 Vedle...'!J34</f>
        <v>0</v>
      </c>
      <c r="AX74" s="95">
        <f>'247099-04.5 - SO 04 Vedle...'!J35</f>
        <v>0</v>
      </c>
      <c r="AY74" s="95">
        <f>'247099-04.5 - SO 04 Vedle...'!J36</f>
        <v>0</v>
      </c>
      <c r="AZ74" s="95">
        <f>'247099-04.5 - SO 04 Vedle...'!F33</f>
        <v>0</v>
      </c>
      <c r="BA74" s="95">
        <f>'247099-04.5 - SO 04 Vedle...'!F34</f>
        <v>0</v>
      </c>
      <c r="BB74" s="95">
        <f>'247099-04.5 - SO 04 Vedle...'!F35</f>
        <v>0</v>
      </c>
      <c r="BC74" s="95">
        <f>'247099-04.5 - SO 04 Vedle...'!F36</f>
        <v>0</v>
      </c>
      <c r="BD74" s="97">
        <f>'247099-04.5 - SO 04 Vedle...'!F37</f>
        <v>0</v>
      </c>
      <c r="BT74" s="98" t="s">
        <v>83</v>
      </c>
      <c r="BV74" s="98" t="s">
        <v>77</v>
      </c>
      <c r="BW74" s="98" t="s">
        <v>142</v>
      </c>
      <c r="BX74" s="98" t="s">
        <v>5</v>
      </c>
      <c r="CL74" s="98" t="s">
        <v>19</v>
      </c>
      <c r="CM74" s="98" t="s">
        <v>85</v>
      </c>
    </row>
    <row r="75" spans="1:91" s="7" customFormat="1" ht="24.75" customHeight="1">
      <c r="A75" s="88" t="s">
        <v>79</v>
      </c>
      <c r="B75" s="89"/>
      <c r="C75" s="90"/>
      <c r="D75" s="367" t="s">
        <v>143</v>
      </c>
      <c r="E75" s="367"/>
      <c r="F75" s="367"/>
      <c r="G75" s="367"/>
      <c r="H75" s="367"/>
      <c r="I75" s="91"/>
      <c r="J75" s="367" t="s">
        <v>144</v>
      </c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54">
        <f>'247099-05.1 - SO 05 - IP11'!J30</f>
        <v>0</v>
      </c>
      <c r="AH75" s="355"/>
      <c r="AI75" s="355"/>
      <c r="AJ75" s="355"/>
      <c r="AK75" s="355"/>
      <c r="AL75" s="355"/>
      <c r="AM75" s="355"/>
      <c r="AN75" s="354">
        <f t="shared" si="0"/>
        <v>0</v>
      </c>
      <c r="AO75" s="355"/>
      <c r="AP75" s="355"/>
      <c r="AQ75" s="92" t="s">
        <v>82</v>
      </c>
      <c r="AR75" s="93"/>
      <c r="AS75" s="94">
        <v>0</v>
      </c>
      <c r="AT75" s="95">
        <f t="shared" si="1"/>
        <v>0</v>
      </c>
      <c r="AU75" s="96">
        <f>'247099-05.1 - SO 05 - IP11'!P84</f>
        <v>0</v>
      </c>
      <c r="AV75" s="95">
        <f>'247099-05.1 - SO 05 - IP11'!J33</f>
        <v>0</v>
      </c>
      <c r="AW75" s="95">
        <f>'247099-05.1 - SO 05 - IP11'!J34</f>
        <v>0</v>
      </c>
      <c r="AX75" s="95">
        <f>'247099-05.1 - SO 05 - IP11'!J35</f>
        <v>0</v>
      </c>
      <c r="AY75" s="95">
        <f>'247099-05.1 - SO 05 - IP11'!J36</f>
        <v>0</v>
      </c>
      <c r="AZ75" s="95">
        <f>'247099-05.1 - SO 05 - IP11'!F33</f>
        <v>0</v>
      </c>
      <c r="BA75" s="95">
        <f>'247099-05.1 - SO 05 - IP11'!F34</f>
        <v>0</v>
      </c>
      <c r="BB75" s="95">
        <f>'247099-05.1 - SO 05 - IP11'!F35</f>
        <v>0</v>
      </c>
      <c r="BC75" s="95">
        <f>'247099-05.1 - SO 05 - IP11'!F36</f>
        <v>0</v>
      </c>
      <c r="BD75" s="97">
        <f>'247099-05.1 - SO 05 - IP11'!F37</f>
        <v>0</v>
      </c>
      <c r="BT75" s="98" t="s">
        <v>83</v>
      </c>
      <c r="BV75" s="98" t="s">
        <v>77</v>
      </c>
      <c r="BW75" s="98" t="s">
        <v>145</v>
      </c>
      <c r="BX75" s="98" t="s">
        <v>5</v>
      </c>
      <c r="CL75" s="98" t="s">
        <v>19</v>
      </c>
      <c r="CM75" s="98" t="s">
        <v>85</v>
      </c>
    </row>
    <row r="76" spans="1:91" s="7" customFormat="1" ht="24.75" customHeight="1">
      <c r="A76" s="88" t="s">
        <v>79</v>
      </c>
      <c r="B76" s="89"/>
      <c r="C76" s="90"/>
      <c r="D76" s="367" t="s">
        <v>146</v>
      </c>
      <c r="E76" s="367"/>
      <c r="F76" s="367"/>
      <c r="G76" s="367"/>
      <c r="H76" s="367"/>
      <c r="I76" s="91"/>
      <c r="J76" s="367" t="s">
        <v>147</v>
      </c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54">
        <f>'247099-05.2 - SO 05 Násle...'!J30</f>
        <v>0</v>
      </c>
      <c r="AH76" s="355"/>
      <c r="AI76" s="355"/>
      <c r="AJ76" s="355"/>
      <c r="AK76" s="355"/>
      <c r="AL76" s="355"/>
      <c r="AM76" s="355"/>
      <c r="AN76" s="354">
        <f t="shared" si="0"/>
        <v>0</v>
      </c>
      <c r="AO76" s="355"/>
      <c r="AP76" s="355"/>
      <c r="AQ76" s="92" t="s">
        <v>82</v>
      </c>
      <c r="AR76" s="93"/>
      <c r="AS76" s="94">
        <v>0</v>
      </c>
      <c r="AT76" s="95">
        <f t="shared" si="1"/>
        <v>0</v>
      </c>
      <c r="AU76" s="96">
        <f>'247099-05.2 - SO 05 Násle...'!P82</f>
        <v>0</v>
      </c>
      <c r="AV76" s="95">
        <f>'247099-05.2 - SO 05 Násle...'!J33</f>
        <v>0</v>
      </c>
      <c r="AW76" s="95">
        <f>'247099-05.2 - SO 05 Násle...'!J34</f>
        <v>0</v>
      </c>
      <c r="AX76" s="95">
        <f>'247099-05.2 - SO 05 Násle...'!J35</f>
        <v>0</v>
      </c>
      <c r="AY76" s="95">
        <f>'247099-05.2 - SO 05 Násle...'!J36</f>
        <v>0</v>
      </c>
      <c r="AZ76" s="95">
        <f>'247099-05.2 - SO 05 Násle...'!F33</f>
        <v>0</v>
      </c>
      <c r="BA76" s="95">
        <f>'247099-05.2 - SO 05 Násle...'!F34</f>
        <v>0</v>
      </c>
      <c r="BB76" s="95">
        <f>'247099-05.2 - SO 05 Násle...'!F35</f>
        <v>0</v>
      </c>
      <c r="BC76" s="95">
        <f>'247099-05.2 - SO 05 Násle...'!F36</f>
        <v>0</v>
      </c>
      <c r="BD76" s="97">
        <f>'247099-05.2 - SO 05 Násle...'!F37</f>
        <v>0</v>
      </c>
      <c r="BT76" s="98" t="s">
        <v>83</v>
      </c>
      <c r="BV76" s="98" t="s">
        <v>77</v>
      </c>
      <c r="BW76" s="98" t="s">
        <v>148</v>
      </c>
      <c r="BX76" s="98" t="s">
        <v>5</v>
      </c>
      <c r="CL76" s="98" t="s">
        <v>19</v>
      </c>
      <c r="CM76" s="98" t="s">
        <v>85</v>
      </c>
    </row>
    <row r="77" spans="1:91" s="7" customFormat="1" ht="24.75" customHeight="1">
      <c r="A77" s="88" t="s">
        <v>79</v>
      </c>
      <c r="B77" s="89"/>
      <c r="C77" s="90"/>
      <c r="D77" s="367" t="s">
        <v>149</v>
      </c>
      <c r="E77" s="367"/>
      <c r="F77" s="367"/>
      <c r="G77" s="367"/>
      <c r="H77" s="367"/>
      <c r="I77" s="91"/>
      <c r="J77" s="367" t="s">
        <v>150</v>
      </c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54">
        <f>'247099-05.3 - SO 05 Násle...'!J30</f>
        <v>0</v>
      </c>
      <c r="AH77" s="355"/>
      <c r="AI77" s="355"/>
      <c r="AJ77" s="355"/>
      <c r="AK77" s="355"/>
      <c r="AL77" s="355"/>
      <c r="AM77" s="355"/>
      <c r="AN77" s="354">
        <f t="shared" si="0"/>
        <v>0</v>
      </c>
      <c r="AO77" s="355"/>
      <c r="AP77" s="355"/>
      <c r="AQ77" s="92" t="s">
        <v>82</v>
      </c>
      <c r="AR77" s="93"/>
      <c r="AS77" s="94">
        <v>0</v>
      </c>
      <c r="AT77" s="95">
        <f t="shared" si="1"/>
        <v>0</v>
      </c>
      <c r="AU77" s="96">
        <f>'247099-05.3 - SO 05 Násle...'!P82</f>
        <v>0</v>
      </c>
      <c r="AV77" s="95">
        <f>'247099-05.3 - SO 05 Násle...'!J33</f>
        <v>0</v>
      </c>
      <c r="AW77" s="95">
        <f>'247099-05.3 - SO 05 Násle...'!J34</f>
        <v>0</v>
      </c>
      <c r="AX77" s="95">
        <f>'247099-05.3 - SO 05 Násle...'!J35</f>
        <v>0</v>
      </c>
      <c r="AY77" s="95">
        <f>'247099-05.3 - SO 05 Násle...'!J36</f>
        <v>0</v>
      </c>
      <c r="AZ77" s="95">
        <f>'247099-05.3 - SO 05 Násle...'!F33</f>
        <v>0</v>
      </c>
      <c r="BA77" s="95">
        <f>'247099-05.3 - SO 05 Násle...'!F34</f>
        <v>0</v>
      </c>
      <c r="BB77" s="95">
        <f>'247099-05.3 - SO 05 Násle...'!F35</f>
        <v>0</v>
      </c>
      <c r="BC77" s="95">
        <f>'247099-05.3 - SO 05 Násle...'!F36</f>
        <v>0</v>
      </c>
      <c r="BD77" s="97">
        <f>'247099-05.3 - SO 05 Násle...'!F37</f>
        <v>0</v>
      </c>
      <c r="BT77" s="98" t="s">
        <v>83</v>
      </c>
      <c r="BV77" s="98" t="s">
        <v>77</v>
      </c>
      <c r="BW77" s="98" t="s">
        <v>151</v>
      </c>
      <c r="BX77" s="98" t="s">
        <v>5</v>
      </c>
      <c r="CL77" s="98" t="s">
        <v>19</v>
      </c>
      <c r="CM77" s="98" t="s">
        <v>85</v>
      </c>
    </row>
    <row r="78" spans="1:91" s="7" customFormat="1" ht="24.75" customHeight="1">
      <c r="A78" s="88" t="s">
        <v>79</v>
      </c>
      <c r="B78" s="89"/>
      <c r="C78" s="90"/>
      <c r="D78" s="367" t="s">
        <v>152</v>
      </c>
      <c r="E78" s="367"/>
      <c r="F78" s="367"/>
      <c r="G78" s="367"/>
      <c r="H78" s="367"/>
      <c r="I78" s="91"/>
      <c r="J78" s="367" t="s">
        <v>153</v>
      </c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54">
        <f>'247099-05.4 - SO 05 Násle...'!J30</f>
        <v>0</v>
      </c>
      <c r="AH78" s="355"/>
      <c r="AI78" s="355"/>
      <c r="AJ78" s="355"/>
      <c r="AK78" s="355"/>
      <c r="AL78" s="355"/>
      <c r="AM78" s="355"/>
      <c r="AN78" s="354">
        <f t="shared" si="0"/>
        <v>0</v>
      </c>
      <c r="AO78" s="355"/>
      <c r="AP78" s="355"/>
      <c r="AQ78" s="92" t="s">
        <v>82</v>
      </c>
      <c r="AR78" s="93"/>
      <c r="AS78" s="94">
        <v>0</v>
      </c>
      <c r="AT78" s="95">
        <f t="shared" si="1"/>
        <v>0</v>
      </c>
      <c r="AU78" s="96">
        <f>'247099-05.4 - SO 05 Násle...'!P82</f>
        <v>0</v>
      </c>
      <c r="AV78" s="95">
        <f>'247099-05.4 - SO 05 Násle...'!J33</f>
        <v>0</v>
      </c>
      <c r="AW78" s="95">
        <f>'247099-05.4 - SO 05 Násle...'!J34</f>
        <v>0</v>
      </c>
      <c r="AX78" s="95">
        <f>'247099-05.4 - SO 05 Násle...'!J35</f>
        <v>0</v>
      </c>
      <c r="AY78" s="95">
        <f>'247099-05.4 - SO 05 Násle...'!J36</f>
        <v>0</v>
      </c>
      <c r="AZ78" s="95">
        <f>'247099-05.4 - SO 05 Násle...'!F33</f>
        <v>0</v>
      </c>
      <c r="BA78" s="95">
        <f>'247099-05.4 - SO 05 Násle...'!F34</f>
        <v>0</v>
      </c>
      <c r="BB78" s="95">
        <f>'247099-05.4 - SO 05 Násle...'!F35</f>
        <v>0</v>
      </c>
      <c r="BC78" s="95">
        <f>'247099-05.4 - SO 05 Násle...'!F36</f>
        <v>0</v>
      </c>
      <c r="BD78" s="97">
        <f>'247099-05.4 - SO 05 Násle...'!F37</f>
        <v>0</v>
      </c>
      <c r="BT78" s="98" t="s">
        <v>83</v>
      </c>
      <c r="BV78" s="98" t="s">
        <v>77</v>
      </c>
      <c r="BW78" s="98" t="s">
        <v>154</v>
      </c>
      <c r="BX78" s="98" t="s">
        <v>5</v>
      </c>
      <c r="CL78" s="98" t="s">
        <v>19</v>
      </c>
      <c r="CM78" s="98" t="s">
        <v>85</v>
      </c>
    </row>
    <row r="79" spans="1:91" s="7" customFormat="1" ht="24.75" customHeight="1">
      <c r="A79" s="88" t="s">
        <v>79</v>
      </c>
      <c r="B79" s="89"/>
      <c r="C79" s="90"/>
      <c r="D79" s="367" t="s">
        <v>155</v>
      </c>
      <c r="E79" s="367"/>
      <c r="F79" s="367"/>
      <c r="G79" s="367"/>
      <c r="H79" s="367"/>
      <c r="I79" s="91"/>
      <c r="J79" s="367" t="s">
        <v>156</v>
      </c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54">
        <f>'247099-05.5 - SO 05 Vedle...'!J30</f>
        <v>0</v>
      </c>
      <c r="AH79" s="355"/>
      <c r="AI79" s="355"/>
      <c r="AJ79" s="355"/>
      <c r="AK79" s="355"/>
      <c r="AL79" s="355"/>
      <c r="AM79" s="355"/>
      <c r="AN79" s="354">
        <f t="shared" si="0"/>
        <v>0</v>
      </c>
      <c r="AO79" s="355"/>
      <c r="AP79" s="355"/>
      <c r="AQ79" s="92" t="s">
        <v>82</v>
      </c>
      <c r="AR79" s="93"/>
      <c r="AS79" s="94">
        <v>0</v>
      </c>
      <c r="AT79" s="95">
        <f t="shared" si="1"/>
        <v>0</v>
      </c>
      <c r="AU79" s="96">
        <f>'247099-05.5 - SO 05 Vedle...'!P82</f>
        <v>0</v>
      </c>
      <c r="AV79" s="95">
        <f>'247099-05.5 - SO 05 Vedle...'!J33</f>
        <v>0</v>
      </c>
      <c r="AW79" s="95">
        <f>'247099-05.5 - SO 05 Vedle...'!J34</f>
        <v>0</v>
      </c>
      <c r="AX79" s="95">
        <f>'247099-05.5 - SO 05 Vedle...'!J35</f>
        <v>0</v>
      </c>
      <c r="AY79" s="95">
        <f>'247099-05.5 - SO 05 Vedle...'!J36</f>
        <v>0</v>
      </c>
      <c r="AZ79" s="95">
        <f>'247099-05.5 - SO 05 Vedle...'!F33</f>
        <v>0</v>
      </c>
      <c r="BA79" s="95">
        <f>'247099-05.5 - SO 05 Vedle...'!F34</f>
        <v>0</v>
      </c>
      <c r="BB79" s="95">
        <f>'247099-05.5 - SO 05 Vedle...'!F35</f>
        <v>0</v>
      </c>
      <c r="BC79" s="95">
        <f>'247099-05.5 - SO 05 Vedle...'!F36</f>
        <v>0</v>
      </c>
      <c r="BD79" s="97">
        <f>'247099-05.5 - SO 05 Vedle...'!F37</f>
        <v>0</v>
      </c>
      <c r="BT79" s="98" t="s">
        <v>83</v>
      </c>
      <c r="BV79" s="98" t="s">
        <v>77</v>
      </c>
      <c r="BW79" s="98" t="s">
        <v>157</v>
      </c>
      <c r="BX79" s="98" t="s">
        <v>5</v>
      </c>
      <c r="CL79" s="98" t="s">
        <v>19</v>
      </c>
      <c r="CM79" s="98" t="s">
        <v>85</v>
      </c>
    </row>
    <row r="80" spans="1:91" s="7" customFormat="1" ht="24.75" customHeight="1">
      <c r="A80" s="88" t="s">
        <v>79</v>
      </c>
      <c r="B80" s="89"/>
      <c r="C80" s="90"/>
      <c r="D80" s="367" t="s">
        <v>158</v>
      </c>
      <c r="E80" s="367"/>
      <c r="F80" s="367"/>
      <c r="G80" s="367"/>
      <c r="H80" s="367"/>
      <c r="I80" s="91"/>
      <c r="J80" s="367" t="s">
        <v>159</v>
      </c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54">
        <f>'247099-06.1 - SO 06 - IP20'!J30</f>
        <v>0</v>
      </c>
      <c r="AH80" s="355"/>
      <c r="AI80" s="355"/>
      <c r="AJ80" s="355"/>
      <c r="AK80" s="355"/>
      <c r="AL80" s="355"/>
      <c r="AM80" s="355"/>
      <c r="AN80" s="354">
        <f t="shared" si="0"/>
        <v>0</v>
      </c>
      <c r="AO80" s="355"/>
      <c r="AP80" s="355"/>
      <c r="AQ80" s="92" t="s">
        <v>82</v>
      </c>
      <c r="AR80" s="93"/>
      <c r="AS80" s="94">
        <v>0</v>
      </c>
      <c r="AT80" s="95">
        <f t="shared" si="1"/>
        <v>0</v>
      </c>
      <c r="AU80" s="96">
        <f>'247099-06.1 - SO 06 - IP20'!P83</f>
        <v>0</v>
      </c>
      <c r="AV80" s="95">
        <f>'247099-06.1 - SO 06 - IP20'!J33</f>
        <v>0</v>
      </c>
      <c r="AW80" s="95">
        <f>'247099-06.1 - SO 06 - IP20'!J34</f>
        <v>0</v>
      </c>
      <c r="AX80" s="95">
        <f>'247099-06.1 - SO 06 - IP20'!J35</f>
        <v>0</v>
      </c>
      <c r="AY80" s="95">
        <f>'247099-06.1 - SO 06 - IP20'!J36</f>
        <v>0</v>
      </c>
      <c r="AZ80" s="95">
        <f>'247099-06.1 - SO 06 - IP20'!F33</f>
        <v>0</v>
      </c>
      <c r="BA80" s="95">
        <f>'247099-06.1 - SO 06 - IP20'!F34</f>
        <v>0</v>
      </c>
      <c r="BB80" s="95">
        <f>'247099-06.1 - SO 06 - IP20'!F35</f>
        <v>0</v>
      </c>
      <c r="BC80" s="95">
        <f>'247099-06.1 - SO 06 - IP20'!F36</f>
        <v>0</v>
      </c>
      <c r="BD80" s="97">
        <f>'247099-06.1 - SO 06 - IP20'!F37</f>
        <v>0</v>
      </c>
      <c r="BT80" s="98" t="s">
        <v>83</v>
      </c>
      <c r="BV80" s="98" t="s">
        <v>77</v>
      </c>
      <c r="BW80" s="98" t="s">
        <v>160</v>
      </c>
      <c r="BX80" s="98" t="s">
        <v>5</v>
      </c>
      <c r="CL80" s="98" t="s">
        <v>19</v>
      </c>
      <c r="CM80" s="98" t="s">
        <v>85</v>
      </c>
    </row>
    <row r="81" spans="1:91" s="7" customFormat="1" ht="24.75" customHeight="1">
      <c r="A81" s="88" t="s">
        <v>79</v>
      </c>
      <c r="B81" s="89"/>
      <c r="C81" s="90"/>
      <c r="D81" s="367" t="s">
        <v>161</v>
      </c>
      <c r="E81" s="367"/>
      <c r="F81" s="367"/>
      <c r="G81" s="367"/>
      <c r="H81" s="367"/>
      <c r="I81" s="91"/>
      <c r="J81" s="367" t="s">
        <v>162</v>
      </c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54">
        <f>'247099-06.2 - SO 06 Násle...'!J30</f>
        <v>0</v>
      </c>
      <c r="AH81" s="355"/>
      <c r="AI81" s="355"/>
      <c r="AJ81" s="355"/>
      <c r="AK81" s="355"/>
      <c r="AL81" s="355"/>
      <c r="AM81" s="355"/>
      <c r="AN81" s="354">
        <f t="shared" si="0"/>
        <v>0</v>
      </c>
      <c r="AO81" s="355"/>
      <c r="AP81" s="355"/>
      <c r="AQ81" s="92" t="s">
        <v>82</v>
      </c>
      <c r="AR81" s="93"/>
      <c r="AS81" s="94">
        <v>0</v>
      </c>
      <c r="AT81" s="95">
        <f t="shared" si="1"/>
        <v>0</v>
      </c>
      <c r="AU81" s="96">
        <f>'247099-06.2 - SO 06 Násle...'!P82</f>
        <v>0</v>
      </c>
      <c r="AV81" s="95">
        <f>'247099-06.2 - SO 06 Násle...'!J33</f>
        <v>0</v>
      </c>
      <c r="AW81" s="95">
        <f>'247099-06.2 - SO 06 Násle...'!J34</f>
        <v>0</v>
      </c>
      <c r="AX81" s="95">
        <f>'247099-06.2 - SO 06 Násle...'!J35</f>
        <v>0</v>
      </c>
      <c r="AY81" s="95">
        <f>'247099-06.2 - SO 06 Násle...'!J36</f>
        <v>0</v>
      </c>
      <c r="AZ81" s="95">
        <f>'247099-06.2 - SO 06 Násle...'!F33</f>
        <v>0</v>
      </c>
      <c r="BA81" s="95">
        <f>'247099-06.2 - SO 06 Násle...'!F34</f>
        <v>0</v>
      </c>
      <c r="BB81" s="95">
        <f>'247099-06.2 - SO 06 Násle...'!F35</f>
        <v>0</v>
      </c>
      <c r="BC81" s="95">
        <f>'247099-06.2 - SO 06 Násle...'!F36</f>
        <v>0</v>
      </c>
      <c r="BD81" s="97">
        <f>'247099-06.2 - SO 06 Násle...'!F37</f>
        <v>0</v>
      </c>
      <c r="BT81" s="98" t="s">
        <v>83</v>
      </c>
      <c r="BV81" s="98" t="s">
        <v>77</v>
      </c>
      <c r="BW81" s="98" t="s">
        <v>163</v>
      </c>
      <c r="BX81" s="98" t="s">
        <v>5</v>
      </c>
      <c r="CL81" s="98" t="s">
        <v>19</v>
      </c>
      <c r="CM81" s="98" t="s">
        <v>85</v>
      </c>
    </row>
    <row r="82" spans="1:91" s="7" customFormat="1" ht="24.75" customHeight="1">
      <c r="A82" s="88" t="s">
        <v>79</v>
      </c>
      <c r="B82" s="89"/>
      <c r="C82" s="90"/>
      <c r="D82" s="367" t="s">
        <v>164</v>
      </c>
      <c r="E82" s="367"/>
      <c r="F82" s="367"/>
      <c r="G82" s="367"/>
      <c r="H82" s="367"/>
      <c r="I82" s="91"/>
      <c r="J82" s="367" t="s">
        <v>165</v>
      </c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54">
        <f>'247099-06.3 - SO 06 Násle...'!J30</f>
        <v>0</v>
      </c>
      <c r="AH82" s="355"/>
      <c r="AI82" s="355"/>
      <c r="AJ82" s="355"/>
      <c r="AK82" s="355"/>
      <c r="AL82" s="355"/>
      <c r="AM82" s="355"/>
      <c r="AN82" s="354">
        <f t="shared" si="0"/>
        <v>0</v>
      </c>
      <c r="AO82" s="355"/>
      <c r="AP82" s="355"/>
      <c r="AQ82" s="92" t="s">
        <v>82</v>
      </c>
      <c r="AR82" s="93"/>
      <c r="AS82" s="94">
        <v>0</v>
      </c>
      <c r="AT82" s="95">
        <f t="shared" si="1"/>
        <v>0</v>
      </c>
      <c r="AU82" s="96">
        <f>'247099-06.3 - SO 06 Násle...'!P82</f>
        <v>0</v>
      </c>
      <c r="AV82" s="95">
        <f>'247099-06.3 - SO 06 Násle...'!J33</f>
        <v>0</v>
      </c>
      <c r="AW82" s="95">
        <f>'247099-06.3 - SO 06 Násle...'!J34</f>
        <v>0</v>
      </c>
      <c r="AX82" s="95">
        <f>'247099-06.3 - SO 06 Násle...'!J35</f>
        <v>0</v>
      </c>
      <c r="AY82" s="95">
        <f>'247099-06.3 - SO 06 Násle...'!J36</f>
        <v>0</v>
      </c>
      <c r="AZ82" s="95">
        <f>'247099-06.3 - SO 06 Násle...'!F33</f>
        <v>0</v>
      </c>
      <c r="BA82" s="95">
        <f>'247099-06.3 - SO 06 Násle...'!F34</f>
        <v>0</v>
      </c>
      <c r="BB82" s="95">
        <f>'247099-06.3 - SO 06 Násle...'!F35</f>
        <v>0</v>
      </c>
      <c r="BC82" s="95">
        <f>'247099-06.3 - SO 06 Násle...'!F36</f>
        <v>0</v>
      </c>
      <c r="BD82" s="97">
        <f>'247099-06.3 - SO 06 Násle...'!F37</f>
        <v>0</v>
      </c>
      <c r="BT82" s="98" t="s">
        <v>83</v>
      </c>
      <c r="BV82" s="98" t="s">
        <v>77</v>
      </c>
      <c r="BW82" s="98" t="s">
        <v>166</v>
      </c>
      <c r="BX82" s="98" t="s">
        <v>5</v>
      </c>
      <c r="CL82" s="98" t="s">
        <v>19</v>
      </c>
      <c r="CM82" s="98" t="s">
        <v>85</v>
      </c>
    </row>
    <row r="83" spans="1:91" s="7" customFormat="1" ht="24.75" customHeight="1">
      <c r="A83" s="88" t="s">
        <v>79</v>
      </c>
      <c r="B83" s="89"/>
      <c r="C83" s="90"/>
      <c r="D83" s="367" t="s">
        <v>167</v>
      </c>
      <c r="E83" s="367"/>
      <c r="F83" s="367"/>
      <c r="G83" s="367"/>
      <c r="H83" s="367"/>
      <c r="I83" s="91"/>
      <c r="J83" s="367" t="s">
        <v>168</v>
      </c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54">
        <f>'247099-06.4 - SO 06 Násle...'!J30</f>
        <v>0</v>
      </c>
      <c r="AH83" s="355"/>
      <c r="AI83" s="355"/>
      <c r="AJ83" s="355"/>
      <c r="AK83" s="355"/>
      <c r="AL83" s="355"/>
      <c r="AM83" s="355"/>
      <c r="AN83" s="354">
        <f t="shared" si="0"/>
        <v>0</v>
      </c>
      <c r="AO83" s="355"/>
      <c r="AP83" s="355"/>
      <c r="AQ83" s="92" t="s">
        <v>82</v>
      </c>
      <c r="AR83" s="93"/>
      <c r="AS83" s="94">
        <v>0</v>
      </c>
      <c r="AT83" s="95">
        <f t="shared" si="1"/>
        <v>0</v>
      </c>
      <c r="AU83" s="96">
        <f>'247099-06.4 - SO 06 Násle...'!P82</f>
        <v>0</v>
      </c>
      <c r="AV83" s="95">
        <f>'247099-06.4 - SO 06 Násle...'!J33</f>
        <v>0</v>
      </c>
      <c r="AW83" s="95">
        <f>'247099-06.4 - SO 06 Násle...'!J34</f>
        <v>0</v>
      </c>
      <c r="AX83" s="95">
        <f>'247099-06.4 - SO 06 Násle...'!J35</f>
        <v>0</v>
      </c>
      <c r="AY83" s="95">
        <f>'247099-06.4 - SO 06 Násle...'!J36</f>
        <v>0</v>
      </c>
      <c r="AZ83" s="95">
        <f>'247099-06.4 - SO 06 Násle...'!F33</f>
        <v>0</v>
      </c>
      <c r="BA83" s="95">
        <f>'247099-06.4 - SO 06 Násle...'!F34</f>
        <v>0</v>
      </c>
      <c r="BB83" s="95">
        <f>'247099-06.4 - SO 06 Násle...'!F35</f>
        <v>0</v>
      </c>
      <c r="BC83" s="95">
        <f>'247099-06.4 - SO 06 Násle...'!F36</f>
        <v>0</v>
      </c>
      <c r="BD83" s="97">
        <f>'247099-06.4 - SO 06 Násle...'!F37</f>
        <v>0</v>
      </c>
      <c r="BT83" s="98" t="s">
        <v>83</v>
      </c>
      <c r="BV83" s="98" t="s">
        <v>77</v>
      </c>
      <c r="BW83" s="98" t="s">
        <v>169</v>
      </c>
      <c r="BX83" s="98" t="s">
        <v>5</v>
      </c>
      <c r="CL83" s="98" t="s">
        <v>19</v>
      </c>
      <c r="CM83" s="98" t="s">
        <v>85</v>
      </c>
    </row>
    <row r="84" spans="1:91" s="7" customFormat="1" ht="24.75" customHeight="1">
      <c r="A84" s="88" t="s">
        <v>79</v>
      </c>
      <c r="B84" s="89"/>
      <c r="C84" s="90"/>
      <c r="D84" s="367" t="s">
        <v>170</v>
      </c>
      <c r="E84" s="367"/>
      <c r="F84" s="367"/>
      <c r="G84" s="367"/>
      <c r="H84" s="367"/>
      <c r="I84" s="91"/>
      <c r="J84" s="367" t="s">
        <v>171</v>
      </c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54">
        <f>'247099-06.5 - SO 06 Vedle...'!J30</f>
        <v>0</v>
      </c>
      <c r="AH84" s="355"/>
      <c r="AI84" s="355"/>
      <c r="AJ84" s="355"/>
      <c r="AK84" s="355"/>
      <c r="AL84" s="355"/>
      <c r="AM84" s="355"/>
      <c r="AN84" s="354">
        <f t="shared" si="0"/>
        <v>0</v>
      </c>
      <c r="AO84" s="355"/>
      <c r="AP84" s="355"/>
      <c r="AQ84" s="92" t="s">
        <v>82</v>
      </c>
      <c r="AR84" s="93"/>
      <c r="AS84" s="94">
        <v>0</v>
      </c>
      <c r="AT84" s="95">
        <f t="shared" si="1"/>
        <v>0</v>
      </c>
      <c r="AU84" s="96">
        <f>'247099-06.5 - SO 06 Vedle...'!P82</f>
        <v>0</v>
      </c>
      <c r="AV84" s="95">
        <f>'247099-06.5 - SO 06 Vedle...'!J33</f>
        <v>0</v>
      </c>
      <c r="AW84" s="95">
        <f>'247099-06.5 - SO 06 Vedle...'!J34</f>
        <v>0</v>
      </c>
      <c r="AX84" s="95">
        <f>'247099-06.5 - SO 06 Vedle...'!J35</f>
        <v>0</v>
      </c>
      <c r="AY84" s="95">
        <f>'247099-06.5 - SO 06 Vedle...'!J36</f>
        <v>0</v>
      </c>
      <c r="AZ84" s="95">
        <f>'247099-06.5 - SO 06 Vedle...'!F33</f>
        <v>0</v>
      </c>
      <c r="BA84" s="95">
        <f>'247099-06.5 - SO 06 Vedle...'!F34</f>
        <v>0</v>
      </c>
      <c r="BB84" s="95">
        <f>'247099-06.5 - SO 06 Vedle...'!F35</f>
        <v>0</v>
      </c>
      <c r="BC84" s="95">
        <f>'247099-06.5 - SO 06 Vedle...'!F36</f>
        <v>0</v>
      </c>
      <c r="BD84" s="97">
        <f>'247099-06.5 - SO 06 Vedle...'!F37</f>
        <v>0</v>
      </c>
      <c r="BT84" s="98" t="s">
        <v>83</v>
      </c>
      <c r="BV84" s="98" t="s">
        <v>77</v>
      </c>
      <c r="BW84" s="98" t="s">
        <v>172</v>
      </c>
      <c r="BX84" s="98" t="s">
        <v>5</v>
      </c>
      <c r="CL84" s="98" t="s">
        <v>19</v>
      </c>
      <c r="CM84" s="98" t="s">
        <v>85</v>
      </c>
    </row>
    <row r="85" spans="1:91" s="7" customFormat="1" ht="24.75" customHeight="1">
      <c r="A85" s="88" t="s">
        <v>79</v>
      </c>
      <c r="B85" s="89"/>
      <c r="C85" s="90"/>
      <c r="D85" s="367" t="s">
        <v>173</v>
      </c>
      <c r="E85" s="367"/>
      <c r="F85" s="367"/>
      <c r="G85" s="367"/>
      <c r="H85" s="367"/>
      <c r="I85" s="91"/>
      <c r="J85" s="367" t="s">
        <v>174</v>
      </c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54">
        <f>'247099-07.1 - SO 07 - IP21'!J30</f>
        <v>0</v>
      </c>
      <c r="AH85" s="355"/>
      <c r="AI85" s="355"/>
      <c r="AJ85" s="355"/>
      <c r="AK85" s="355"/>
      <c r="AL85" s="355"/>
      <c r="AM85" s="355"/>
      <c r="AN85" s="354">
        <f t="shared" si="0"/>
        <v>0</v>
      </c>
      <c r="AO85" s="355"/>
      <c r="AP85" s="355"/>
      <c r="AQ85" s="92" t="s">
        <v>82</v>
      </c>
      <c r="AR85" s="93"/>
      <c r="AS85" s="94">
        <v>0</v>
      </c>
      <c r="AT85" s="95">
        <f t="shared" si="1"/>
        <v>0</v>
      </c>
      <c r="AU85" s="96">
        <f>'247099-07.1 - SO 07 - IP21'!P84</f>
        <v>0</v>
      </c>
      <c r="AV85" s="95">
        <f>'247099-07.1 - SO 07 - IP21'!J33</f>
        <v>0</v>
      </c>
      <c r="AW85" s="95">
        <f>'247099-07.1 - SO 07 - IP21'!J34</f>
        <v>0</v>
      </c>
      <c r="AX85" s="95">
        <f>'247099-07.1 - SO 07 - IP21'!J35</f>
        <v>0</v>
      </c>
      <c r="AY85" s="95">
        <f>'247099-07.1 - SO 07 - IP21'!J36</f>
        <v>0</v>
      </c>
      <c r="AZ85" s="95">
        <f>'247099-07.1 - SO 07 - IP21'!F33</f>
        <v>0</v>
      </c>
      <c r="BA85" s="95">
        <f>'247099-07.1 - SO 07 - IP21'!F34</f>
        <v>0</v>
      </c>
      <c r="BB85" s="95">
        <f>'247099-07.1 - SO 07 - IP21'!F35</f>
        <v>0</v>
      </c>
      <c r="BC85" s="95">
        <f>'247099-07.1 - SO 07 - IP21'!F36</f>
        <v>0</v>
      </c>
      <c r="BD85" s="97">
        <f>'247099-07.1 - SO 07 - IP21'!F37</f>
        <v>0</v>
      </c>
      <c r="BT85" s="98" t="s">
        <v>83</v>
      </c>
      <c r="BV85" s="98" t="s">
        <v>77</v>
      </c>
      <c r="BW85" s="98" t="s">
        <v>175</v>
      </c>
      <c r="BX85" s="98" t="s">
        <v>5</v>
      </c>
      <c r="CL85" s="98" t="s">
        <v>19</v>
      </c>
      <c r="CM85" s="98" t="s">
        <v>85</v>
      </c>
    </row>
    <row r="86" spans="1:91" s="7" customFormat="1" ht="24.75" customHeight="1">
      <c r="A86" s="88" t="s">
        <v>79</v>
      </c>
      <c r="B86" s="89"/>
      <c r="C86" s="90"/>
      <c r="D86" s="367" t="s">
        <v>176</v>
      </c>
      <c r="E86" s="367"/>
      <c r="F86" s="367"/>
      <c r="G86" s="367"/>
      <c r="H86" s="367"/>
      <c r="I86" s="91"/>
      <c r="J86" s="367" t="s">
        <v>177</v>
      </c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54">
        <f>'247099-07.2 - SO 07 Násle...'!J30</f>
        <v>0</v>
      </c>
      <c r="AH86" s="355"/>
      <c r="AI86" s="355"/>
      <c r="AJ86" s="355"/>
      <c r="AK86" s="355"/>
      <c r="AL86" s="355"/>
      <c r="AM86" s="355"/>
      <c r="AN86" s="354">
        <f t="shared" ref="AN86:AN109" si="2">SUM(AG86,AT86)</f>
        <v>0</v>
      </c>
      <c r="AO86" s="355"/>
      <c r="AP86" s="355"/>
      <c r="AQ86" s="92" t="s">
        <v>82</v>
      </c>
      <c r="AR86" s="93"/>
      <c r="AS86" s="94">
        <v>0</v>
      </c>
      <c r="AT86" s="95">
        <f t="shared" ref="AT86:AT109" si="3">ROUND(SUM(AV86:AW86),2)</f>
        <v>0</v>
      </c>
      <c r="AU86" s="96">
        <f>'247099-07.2 - SO 07 Násle...'!P82</f>
        <v>0</v>
      </c>
      <c r="AV86" s="95">
        <f>'247099-07.2 - SO 07 Násle...'!J33</f>
        <v>0</v>
      </c>
      <c r="AW86" s="95">
        <f>'247099-07.2 - SO 07 Násle...'!J34</f>
        <v>0</v>
      </c>
      <c r="AX86" s="95">
        <f>'247099-07.2 - SO 07 Násle...'!J35</f>
        <v>0</v>
      </c>
      <c r="AY86" s="95">
        <f>'247099-07.2 - SO 07 Násle...'!J36</f>
        <v>0</v>
      </c>
      <c r="AZ86" s="95">
        <f>'247099-07.2 - SO 07 Násle...'!F33</f>
        <v>0</v>
      </c>
      <c r="BA86" s="95">
        <f>'247099-07.2 - SO 07 Násle...'!F34</f>
        <v>0</v>
      </c>
      <c r="BB86" s="95">
        <f>'247099-07.2 - SO 07 Násle...'!F35</f>
        <v>0</v>
      </c>
      <c r="BC86" s="95">
        <f>'247099-07.2 - SO 07 Násle...'!F36</f>
        <v>0</v>
      </c>
      <c r="BD86" s="97">
        <f>'247099-07.2 - SO 07 Násle...'!F37</f>
        <v>0</v>
      </c>
      <c r="BT86" s="98" t="s">
        <v>83</v>
      </c>
      <c r="BV86" s="98" t="s">
        <v>77</v>
      </c>
      <c r="BW86" s="98" t="s">
        <v>178</v>
      </c>
      <c r="BX86" s="98" t="s">
        <v>5</v>
      </c>
      <c r="CL86" s="98" t="s">
        <v>19</v>
      </c>
      <c r="CM86" s="98" t="s">
        <v>85</v>
      </c>
    </row>
    <row r="87" spans="1:91" s="7" customFormat="1" ht="24.75" customHeight="1">
      <c r="A87" s="88" t="s">
        <v>79</v>
      </c>
      <c r="B87" s="89"/>
      <c r="C87" s="90"/>
      <c r="D87" s="367" t="s">
        <v>179</v>
      </c>
      <c r="E87" s="367"/>
      <c r="F87" s="367"/>
      <c r="G87" s="367"/>
      <c r="H87" s="367"/>
      <c r="I87" s="91"/>
      <c r="J87" s="367" t="s">
        <v>180</v>
      </c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54">
        <f>'247099-07.3 - SO 07 Násle...'!J30</f>
        <v>0</v>
      </c>
      <c r="AH87" s="355"/>
      <c r="AI87" s="355"/>
      <c r="AJ87" s="355"/>
      <c r="AK87" s="355"/>
      <c r="AL87" s="355"/>
      <c r="AM87" s="355"/>
      <c r="AN87" s="354">
        <f t="shared" si="2"/>
        <v>0</v>
      </c>
      <c r="AO87" s="355"/>
      <c r="AP87" s="355"/>
      <c r="AQ87" s="92" t="s">
        <v>82</v>
      </c>
      <c r="AR87" s="93"/>
      <c r="AS87" s="94">
        <v>0</v>
      </c>
      <c r="AT87" s="95">
        <f t="shared" si="3"/>
        <v>0</v>
      </c>
      <c r="AU87" s="96">
        <f>'247099-07.3 - SO 07 Násle...'!P82</f>
        <v>0</v>
      </c>
      <c r="AV87" s="95">
        <f>'247099-07.3 - SO 07 Násle...'!J33</f>
        <v>0</v>
      </c>
      <c r="AW87" s="95">
        <f>'247099-07.3 - SO 07 Násle...'!J34</f>
        <v>0</v>
      </c>
      <c r="AX87" s="95">
        <f>'247099-07.3 - SO 07 Násle...'!J35</f>
        <v>0</v>
      </c>
      <c r="AY87" s="95">
        <f>'247099-07.3 - SO 07 Násle...'!J36</f>
        <v>0</v>
      </c>
      <c r="AZ87" s="95">
        <f>'247099-07.3 - SO 07 Násle...'!F33</f>
        <v>0</v>
      </c>
      <c r="BA87" s="95">
        <f>'247099-07.3 - SO 07 Násle...'!F34</f>
        <v>0</v>
      </c>
      <c r="BB87" s="95">
        <f>'247099-07.3 - SO 07 Násle...'!F35</f>
        <v>0</v>
      </c>
      <c r="BC87" s="95">
        <f>'247099-07.3 - SO 07 Násle...'!F36</f>
        <v>0</v>
      </c>
      <c r="BD87" s="97">
        <f>'247099-07.3 - SO 07 Násle...'!F37</f>
        <v>0</v>
      </c>
      <c r="BT87" s="98" t="s">
        <v>83</v>
      </c>
      <c r="BV87" s="98" t="s">
        <v>77</v>
      </c>
      <c r="BW87" s="98" t="s">
        <v>181</v>
      </c>
      <c r="BX87" s="98" t="s">
        <v>5</v>
      </c>
      <c r="CL87" s="98" t="s">
        <v>19</v>
      </c>
      <c r="CM87" s="98" t="s">
        <v>85</v>
      </c>
    </row>
    <row r="88" spans="1:91" s="7" customFormat="1" ht="24.75" customHeight="1">
      <c r="A88" s="88" t="s">
        <v>79</v>
      </c>
      <c r="B88" s="89"/>
      <c r="C88" s="90"/>
      <c r="D88" s="367" t="s">
        <v>182</v>
      </c>
      <c r="E88" s="367"/>
      <c r="F88" s="367"/>
      <c r="G88" s="367"/>
      <c r="H88" s="367"/>
      <c r="I88" s="91"/>
      <c r="J88" s="367" t="s">
        <v>183</v>
      </c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54">
        <f>'247099-07.4 - SO 07 Násle...'!J30</f>
        <v>0</v>
      </c>
      <c r="AH88" s="355"/>
      <c r="AI88" s="355"/>
      <c r="AJ88" s="355"/>
      <c r="AK88" s="355"/>
      <c r="AL88" s="355"/>
      <c r="AM88" s="355"/>
      <c r="AN88" s="354">
        <f t="shared" si="2"/>
        <v>0</v>
      </c>
      <c r="AO88" s="355"/>
      <c r="AP88" s="355"/>
      <c r="AQ88" s="92" t="s">
        <v>82</v>
      </c>
      <c r="AR88" s="93"/>
      <c r="AS88" s="94">
        <v>0</v>
      </c>
      <c r="AT88" s="95">
        <f t="shared" si="3"/>
        <v>0</v>
      </c>
      <c r="AU88" s="96">
        <f>'247099-07.4 - SO 07 Násle...'!P82</f>
        <v>0</v>
      </c>
      <c r="AV88" s="95">
        <f>'247099-07.4 - SO 07 Násle...'!J33</f>
        <v>0</v>
      </c>
      <c r="AW88" s="95">
        <f>'247099-07.4 - SO 07 Násle...'!J34</f>
        <v>0</v>
      </c>
      <c r="AX88" s="95">
        <f>'247099-07.4 - SO 07 Násle...'!J35</f>
        <v>0</v>
      </c>
      <c r="AY88" s="95">
        <f>'247099-07.4 - SO 07 Násle...'!J36</f>
        <v>0</v>
      </c>
      <c r="AZ88" s="95">
        <f>'247099-07.4 - SO 07 Násle...'!F33</f>
        <v>0</v>
      </c>
      <c r="BA88" s="95">
        <f>'247099-07.4 - SO 07 Násle...'!F34</f>
        <v>0</v>
      </c>
      <c r="BB88" s="95">
        <f>'247099-07.4 - SO 07 Násle...'!F35</f>
        <v>0</v>
      </c>
      <c r="BC88" s="95">
        <f>'247099-07.4 - SO 07 Násle...'!F36</f>
        <v>0</v>
      </c>
      <c r="BD88" s="97">
        <f>'247099-07.4 - SO 07 Násle...'!F37</f>
        <v>0</v>
      </c>
      <c r="BT88" s="98" t="s">
        <v>83</v>
      </c>
      <c r="BV88" s="98" t="s">
        <v>77</v>
      </c>
      <c r="BW88" s="98" t="s">
        <v>184</v>
      </c>
      <c r="BX88" s="98" t="s">
        <v>5</v>
      </c>
      <c r="CL88" s="98" t="s">
        <v>19</v>
      </c>
      <c r="CM88" s="98" t="s">
        <v>85</v>
      </c>
    </row>
    <row r="89" spans="1:91" s="7" customFormat="1" ht="24.75" customHeight="1">
      <c r="A89" s="88" t="s">
        <v>79</v>
      </c>
      <c r="B89" s="89"/>
      <c r="C89" s="90"/>
      <c r="D89" s="367" t="s">
        <v>185</v>
      </c>
      <c r="E89" s="367"/>
      <c r="F89" s="367"/>
      <c r="G89" s="367"/>
      <c r="H89" s="367"/>
      <c r="I89" s="91"/>
      <c r="J89" s="367" t="s">
        <v>186</v>
      </c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54">
        <f>'247099-07.5 - SO 07 Vedle...'!J30</f>
        <v>0</v>
      </c>
      <c r="AH89" s="355"/>
      <c r="AI89" s="355"/>
      <c r="AJ89" s="355"/>
      <c r="AK89" s="355"/>
      <c r="AL89" s="355"/>
      <c r="AM89" s="355"/>
      <c r="AN89" s="354">
        <f t="shared" si="2"/>
        <v>0</v>
      </c>
      <c r="AO89" s="355"/>
      <c r="AP89" s="355"/>
      <c r="AQ89" s="92" t="s">
        <v>82</v>
      </c>
      <c r="AR89" s="93"/>
      <c r="AS89" s="94">
        <v>0</v>
      </c>
      <c r="AT89" s="95">
        <f t="shared" si="3"/>
        <v>0</v>
      </c>
      <c r="AU89" s="96">
        <f>'247099-07.5 - SO 07 Vedle...'!P82</f>
        <v>0</v>
      </c>
      <c r="AV89" s="95">
        <f>'247099-07.5 - SO 07 Vedle...'!J33</f>
        <v>0</v>
      </c>
      <c r="AW89" s="95">
        <f>'247099-07.5 - SO 07 Vedle...'!J34</f>
        <v>0</v>
      </c>
      <c r="AX89" s="95">
        <f>'247099-07.5 - SO 07 Vedle...'!J35</f>
        <v>0</v>
      </c>
      <c r="AY89" s="95">
        <f>'247099-07.5 - SO 07 Vedle...'!J36</f>
        <v>0</v>
      </c>
      <c r="AZ89" s="95">
        <f>'247099-07.5 - SO 07 Vedle...'!F33</f>
        <v>0</v>
      </c>
      <c r="BA89" s="95">
        <f>'247099-07.5 - SO 07 Vedle...'!F34</f>
        <v>0</v>
      </c>
      <c r="BB89" s="95">
        <f>'247099-07.5 - SO 07 Vedle...'!F35</f>
        <v>0</v>
      </c>
      <c r="BC89" s="95">
        <f>'247099-07.5 - SO 07 Vedle...'!F36</f>
        <v>0</v>
      </c>
      <c r="BD89" s="97">
        <f>'247099-07.5 - SO 07 Vedle...'!F37</f>
        <v>0</v>
      </c>
      <c r="BT89" s="98" t="s">
        <v>83</v>
      </c>
      <c r="BV89" s="98" t="s">
        <v>77</v>
      </c>
      <c r="BW89" s="98" t="s">
        <v>187</v>
      </c>
      <c r="BX89" s="98" t="s">
        <v>5</v>
      </c>
      <c r="CL89" s="98" t="s">
        <v>19</v>
      </c>
      <c r="CM89" s="98" t="s">
        <v>85</v>
      </c>
    </row>
    <row r="90" spans="1:91" s="7" customFormat="1" ht="24.75" customHeight="1">
      <c r="A90" s="88" t="s">
        <v>79</v>
      </c>
      <c r="B90" s="89"/>
      <c r="C90" s="90"/>
      <c r="D90" s="367" t="s">
        <v>188</v>
      </c>
      <c r="E90" s="367"/>
      <c r="F90" s="367"/>
      <c r="G90" s="367"/>
      <c r="H90" s="367"/>
      <c r="I90" s="91"/>
      <c r="J90" s="367" t="s">
        <v>189</v>
      </c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54">
        <f>'247099-08.1 - SO 08 - IP22'!J30</f>
        <v>0</v>
      </c>
      <c r="AH90" s="355"/>
      <c r="AI90" s="355"/>
      <c r="AJ90" s="355"/>
      <c r="AK90" s="355"/>
      <c r="AL90" s="355"/>
      <c r="AM90" s="355"/>
      <c r="AN90" s="354">
        <f t="shared" si="2"/>
        <v>0</v>
      </c>
      <c r="AO90" s="355"/>
      <c r="AP90" s="355"/>
      <c r="AQ90" s="92" t="s">
        <v>82</v>
      </c>
      <c r="AR90" s="93"/>
      <c r="AS90" s="94">
        <v>0</v>
      </c>
      <c r="AT90" s="95">
        <f t="shared" si="3"/>
        <v>0</v>
      </c>
      <c r="AU90" s="96">
        <f>'247099-08.1 - SO 08 - IP22'!P83</f>
        <v>0</v>
      </c>
      <c r="AV90" s="95">
        <f>'247099-08.1 - SO 08 - IP22'!J33</f>
        <v>0</v>
      </c>
      <c r="AW90" s="95">
        <f>'247099-08.1 - SO 08 - IP22'!J34</f>
        <v>0</v>
      </c>
      <c r="AX90" s="95">
        <f>'247099-08.1 - SO 08 - IP22'!J35</f>
        <v>0</v>
      </c>
      <c r="AY90" s="95">
        <f>'247099-08.1 - SO 08 - IP22'!J36</f>
        <v>0</v>
      </c>
      <c r="AZ90" s="95">
        <f>'247099-08.1 - SO 08 - IP22'!F33</f>
        <v>0</v>
      </c>
      <c r="BA90" s="95">
        <f>'247099-08.1 - SO 08 - IP22'!F34</f>
        <v>0</v>
      </c>
      <c r="BB90" s="95">
        <f>'247099-08.1 - SO 08 - IP22'!F35</f>
        <v>0</v>
      </c>
      <c r="BC90" s="95">
        <f>'247099-08.1 - SO 08 - IP22'!F36</f>
        <v>0</v>
      </c>
      <c r="BD90" s="97">
        <f>'247099-08.1 - SO 08 - IP22'!F37</f>
        <v>0</v>
      </c>
      <c r="BT90" s="98" t="s">
        <v>83</v>
      </c>
      <c r="BV90" s="98" t="s">
        <v>77</v>
      </c>
      <c r="BW90" s="98" t="s">
        <v>190</v>
      </c>
      <c r="BX90" s="98" t="s">
        <v>5</v>
      </c>
      <c r="CL90" s="98" t="s">
        <v>19</v>
      </c>
      <c r="CM90" s="98" t="s">
        <v>85</v>
      </c>
    </row>
    <row r="91" spans="1:91" s="7" customFormat="1" ht="24.75" customHeight="1">
      <c r="A91" s="88" t="s">
        <v>79</v>
      </c>
      <c r="B91" s="89"/>
      <c r="C91" s="90"/>
      <c r="D91" s="367" t="s">
        <v>191</v>
      </c>
      <c r="E91" s="367"/>
      <c r="F91" s="367"/>
      <c r="G91" s="367"/>
      <c r="H91" s="367"/>
      <c r="I91" s="91"/>
      <c r="J91" s="367" t="s">
        <v>192</v>
      </c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54">
        <f>'247099-08.2 - SO 08 Násle...'!J30</f>
        <v>0</v>
      </c>
      <c r="AH91" s="355"/>
      <c r="AI91" s="355"/>
      <c r="AJ91" s="355"/>
      <c r="AK91" s="355"/>
      <c r="AL91" s="355"/>
      <c r="AM91" s="355"/>
      <c r="AN91" s="354">
        <f t="shared" si="2"/>
        <v>0</v>
      </c>
      <c r="AO91" s="355"/>
      <c r="AP91" s="355"/>
      <c r="AQ91" s="92" t="s">
        <v>82</v>
      </c>
      <c r="AR91" s="93"/>
      <c r="AS91" s="94">
        <v>0</v>
      </c>
      <c r="AT91" s="95">
        <f t="shared" si="3"/>
        <v>0</v>
      </c>
      <c r="AU91" s="96">
        <f>'247099-08.2 - SO 08 Násle...'!P81</f>
        <v>0</v>
      </c>
      <c r="AV91" s="95">
        <f>'247099-08.2 - SO 08 Násle...'!J33</f>
        <v>0</v>
      </c>
      <c r="AW91" s="95">
        <f>'247099-08.2 - SO 08 Násle...'!J34</f>
        <v>0</v>
      </c>
      <c r="AX91" s="95">
        <f>'247099-08.2 - SO 08 Násle...'!J35</f>
        <v>0</v>
      </c>
      <c r="AY91" s="95">
        <f>'247099-08.2 - SO 08 Násle...'!J36</f>
        <v>0</v>
      </c>
      <c r="AZ91" s="95">
        <f>'247099-08.2 - SO 08 Násle...'!F33</f>
        <v>0</v>
      </c>
      <c r="BA91" s="95">
        <f>'247099-08.2 - SO 08 Násle...'!F34</f>
        <v>0</v>
      </c>
      <c r="BB91" s="95">
        <f>'247099-08.2 - SO 08 Násle...'!F35</f>
        <v>0</v>
      </c>
      <c r="BC91" s="95">
        <f>'247099-08.2 - SO 08 Násle...'!F36</f>
        <v>0</v>
      </c>
      <c r="BD91" s="97">
        <f>'247099-08.2 - SO 08 Násle...'!F37</f>
        <v>0</v>
      </c>
      <c r="BT91" s="98" t="s">
        <v>83</v>
      </c>
      <c r="BV91" s="98" t="s">
        <v>77</v>
      </c>
      <c r="BW91" s="98" t="s">
        <v>193</v>
      </c>
      <c r="BX91" s="98" t="s">
        <v>5</v>
      </c>
      <c r="CL91" s="98" t="s">
        <v>19</v>
      </c>
      <c r="CM91" s="98" t="s">
        <v>85</v>
      </c>
    </row>
    <row r="92" spans="1:91" s="7" customFormat="1" ht="24.75" customHeight="1">
      <c r="A92" s="88" t="s">
        <v>79</v>
      </c>
      <c r="B92" s="89"/>
      <c r="C92" s="90"/>
      <c r="D92" s="367" t="s">
        <v>194</v>
      </c>
      <c r="E92" s="367"/>
      <c r="F92" s="367"/>
      <c r="G92" s="367"/>
      <c r="H92" s="367"/>
      <c r="I92" s="91"/>
      <c r="J92" s="367" t="s">
        <v>195</v>
      </c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54">
        <f>'247099-08.3 - SO 08 Násle...'!J30</f>
        <v>0</v>
      </c>
      <c r="AH92" s="355"/>
      <c r="AI92" s="355"/>
      <c r="AJ92" s="355"/>
      <c r="AK92" s="355"/>
      <c r="AL92" s="355"/>
      <c r="AM92" s="355"/>
      <c r="AN92" s="354">
        <f t="shared" si="2"/>
        <v>0</v>
      </c>
      <c r="AO92" s="355"/>
      <c r="AP92" s="355"/>
      <c r="AQ92" s="92" t="s">
        <v>82</v>
      </c>
      <c r="AR92" s="93"/>
      <c r="AS92" s="94">
        <v>0</v>
      </c>
      <c r="AT92" s="95">
        <f t="shared" si="3"/>
        <v>0</v>
      </c>
      <c r="AU92" s="96">
        <f>'247099-08.3 - SO 08 Násle...'!P81</f>
        <v>0</v>
      </c>
      <c r="AV92" s="95">
        <f>'247099-08.3 - SO 08 Násle...'!J33</f>
        <v>0</v>
      </c>
      <c r="AW92" s="95">
        <f>'247099-08.3 - SO 08 Násle...'!J34</f>
        <v>0</v>
      </c>
      <c r="AX92" s="95">
        <f>'247099-08.3 - SO 08 Násle...'!J35</f>
        <v>0</v>
      </c>
      <c r="AY92" s="95">
        <f>'247099-08.3 - SO 08 Násle...'!J36</f>
        <v>0</v>
      </c>
      <c r="AZ92" s="95">
        <f>'247099-08.3 - SO 08 Násle...'!F33</f>
        <v>0</v>
      </c>
      <c r="BA92" s="95">
        <f>'247099-08.3 - SO 08 Násle...'!F34</f>
        <v>0</v>
      </c>
      <c r="BB92" s="95">
        <f>'247099-08.3 - SO 08 Násle...'!F35</f>
        <v>0</v>
      </c>
      <c r="BC92" s="95">
        <f>'247099-08.3 - SO 08 Násle...'!F36</f>
        <v>0</v>
      </c>
      <c r="BD92" s="97">
        <f>'247099-08.3 - SO 08 Násle...'!F37</f>
        <v>0</v>
      </c>
      <c r="BT92" s="98" t="s">
        <v>83</v>
      </c>
      <c r="BV92" s="98" t="s">
        <v>77</v>
      </c>
      <c r="BW92" s="98" t="s">
        <v>196</v>
      </c>
      <c r="BX92" s="98" t="s">
        <v>5</v>
      </c>
      <c r="CL92" s="98" t="s">
        <v>19</v>
      </c>
      <c r="CM92" s="98" t="s">
        <v>85</v>
      </c>
    </row>
    <row r="93" spans="1:91" s="7" customFormat="1" ht="24.75" customHeight="1">
      <c r="A93" s="88" t="s">
        <v>79</v>
      </c>
      <c r="B93" s="89"/>
      <c r="C93" s="90"/>
      <c r="D93" s="367" t="s">
        <v>197</v>
      </c>
      <c r="E93" s="367"/>
      <c r="F93" s="367"/>
      <c r="G93" s="367"/>
      <c r="H93" s="367"/>
      <c r="I93" s="91"/>
      <c r="J93" s="367" t="s">
        <v>198</v>
      </c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54">
        <f>'247099-08.4 - SO 08 Násle...'!J30</f>
        <v>0</v>
      </c>
      <c r="AH93" s="355"/>
      <c r="AI93" s="355"/>
      <c r="AJ93" s="355"/>
      <c r="AK93" s="355"/>
      <c r="AL93" s="355"/>
      <c r="AM93" s="355"/>
      <c r="AN93" s="354">
        <f t="shared" si="2"/>
        <v>0</v>
      </c>
      <c r="AO93" s="355"/>
      <c r="AP93" s="355"/>
      <c r="AQ93" s="92" t="s">
        <v>82</v>
      </c>
      <c r="AR93" s="93"/>
      <c r="AS93" s="94">
        <v>0</v>
      </c>
      <c r="AT93" s="95">
        <f t="shared" si="3"/>
        <v>0</v>
      </c>
      <c r="AU93" s="96">
        <f>'247099-08.4 - SO 08 Násle...'!P81</f>
        <v>0</v>
      </c>
      <c r="AV93" s="95">
        <f>'247099-08.4 - SO 08 Násle...'!J33</f>
        <v>0</v>
      </c>
      <c r="AW93" s="95">
        <f>'247099-08.4 - SO 08 Násle...'!J34</f>
        <v>0</v>
      </c>
      <c r="AX93" s="95">
        <f>'247099-08.4 - SO 08 Násle...'!J35</f>
        <v>0</v>
      </c>
      <c r="AY93" s="95">
        <f>'247099-08.4 - SO 08 Násle...'!J36</f>
        <v>0</v>
      </c>
      <c r="AZ93" s="95">
        <f>'247099-08.4 - SO 08 Násle...'!F33</f>
        <v>0</v>
      </c>
      <c r="BA93" s="95">
        <f>'247099-08.4 - SO 08 Násle...'!F34</f>
        <v>0</v>
      </c>
      <c r="BB93" s="95">
        <f>'247099-08.4 - SO 08 Násle...'!F35</f>
        <v>0</v>
      </c>
      <c r="BC93" s="95">
        <f>'247099-08.4 - SO 08 Násle...'!F36</f>
        <v>0</v>
      </c>
      <c r="BD93" s="97">
        <f>'247099-08.4 - SO 08 Násle...'!F37</f>
        <v>0</v>
      </c>
      <c r="BT93" s="98" t="s">
        <v>83</v>
      </c>
      <c r="BV93" s="98" t="s">
        <v>77</v>
      </c>
      <c r="BW93" s="98" t="s">
        <v>199</v>
      </c>
      <c r="BX93" s="98" t="s">
        <v>5</v>
      </c>
      <c r="CL93" s="98" t="s">
        <v>19</v>
      </c>
      <c r="CM93" s="98" t="s">
        <v>85</v>
      </c>
    </row>
    <row r="94" spans="1:91" s="7" customFormat="1" ht="24.75" customHeight="1">
      <c r="A94" s="88" t="s">
        <v>79</v>
      </c>
      <c r="B94" s="89"/>
      <c r="C94" s="90"/>
      <c r="D94" s="367" t="s">
        <v>200</v>
      </c>
      <c r="E94" s="367"/>
      <c r="F94" s="367"/>
      <c r="G94" s="367"/>
      <c r="H94" s="367"/>
      <c r="I94" s="91"/>
      <c r="J94" s="367" t="s">
        <v>201</v>
      </c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54">
        <f>'247099-08.5 - SO 08 Vedle...'!J30</f>
        <v>0</v>
      </c>
      <c r="AH94" s="355"/>
      <c r="AI94" s="355"/>
      <c r="AJ94" s="355"/>
      <c r="AK94" s="355"/>
      <c r="AL94" s="355"/>
      <c r="AM94" s="355"/>
      <c r="AN94" s="354">
        <f t="shared" si="2"/>
        <v>0</v>
      </c>
      <c r="AO94" s="355"/>
      <c r="AP94" s="355"/>
      <c r="AQ94" s="92" t="s">
        <v>82</v>
      </c>
      <c r="AR94" s="93"/>
      <c r="AS94" s="94">
        <v>0</v>
      </c>
      <c r="AT94" s="95">
        <f t="shared" si="3"/>
        <v>0</v>
      </c>
      <c r="AU94" s="96">
        <f>'247099-08.5 - SO 08 Vedle...'!P82</f>
        <v>0</v>
      </c>
      <c r="AV94" s="95">
        <f>'247099-08.5 - SO 08 Vedle...'!J33</f>
        <v>0</v>
      </c>
      <c r="AW94" s="95">
        <f>'247099-08.5 - SO 08 Vedle...'!J34</f>
        <v>0</v>
      </c>
      <c r="AX94" s="95">
        <f>'247099-08.5 - SO 08 Vedle...'!J35</f>
        <v>0</v>
      </c>
      <c r="AY94" s="95">
        <f>'247099-08.5 - SO 08 Vedle...'!J36</f>
        <v>0</v>
      </c>
      <c r="AZ94" s="95">
        <f>'247099-08.5 - SO 08 Vedle...'!F33</f>
        <v>0</v>
      </c>
      <c r="BA94" s="95">
        <f>'247099-08.5 - SO 08 Vedle...'!F34</f>
        <v>0</v>
      </c>
      <c r="BB94" s="95">
        <f>'247099-08.5 - SO 08 Vedle...'!F35</f>
        <v>0</v>
      </c>
      <c r="BC94" s="95">
        <f>'247099-08.5 - SO 08 Vedle...'!F36</f>
        <v>0</v>
      </c>
      <c r="BD94" s="97">
        <f>'247099-08.5 - SO 08 Vedle...'!F37</f>
        <v>0</v>
      </c>
      <c r="BT94" s="98" t="s">
        <v>83</v>
      </c>
      <c r="BV94" s="98" t="s">
        <v>77</v>
      </c>
      <c r="BW94" s="98" t="s">
        <v>202</v>
      </c>
      <c r="BX94" s="98" t="s">
        <v>5</v>
      </c>
      <c r="CL94" s="98" t="s">
        <v>19</v>
      </c>
      <c r="CM94" s="98" t="s">
        <v>85</v>
      </c>
    </row>
    <row r="95" spans="1:91" s="7" customFormat="1" ht="24.75" customHeight="1">
      <c r="A95" s="88" t="s">
        <v>79</v>
      </c>
      <c r="B95" s="89"/>
      <c r="C95" s="90"/>
      <c r="D95" s="367" t="s">
        <v>203</v>
      </c>
      <c r="E95" s="367"/>
      <c r="F95" s="367"/>
      <c r="G95" s="367"/>
      <c r="H95" s="367"/>
      <c r="I95" s="91"/>
      <c r="J95" s="367" t="s">
        <v>204</v>
      </c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54">
        <f>'247099-09.1 - SO 09 - IP23'!J30</f>
        <v>0</v>
      </c>
      <c r="AH95" s="355"/>
      <c r="AI95" s="355"/>
      <c r="AJ95" s="355"/>
      <c r="AK95" s="355"/>
      <c r="AL95" s="355"/>
      <c r="AM95" s="355"/>
      <c r="AN95" s="354">
        <f t="shared" si="2"/>
        <v>0</v>
      </c>
      <c r="AO95" s="355"/>
      <c r="AP95" s="355"/>
      <c r="AQ95" s="92" t="s">
        <v>82</v>
      </c>
      <c r="AR95" s="93"/>
      <c r="AS95" s="94">
        <v>0</v>
      </c>
      <c r="AT95" s="95">
        <f t="shared" si="3"/>
        <v>0</v>
      </c>
      <c r="AU95" s="96">
        <f>'247099-09.1 - SO 09 - IP23'!P84</f>
        <v>0</v>
      </c>
      <c r="AV95" s="95">
        <f>'247099-09.1 - SO 09 - IP23'!J33</f>
        <v>0</v>
      </c>
      <c r="AW95" s="95">
        <f>'247099-09.1 - SO 09 - IP23'!J34</f>
        <v>0</v>
      </c>
      <c r="AX95" s="95">
        <f>'247099-09.1 - SO 09 - IP23'!J35</f>
        <v>0</v>
      </c>
      <c r="AY95" s="95">
        <f>'247099-09.1 - SO 09 - IP23'!J36</f>
        <v>0</v>
      </c>
      <c r="AZ95" s="95">
        <f>'247099-09.1 - SO 09 - IP23'!F33</f>
        <v>0</v>
      </c>
      <c r="BA95" s="95">
        <f>'247099-09.1 - SO 09 - IP23'!F34</f>
        <v>0</v>
      </c>
      <c r="BB95" s="95">
        <f>'247099-09.1 - SO 09 - IP23'!F35</f>
        <v>0</v>
      </c>
      <c r="BC95" s="95">
        <f>'247099-09.1 - SO 09 - IP23'!F36</f>
        <v>0</v>
      </c>
      <c r="BD95" s="97">
        <f>'247099-09.1 - SO 09 - IP23'!F37</f>
        <v>0</v>
      </c>
      <c r="BT95" s="98" t="s">
        <v>83</v>
      </c>
      <c r="BV95" s="98" t="s">
        <v>77</v>
      </c>
      <c r="BW95" s="98" t="s">
        <v>205</v>
      </c>
      <c r="BX95" s="98" t="s">
        <v>5</v>
      </c>
      <c r="CL95" s="98" t="s">
        <v>19</v>
      </c>
      <c r="CM95" s="98" t="s">
        <v>85</v>
      </c>
    </row>
    <row r="96" spans="1:91" s="7" customFormat="1" ht="24.75" customHeight="1">
      <c r="A96" s="88" t="s">
        <v>79</v>
      </c>
      <c r="B96" s="89"/>
      <c r="C96" s="90"/>
      <c r="D96" s="367" t="s">
        <v>206</v>
      </c>
      <c r="E96" s="367"/>
      <c r="F96" s="367"/>
      <c r="G96" s="367"/>
      <c r="H96" s="367"/>
      <c r="I96" s="91"/>
      <c r="J96" s="367" t="s">
        <v>207</v>
      </c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54">
        <f>'247099-09.2 - SO 09 Násle...'!J30</f>
        <v>0</v>
      </c>
      <c r="AH96" s="355"/>
      <c r="AI96" s="355"/>
      <c r="AJ96" s="355"/>
      <c r="AK96" s="355"/>
      <c r="AL96" s="355"/>
      <c r="AM96" s="355"/>
      <c r="AN96" s="354">
        <f t="shared" si="2"/>
        <v>0</v>
      </c>
      <c r="AO96" s="355"/>
      <c r="AP96" s="355"/>
      <c r="AQ96" s="92" t="s">
        <v>82</v>
      </c>
      <c r="AR96" s="93"/>
      <c r="AS96" s="94">
        <v>0</v>
      </c>
      <c r="AT96" s="95">
        <f t="shared" si="3"/>
        <v>0</v>
      </c>
      <c r="AU96" s="96">
        <f>'247099-09.2 - SO 09 Násle...'!P82</f>
        <v>0</v>
      </c>
      <c r="AV96" s="95">
        <f>'247099-09.2 - SO 09 Násle...'!J33</f>
        <v>0</v>
      </c>
      <c r="AW96" s="95">
        <f>'247099-09.2 - SO 09 Násle...'!J34</f>
        <v>0</v>
      </c>
      <c r="AX96" s="95">
        <f>'247099-09.2 - SO 09 Násle...'!J35</f>
        <v>0</v>
      </c>
      <c r="AY96" s="95">
        <f>'247099-09.2 - SO 09 Násle...'!J36</f>
        <v>0</v>
      </c>
      <c r="AZ96" s="95">
        <f>'247099-09.2 - SO 09 Násle...'!F33</f>
        <v>0</v>
      </c>
      <c r="BA96" s="95">
        <f>'247099-09.2 - SO 09 Násle...'!F34</f>
        <v>0</v>
      </c>
      <c r="BB96" s="95">
        <f>'247099-09.2 - SO 09 Násle...'!F35</f>
        <v>0</v>
      </c>
      <c r="BC96" s="95">
        <f>'247099-09.2 - SO 09 Násle...'!F36</f>
        <v>0</v>
      </c>
      <c r="BD96" s="97">
        <f>'247099-09.2 - SO 09 Násle...'!F37</f>
        <v>0</v>
      </c>
      <c r="BT96" s="98" t="s">
        <v>83</v>
      </c>
      <c r="BV96" s="98" t="s">
        <v>77</v>
      </c>
      <c r="BW96" s="98" t="s">
        <v>208</v>
      </c>
      <c r="BX96" s="98" t="s">
        <v>5</v>
      </c>
      <c r="CL96" s="98" t="s">
        <v>19</v>
      </c>
      <c r="CM96" s="98" t="s">
        <v>85</v>
      </c>
    </row>
    <row r="97" spans="1:91" s="7" customFormat="1" ht="24.75" customHeight="1">
      <c r="A97" s="88" t="s">
        <v>79</v>
      </c>
      <c r="B97" s="89"/>
      <c r="C97" s="90"/>
      <c r="D97" s="367" t="s">
        <v>209</v>
      </c>
      <c r="E97" s="367"/>
      <c r="F97" s="367"/>
      <c r="G97" s="367"/>
      <c r="H97" s="367"/>
      <c r="I97" s="91"/>
      <c r="J97" s="367" t="s">
        <v>210</v>
      </c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54">
        <f>'247099-09.3 - SO 09 Násle...'!J30</f>
        <v>0</v>
      </c>
      <c r="AH97" s="355"/>
      <c r="AI97" s="355"/>
      <c r="AJ97" s="355"/>
      <c r="AK97" s="355"/>
      <c r="AL97" s="355"/>
      <c r="AM97" s="355"/>
      <c r="AN97" s="354">
        <f t="shared" si="2"/>
        <v>0</v>
      </c>
      <c r="AO97" s="355"/>
      <c r="AP97" s="355"/>
      <c r="AQ97" s="92" t="s">
        <v>82</v>
      </c>
      <c r="AR97" s="93"/>
      <c r="AS97" s="94">
        <v>0</v>
      </c>
      <c r="AT97" s="95">
        <f t="shared" si="3"/>
        <v>0</v>
      </c>
      <c r="AU97" s="96">
        <f>'247099-09.3 - SO 09 Násle...'!P82</f>
        <v>0</v>
      </c>
      <c r="AV97" s="95">
        <f>'247099-09.3 - SO 09 Násle...'!J33</f>
        <v>0</v>
      </c>
      <c r="AW97" s="95">
        <f>'247099-09.3 - SO 09 Násle...'!J34</f>
        <v>0</v>
      </c>
      <c r="AX97" s="95">
        <f>'247099-09.3 - SO 09 Násle...'!J35</f>
        <v>0</v>
      </c>
      <c r="AY97" s="95">
        <f>'247099-09.3 - SO 09 Násle...'!J36</f>
        <v>0</v>
      </c>
      <c r="AZ97" s="95">
        <f>'247099-09.3 - SO 09 Násle...'!F33</f>
        <v>0</v>
      </c>
      <c r="BA97" s="95">
        <f>'247099-09.3 - SO 09 Násle...'!F34</f>
        <v>0</v>
      </c>
      <c r="BB97" s="95">
        <f>'247099-09.3 - SO 09 Násle...'!F35</f>
        <v>0</v>
      </c>
      <c r="BC97" s="95">
        <f>'247099-09.3 - SO 09 Násle...'!F36</f>
        <v>0</v>
      </c>
      <c r="BD97" s="97">
        <f>'247099-09.3 - SO 09 Násle...'!F37</f>
        <v>0</v>
      </c>
      <c r="BT97" s="98" t="s">
        <v>83</v>
      </c>
      <c r="BV97" s="98" t="s">
        <v>77</v>
      </c>
      <c r="BW97" s="98" t="s">
        <v>211</v>
      </c>
      <c r="BX97" s="98" t="s">
        <v>5</v>
      </c>
      <c r="CL97" s="98" t="s">
        <v>19</v>
      </c>
      <c r="CM97" s="98" t="s">
        <v>85</v>
      </c>
    </row>
    <row r="98" spans="1:91" s="7" customFormat="1" ht="24.75" customHeight="1">
      <c r="A98" s="88" t="s">
        <v>79</v>
      </c>
      <c r="B98" s="89"/>
      <c r="C98" s="90"/>
      <c r="D98" s="367" t="s">
        <v>212</v>
      </c>
      <c r="E98" s="367"/>
      <c r="F98" s="367"/>
      <c r="G98" s="367"/>
      <c r="H98" s="367"/>
      <c r="I98" s="91"/>
      <c r="J98" s="367" t="s">
        <v>213</v>
      </c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54">
        <f>'247099-09.4 - SO 09 Násle...'!J30</f>
        <v>0</v>
      </c>
      <c r="AH98" s="355"/>
      <c r="AI98" s="355"/>
      <c r="AJ98" s="355"/>
      <c r="AK98" s="355"/>
      <c r="AL98" s="355"/>
      <c r="AM98" s="355"/>
      <c r="AN98" s="354">
        <f t="shared" si="2"/>
        <v>0</v>
      </c>
      <c r="AO98" s="355"/>
      <c r="AP98" s="355"/>
      <c r="AQ98" s="92" t="s">
        <v>82</v>
      </c>
      <c r="AR98" s="93"/>
      <c r="AS98" s="94">
        <v>0</v>
      </c>
      <c r="AT98" s="95">
        <f t="shared" si="3"/>
        <v>0</v>
      </c>
      <c r="AU98" s="96">
        <f>'247099-09.4 - SO 09 Násle...'!P82</f>
        <v>0</v>
      </c>
      <c r="AV98" s="95">
        <f>'247099-09.4 - SO 09 Násle...'!J33</f>
        <v>0</v>
      </c>
      <c r="AW98" s="95">
        <f>'247099-09.4 - SO 09 Násle...'!J34</f>
        <v>0</v>
      </c>
      <c r="AX98" s="95">
        <f>'247099-09.4 - SO 09 Násle...'!J35</f>
        <v>0</v>
      </c>
      <c r="AY98" s="95">
        <f>'247099-09.4 - SO 09 Násle...'!J36</f>
        <v>0</v>
      </c>
      <c r="AZ98" s="95">
        <f>'247099-09.4 - SO 09 Násle...'!F33</f>
        <v>0</v>
      </c>
      <c r="BA98" s="95">
        <f>'247099-09.4 - SO 09 Násle...'!F34</f>
        <v>0</v>
      </c>
      <c r="BB98" s="95">
        <f>'247099-09.4 - SO 09 Násle...'!F35</f>
        <v>0</v>
      </c>
      <c r="BC98" s="95">
        <f>'247099-09.4 - SO 09 Násle...'!F36</f>
        <v>0</v>
      </c>
      <c r="BD98" s="97">
        <f>'247099-09.4 - SO 09 Násle...'!F37</f>
        <v>0</v>
      </c>
      <c r="BT98" s="98" t="s">
        <v>83</v>
      </c>
      <c r="BV98" s="98" t="s">
        <v>77</v>
      </c>
      <c r="BW98" s="98" t="s">
        <v>214</v>
      </c>
      <c r="BX98" s="98" t="s">
        <v>5</v>
      </c>
      <c r="CL98" s="98" t="s">
        <v>19</v>
      </c>
      <c r="CM98" s="98" t="s">
        <v>85</v>
      </c>
    </row>
    <row r="99" spans="1:91" s="7" customFormat="1" ht="24.75" customHeight="1">
      <c r="A99" s="88" t="s">
        <v>79</v>
      </c>
      <c r="B99" s="89"/>
      <c r="C99" s="90"/>
      <c r="D99" s="367" t="s">
        <v>215</v>
      </c>
      <c r="E99" s="367"/>
      <c r="F99" s="367"/>
      <c r="G99" s="367"/>
      <c r="H99" s="367"/>
      <c r="I99" s="91"/>
      <c r="J99" s="367" t="s">
        <v>216</v>
      </c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54">
        <f>'247099-09.5 - SO 09 Vedle...'!J30</f>
        <v>0</v>
      </c>
      <c r="AH99" s="355"/>
      <c r="AI99" s="355"/>
      <c r="AJ99" s="355"/>
      <c r="AK99" s="355"/>
      <c r="AL99" s="355"/>
      <c r="AM99" s="355"/>
      <c r="AN99" s="354">
        <f t="shared" si="2"/>
        <v>0</v>
      </c>
      <c r="AO99" s="355"/>
      <c r="AP99" s="355"/>
      <c r="AQ99" s="92" t="s">
        <v>82</v>
      </c>
      <c r="AR99" s="93"/>
      <c r="AS99" s="94">
        <v>0</v>
      </c>
      <c r="AT99" s="95">
        <f t="shared" si="3"/>
        <v>0</v>
      </c>
      <c r="AU99" s="96">
        <f>'247099-09.5 - SO 09 Vedle...'!P82</f>
        <v>0</v>
      </c>
      <c r="AV99" s="95">
        <f>'247099-09.5 - SO 09 Vedle...'!J33</f>
        <v>0</v>
      </c>
      <c r="AW99" s="95">
        <f>'247099-09.5 - SO 09 Vedle...'!J34</f>
        <v>0</v>
      </c>
      <c r="AX99" s="95">
        <f>'247099-09.5 - SO 09 Vedle...'!J35</f>
        <v>0</v>
      </c>
      <c r="AY99" s="95">
        <f>'247099-09.5 - SO 09 Vedle...'!J36</f>
        <v>0</v>
      </c>
      <c r="AZ99" s="95">
        <f>'247099-09.5 - SO 09 Vedle...'!F33</f>
        <v>0</v>
      </c>
      <c r="BA99" s="95">
        <f>'247099-09.5 - SO 09 Vedle...'!F34</f>
        <v>0</v>
      </c>
      <c r="BB99" s="95">
        <f>'247099-09.5 - SO 09 Vedle...'!F35</f>
        <v>0</v>
      </c>
      <c r="BC99" s="95">
        <f>'247099-09.5 - SO 09 Vedle...'!F36</f>
        <v>0</v>
      </c>
      <c r="BD99" s="97">
        <f>'247099-09.5 - SO 09 Vedle...'!F37</f>
        <v>0</v>
      </c>
      <c r="BT99" s="98" t="s">
        <v>83</v>
      </c>
      <c r="BV99" s="98" t="s">
        <v>77</v>
      </c>
      <c r="BW99" s="98" t="s">
        <v>217</v>
      </c>
      <c r="BX99" s="98" t="s">
        <v>5</v>
      </c>
      <c r="CL99" s="98" t="s">
        <v>19</v>
      </c>
      <c r="CM99" s="98" t="s">
        <v>85</v>
      </c>
    </row>
    <row r="100" spans="1:91" s="7" customFormat="1" ht="24.75" customHeight="1">
      <c r="A100" s="88" t="s">
        <v>79</v>
      </c>
      <c r="B100" s="89"/>
      <c r="C100" s="90"/>
      <c r="D100" s="367" t="s">
        <v>218</v>
      </c>
      <c r="E100" s="367"/>
      <c r="F100" s="367"/>
      <c r="G100" s="367"/>
      <c r="H100" s="367"/>
      <c r="I100" s="91"/>
      <c r="J100" s="367" t="s">
        <v>219</v>
      </c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54">
        <f>'247099-10.1 - SO 10 - IP24'!J30</f>
        <v>0</v>
      </c>
      <c r="AH100" s="355"/>
      <c r="AI100" s="355"/>
      <c r="AJ100" s="355"/>
      <c r="AK100" s="355"/>
      <c r="AL100" s="355"/>
      <c r="AM100" s="355"/>
      <c r="AN100" s="354">
        <f t="shared" si="2"/>
        <v>0</v>
      </c>
      <c r="AO100" s="355"/>
      <c r="AP100" s="355"/>
      <c r="AQ100" s="92" t="s">
        <v>82</v>
      </c>
      <c r="AR100" s="93"/>
      <c r="AS100" s="94">
        <v>0</v>
      </c>
      <c r="AT100" s="95">
        <f t="shared" si="3"/>
        <v>0</v>
      </c>
      <c r="AU100" s="96">
        <f>'247099-10.1 - SO 10 - IP24'!P84</f>
        <v>0</v>
      </c>
      <c r="AV100" s="95">
        <f>'247099-10.1 - SO 10 - IP24'!J33</f>
        <v>0</v>
      </c>
      <c r="AW100" s="95">
        <f>'247099-10.1 - SO 10 - IP24'!J34</f>
        <v>0</v>
      </c>
      <c r="AX100" s="95">
        <f>'247099-10.1 - SO 10 - IP24'!J35</f>
        <v>0</v>
      </c>
      <c r="AY100" s="95">
        <f>'247099-10.1 - SO 10 - IP24'!J36</f>
        <v>0</v>
      </c>
      <c r="AZ100" s="95">
        <f>'247099-10.1 - SO 10 - IP24'!F33</f>
        <v>0</v>
      </c>
      <c r="BA100" s="95">
        <f>'247099-10.1 - SO 10 - IP24'!F34</f>
        <v>0</v>
      </c>
      <c r="BB100" s="95">
        <f>'247099-10.1 - SO 10 - IP24'!F35</f>
        <v>0</v>
      </c>
      <c r="BC100" s="95">
        <f>'247099-10.1 - SO 10 - IP24'!F36</f>
        <v>0</v>
      </c>
      <c r="BD100" s="97">
        <f>'247099-10.1 - SO 10 - IP24'!F37</f>
        <v>0</v>
      </c>
      <c r="BT100" s="98" t="s">
        <v>83</v>
      </c>
      <c r="BV100" s="98" t="s">
        <v>77</v>
      </c>
      <c r="BW100" s="98" t="s">
        <v>220</v>
      </c>
      <c r="BX100" s="98" t="s">
        <v>5</v>
      </c>
      <c r="CL100" s="98" t="s">
        <v>19</v>
      </c>
      <c r="CM100" s="98" t="s">
        <v>85</v>
      </c>
    </row>
    <row r="101" spans="1:91" s="7" customFormat="1" ht="24.75" customHeight="1">
      <c r="A101" s="88" t="s">
        <v>79</v>
      </c>
      <c r="B101" s="89"/>
      <c r="C101" s="90"/>
      <c r="D101" s="367" t="s">
        <v>221</v>
      </c>
      <c r="E101" s="367"/>
      <c r="F101" s="367"/>
      <c r="G101" s="367"/>
      <c r="H101" s="367"/>
      <c r="I101" s="91"/>
      <c r="J101" s="367" t="s">
        <v>222</v>
      </c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54">
        <f>'247099-10.2 - SO 10 Násle...'!J30</f>
        <v>0</v>
      </c>
      <c r="AH101" s="355"/>
      <c r="AI101" s="355"/>
      <c r="AJ101" s="355"/>
      <c r="AK101" s="355"/>
      <c r="AL101" s="355"/>
      <c r="AM101" s="355"/>
      <c r="AN101" s="354">
        <f t="shared" si="2"/>
        <v>0</v>
      </c>
      <c r="AO101" s="355"/>
      <c r="AP101" s="355"/>
      <c r="AQ101" s="92" t="s">
        <v>82</v>
      </c>
      <c r="AR101" s="93"/>
      <c r="AS101" s="94">
        <v>0</v>
      </c>
      <c r="AT101" s="95">
        <f t="shared" si="3"/>
        <v>0</v>
      </c>
      <c r="AU101" s="96">
        <f>'247099-10.2 - SO 10 Násle...'!P82</f>
        <v>0</v>
      </c>
      <c r="AV101" s="95">
        <f>'247099-10.2 - SO 10 Násle...'!J33</f>
        <v>0</v>
      </c>
      <c r="AW101" s="95">
        <f>'247099-10.2 - SO 10 Násle...'!J34</f>
        <v>0</v>
      </c>
      <c r="AX101" s="95">
        <f>'247099-10.2 - SO 10 Násle...'!J35</f>
        <v>0</v>
      </c>
      <c r="AY101" s="95">
        <f>'247099-10.2 - SO 10 Násle...'!J36</f>
        <v>0</v>
      </c>
      <c r="AZ101" s="95">
        <f>'247099-10.2 - SO 10 Násle...'!F33</f>
        <v>0</v>
      </c>
      <c r="BA101" s="95">
        <f>'247099-10.2 - SO 10 Násle...'!F34</f>
        <v>0</v>
      </c>
      <c r="BB101" s="95">
        <f>'247099-10.2 - SO 10 Násle...'!F35</f>
        <v>0</v>
      </c>
      <c r="BC101" s="95">
        <f>'247099-10.2 - SO 10 Násle...'!F36</f>
        <v>0</v>
      </c>
      <c r="BD101" s="97">
        <f>'247099-10.2 - SO 10 Násle...'!F37</f>
        <v>0</v>
      </c>
      <c r="BT101" s="98" t="s">
        <v>83</v>
      </c>
      <c r="BV101" s="98" t="s">
        <v>77</v>
      </c>
      <c r="BW101" s="98" t="s">
        <v>223</v>
      </c>
      <c r="BX101" s="98" t="s">
        <v>5</v>
      </c>
      <c r="CL101" s="98" t="s">
        <v>19</v>
      </c>
      <c r="CM101" s="98" t="s">
        <v>85</v>
      </c>
    </row>
    <row r="102" spans="1:91" s="7" customFormat="1" ht="24.75" customHeight="1">
      <c r="A102" s="88" t="s">
        <v>79</v>
      </c>
      <c r="B102" s="89"/>
      <c r="C102" s="90"/>
      <c r="D102" s="367" t="s">
        <v>224</v>
      </c>
      <c r="E102" s="367"/>
      <c r="F102" s="367"/>
      <c r="G102" s="367"/>
      <c r="H102" s="367"/>
      <c r="I102" s="91"/>
      <c r="J102" s="367" t="s">
        <v>225</v>
      </c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54">
        <f>'247099-10.3 - SO 10 Násle...'!J30</f>
        <v>0</v>
      </c>
      <c r="AH102" s="355"/>
      <c r="AI102" s="355"/>
      <c r="AJ102" s="355"/>
      <c r="AK102" s="355"/>
      <c r="AL102" s="355"/>
      <c r="AM102" s="355"/>
      <c r="AN102" s="354">
        <f t="shared" si="2"/>
        <v>0</v>
      </c>
      <c r="AO102" s="355"/>
      <c r="AP102" s="355"/>
      <c r="AQ102" s="92" t="s">
        <v>82</v>
      </c>
      <c r="AR102" s="93"/>
      <c r="AS102" s="94">
        <v>0</v>
      </c>
      <c r="AT102" s="95">
        <f t="shared" si="3"/>
        <v>0</v>
      </c>
      <c r="AU102" s="96">
        <f>'247099-10.3 - SO 10 Násle...'!P82</f>
        <v>0</v>
      </c>
      <c r="AV102" s="95">
        <f>'247099-10.3 - SO 10 Násle...'!J33</f>
        <v>0</v>
      </c>
      <c r="AW102" s="95">
        <f>'247099-10.3 - SO 10 Násle...'!J34</f>
        <v>0</v>
      </c>
      <c r="AX102" s="95">
        <f>'247099-10.3 - SO 10 Násle...'!J35</f>
        <v>0</v>
      </c>
      <c r="AY102" s="95">
        <f>'247099-10.3 - SO 10 Násle...'!J36</f>
        <v>0</v>
      </c>
      <c r="AZ102" s="95">
        <f>'247099-10.3 - SO 10 Násle...'!F33</f>
        <v>0</v>
      </c>
      <c r="BA102" s="95">
        <f>'247099-10.3 - SO 10 Násle...'!F34</f>
        <v>0</v>
      </c>
      <c r="BB102" s="95">
        <f>'247099-10.3 - SO 10 Násle...'!F35</f>
        <v>0</v>
      </c>
      <c r="BC102" s="95">
        <f>'247099-10.3 - SO 10 Násle...'!F36</f>
        <v>0</v>
      </c>
      <c r="BD102" s="97">
        <f>'247099-10.3 - SO 10 Násle...'!F37</f>
        <v>0</v>
      </c>
      <c r="BT102" s="98" t="s">
        <v>83</v>
      </c>
      <c r="BV102" s="98" t="s">
        <v>77</v>
      </c>
      <c r="BW102" s="98" t="s">
        <v>226</v>
      </c>
      <c r="BX102" s="98" t="s">
        <v>5</v>
      </c>
      <c r="CL102" s="98" t="s">
        <v>19</v>
      </c>
      <c r="CM102" s="98" t="s">
        <v>85</v>
      </c>
    </row>
    <row r="103" spans="1:91" s="7" customFormat="1" ht="24.75" customHeight="1">
      <c r="A103" s="88" t="s">
        <v>79</v>
      </c>
      <c r="B103" s="89"/>
      <c r="C103" s="90"/>
      <c r="D103" s="367" t="s">
        <v>227</v>
      </c>
      <c r="E103" s="367"/>
      <c r="F103" s="367"/>
      <c r="G103" s="367"/>
      <c r="H103" s="367"/>
      <c r="I103" s="91"/>
      <c r="J103" s="367" t="s">
        <v>228</v>
      </c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54">
        <f>'247099-10.4 - SO 10 Násle...'!J30</f>
        <v>0</v>
      </c>
      <c r="AH103" s="355"/>
      <c r="AI103" s="355"/>
      <c r="AJ103" s="355"/>
      <c r="AK103" s="355"/>
      <c r="AL103" s="355"/>
      <c r="AM103" s="355"/>
      <c r="AN103" s="354">
        <f t="shared" si="2"/>
        <v>0</v>
      </c>
      <c r="AO103" s="355"/>
      <c r="AP103" s="355"/>
      <c r="AQ103" s="92" t="s">
        <v>82</v>
      </c>
      <c r="AR103" s="93"/>
      <c r="AS103" s="94">
        <v>0</v>
      </c>
      <c r="AT103" s="95">
        <f t="shared" si="3"/>
        <v>0</v>
      </c>
      <c r="AU103" s="96">
        <f>'247099-10.4 - SO 10 Násle...'!P82</f>
        <v>0</v>
      </c>
      <c r="AV103" s="95">
        <f>'247099-10.4 - SO 10 Násle...'!J33</f>
        <v>0</v>
      </c>
      <c r="AW103" s="95">
        <f>'247099-10.4 - SO 10 Násle...'!J34</f>
        <v>0</v>
      </c>
      <c r="AX103" s="95">
        <f>'247099-10.4 - SO 10 Násle...'!J35</f>
        <v>0</v>
      </c>
      <c r="AY103" s="95">
        <f>'247099-10.4 - SO 10 Násle...'!J36</f>
        <v>0</v>
      </c>
      <c r="AZ103" s="95">
        <f>'247099-10.4 - SO 10 Násle...'!F33</f>
        <v>0</v>
      </c>
      <c r="BA103" s="95">
        <f>'247099-10.4 - SO 10 Násle...'!F34</f>
        <v>0</v>
      </c>
      <c r="BB103" s="95">
        <f>'247099-10.4 - SO 10 Násle...'!F35</f>
        <v>0</v>
      </c>
      <c r="BC103" s="95">
        <f>'247099-10.4 - SO 10 Násle...'!F36</f>
        <v>0</v>
      </c>
      <c r="BD103" s="97">
        <f>'247099-10.4 - SO 10 Násle...'!F37</f>
        <v>0</v>
      </c>
      <c r="BT103" s="98" t="s">
        <v>83</v>
      </c>
      <c r="BV103" s="98" t="s">
        <v>77</v>
      </c>
      <c r="BW103" s="98" t="s">
        <v>229</v>
      </c>
      <c r="BX103" s="98" t="s">
        <v>5</v>
      </c>
      <c r="CL103" s="98" t="s">
        <v>19</v>
      </c>
      <c r="CM103" s="98" t="s">
        <v>85</v>
      </c>
    </row>
    <row r="104" spans="1:91" s="7" customFormat="1" ht="24.75" customHeight="1">
      <c r="A104" s="88" t="s">
        <v>79</v>
      </c>
      <c r="B104" s="89"/>
      <c r="C104" s="90"/>
      <c r="D104" s="367" t="s">
        <v>230</v>
      </c>
      <c r="E104" s="367"/>
      <c r="F104" s="367"/>
      <c r="G104" s="367"/>
      <c r="H104" s="367"/>
      <c r="I104" s="91"/>
      <c r="J104" s="367" t="s">
        <v>231</v>
      </c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54">
        <f>'247099-10.5 - SO 10 Vedle...'!J30</f>
        <v>0</v>
      </c>
      <c r="AH104" s="355"/>
      <c r="AI104" s="355"/>
      <c r="AJ104" s="355"/>
      <c r="AK104" s="355"/>
      <c r="AL104" s="355"/>
      <c r="AM104" s="355"/>
      <c r="AN104" s="354">
        <f t="shared" si="2"/>
        <v>0</v>
      </c>
      <c r="AO104" s="355"/>
      <c r="AP104" s="355"/>
      <c r="AQ104" s="92" t="s">
        <v>82</v>
      </c>
      <c r="AR104" s="93"/>
      <c r="AS104" s="94">
        <v>0</v>
      </c>
      <c r="AT104" s="95">
        <f t="shared" si="3"/>
        <v>0</v>
      </c>
      <c r="AU104" s="96">
        <f>'247099-10.5 - SO 10 Vedle...'!P82</f>
        <v>0</v>
      </c>
      <c r="AV104" s="95">
        <f>'247099-10.5 - SO 10 Vedle...'!J33</f>
        <v>0</v>
      </c>
      <c r="AW104" s="95">
        <f>'247099-10.5 - SO 10 Vedle...'!J34</f>
        <v>0</v>
      </c>
      <c r="AX104" s="95">
        <f>'247099-10.5 - SO 10 Vedle...'!J35</f>
        <v>0</v>
      </c>
      <c r="AY104" s="95">
        <f>'247099-10.5 - SO 10 Vedle...'!J36</f>
        <v>0</v>
      </c>
      <c r="AZ104" s="95">
        <f>'247099-10.5 - SO 10 Vedle...'!F33</f>
        <v>0</v>
      </c>
      <c r="BA104" s="95">
        <f>'247099-10.5 - SO 10 Vedle...'!F34</f>
        <v>0</v>
      </c>
      <c r="BB104" s="95">
        <f>'247099-10.5 - SO 10 Vedle...'!F35</f>
        <v>0</v>
      </c>
      <c r="BC104" s="95">
        <f>'247099-10.5 - SO 10 Vedle...'!F36</f>
        <v>0</v>
      </c>
      <c r="BD104" s="97">
        <f>'247099-10.5 - SO 10 Vedle...'!F37</f>
        <v>0</v>
      </c>
      <c r="BT104" s="98" t="s">
        <v>83</v>
      </c>
      <c r="BV104" s="98" t="s">
        <v>77</v>
      </c>
      <c r="BW104" s="98" t="s">
        <v>232</v>
      </c>
      <c r="BX104" s="98" t="s">
        <v>5</v>
      </c>
      <c r="CL104" s="98" t="s">
        <v>19</v>
      </c>
      <c r="CM104" s="98" t="s">
        <v>85</v>
      </c>
    </row>
    <row r="105" spans="1:91" s="7" customFormat="1" ht="24.75" customHeight="1">
      <c r="A105" s="88" t="s">
        <v>79</v>
      </c>
      <c r="B105" s="89"/>
      <c r="C105" s="90"/>
      <c r="D105" s="367" t="s">
        <v>233</v>
      </c>
      <c r="E105" s="367"/>
      <c r="F105" s="367"/>
      <c r="G105" s="367"/>
      <c r="H105" s="367"/>
      <c r="I105" s="91"/>
      <c r="J105" s="367" t="s">
        <v>234</v>
      </c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54">
        <f>'247099-11.1 - SO 11 - IP25'!J30</f>
        <v>0</v>
      </c>
      <c r="AH105" s="355"/>
      <c r="AI105" s="355"/>
      <c r="AJ105" s="355"/>
      <c r="AK105" s="355"/>
      <c r="AL105" s="355"/>
      <c r="AM105" s="355"/>
      <c r="AN105" s="354">
        <f t="shared" si="2"/>
        <v>0</v>
      </c>
      <c r="AO105" s="355"/>
      <c r="AP105" s="355"/>
      <c r="AQ105" s="92" t="s">
        <v>82</v>
      </c>
      <c r="AR105" s="93"/>
      <c r="AS105" s="94">
        <v>0</v>
      </c>
      <c r="AT105" s="95">
        <f t="shared" si="3"/>
        <v>0</v>
      </c>
      <c r="AU105" s="96">
        <f>'247099-11.1 - SO 11 - IP25'!P82</f>
        <v>0</v>
      </c>
      <c r="AV105" s="95">
        <f>'247099-11.1 - SO 11 - IP25'!J33</f>
        <v>0</v>
      </c>
      <c r="AW105" s="95">
        <f>'247099-11.1 - SO 11 - IP25'!J34</f>
        <v>0</v>
      </c>
      <c r="AX105" s="95">
        <f>'247099-11.1 - SO 11 - IP25'!J35</f>
        <v>0</v>
      </c>
      <c r="AY105" s="95">
        <f>'247099-11.1 - SO 11 - IP25'!J36</f>
        <v>0</v>
      </c>
      <c r="AZ105" s="95">
        <f>'247099-11.1 - SO 11 - IP25'!F33</f>
        <v>0</v>
      </c>
      <c r="BA105" s="95">
        <f>'247099-11.1 - SO 11 - IP25'!F34</f>
        <v>0</v>
      </c>
      <c r="BB105" s="95">
        <f>'247099-11.1 - SO 11 - IP25'!F35</f>
        <v>0</v>
      </c>
      <c r="BC105" s="95">
        <f>'247099-11.1 - SO 11 - IP25'!F36</f>
        <v>0</v>
      </c>
      <c r="BD105" s="97">
        <f>'247099-11.1 - SO 11 - IP25'!F37</f>
        <v>0</v>
      </c>
      <c r="BT105" s="98" t="s">
        <v>83</v>
      </c>
      <c r="BV105" s="98" t="s">
        <v>77</v>
      </c>
      <c r="BW105" s="98" t="s">
        <v>235</v>
      </c>
      <c r="BX105" s="98" t="s">
        <v>5</v>
      </c>
      <c r="CL105" s="98" t="s">
        <v>19</v>
      </c>
      <c r="CM105" s="98" t="s">
        <v>85</v>
      </c>
    </row>
    <row r="106" spans="1:91" s="7" customFormat="1" ht="24.75" customHeight="1">
      <c r="A106" s="88" t="s">
        <v>79</v>
      </c>
      <c r="B106" s="89"/>
      <c r="C106" s="90"/>
      <c r="D106" s="367" t="s">
        <v>236</v>
      </c>
      <c r="E106" s="367"/>
      <c r="F106" s="367"/>
      <c r="G106" s="367"/>
      <c r="H106" s="367"/>
      <c r="I106" s="91"/>
      <c r="J106" s="367" t="s">
        <v>237</v>
      </c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54">
        <f>'247099-11.2 - SO 11 Násle...'!J30</f>
        <v>0</v>
      </c>
      <c r="AH106" s="355"/>
      <c r="AI106" s="355"/>
      <c r="AJ106" s="355"/>
      <c r="AK106" s="355"/>
      <c r="AL106" s="355"/>
      <c r="AM106" s="355"/>
      <c r="AN106" s="354">
        <f t="shared" si="2"/>
        <v>0</v>
      </c>
      <c r="AO106" s="355"/>
      <c r="AP106" s="355"/>
      <c r="AQ106" s="92" t="s">
        <v>82</v>
      </c>
      <c r="AR106" s="93"/>
      <c r="AS106" s="94">
        <v>0</v>
      </c>
      <c r="AT106" s="95">
        <f t="shared" si="3"/>
        <v>0</v>
      </c>
      <c r="AU106" s="96">
        <f>'247099-11.2 - SO 11 Násle...'!P82</f>
        <v>0</v>
      </c>
      <c r="AV106" s="95">
        <f>'247099-11.2 - SO 11 Násle...'!J33</f>
        <v>0</v>
      </c>
      <c r="AW106" s="95">
        <f>'247099-11.2 - SO 11 Násle...'!J34</f>
        <v>0</v>
      </c>
      <c r="AX106" s="95">
        <f>'247099-11.2 - SO 11 Násle...'!J35</f>
        <v>0</v>
      </c>
      <c r="AY106" s="95">
        <f>'247099-11.2 - SO 11 Násle...'!J36</f>
        <v>0</v>
      </c>
      <c r="AZ106" s="95">
        <f>'247099-11.2 - SO 11 Násle...'!F33</f>
        <v>0</v>
      </c>
      <c r="BA106" s="95">
        <f>'247099-11.2 - SO 11 Násle...'!F34</f>
        <v>0</v>
      </c>
      <c r="BB106" s="95">
        <f>'247099-11.2 - SO 11 Násle...'!F35</f>
        <v>0</v>
      </c>
      <c r="BC106" s="95">
        <f>'247099-11.2 - SO 11 Násle...'!F36</f>
        <v>0</v>
      </c>
      <c r="BD106" s="97">
        <f>'247099-11.2 - SO 11 Násle...'!F37</f>
        <v>0</v>
      </c>
      <c r="BT106" s="98" t="s">
        <v>83</v>
      </c>
      <c r="BV106" s="98" t="s">
        <v>77</v>
      </c>
      <c r="BW106" s="98" t="s">
        <v>238</v>
      </c>
      <c r="BX106" s="98" t="s">
        <v>5</v>
      </c>
      <c r="CL106" s="98" t="s">
        <v>19</v>
      </c>
      <c r="CM106" s="98" t="s">
        <v>85</v>
      </c>
    </row>
    <row r="107" spans="1:91" s="7" customFormat="1" ht="24.75" customHeight="1">
      <c r="A107" s="88" t="s">
        <v>79</v>
      </c>
      <c r="B107" s="89"/>
      <c r="C107" s="90"/>
      <c r="D107" s="367" t="s">
        <v>239</v>
      </c>
      <c r="E107" s="367"/>
      <c r="F107" s="367"/>
      <c r="G107" s="367"/>
      <c r="H107" s="367"/>
      <c r="I107" s="91"/>
      <c r="J107" s="367" t="s">
        <v>240</v>
      </c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54">
        <f>'247099-11.3 - SO 11 Násle...'!J30</f>
        <v>0</v>
      </c>
      <c r="AH107" s="355"/>
      <c r="AI107" s="355"/>
      <c r="AJ107" s="355"/>
      <c r="AK107" s="355"/>
      <c r="AL107" s="355"/>
      <c r="AM107" s="355"/>
      <c r="AN107" s="354">
        <f t="shared" si="2"/>
        <v>0</v>
      </c>
      <c r="AO107" s="355"/>
      <c r="AP107" s="355"/>
      <c r="AQ107" s="92" t="s">
        <v>82</v>
      </c>
      <c r="AR107" s="93"/>
      <c r="AS107" s="94">
        <v>0</v>
      </c>
      <c r="AT107" s="95">
        <f t="shared" si="3"/>
        <v>0</v>
      </c>
      <c r="AU107" s="96">
        <f>'247099-11.3 - SO 11 Násle...'!P82</f>
        <v>0</v>
      </c>
      <c r="AV107" s="95">
        <f>'247099-11.3 - SO 11 Násle...'!J33</f>
        <v>0</v>
      </c>
      <c r="AW107" s="95">
        <f>'247099-11.3 - SO 11 Násle...'!J34</f>
        <v>0</v>
      </c>
      <c r="AX107" s="95">
        <f>'247099-11.3 - SO 11 Násle...'!J35</f>
        <v>0</v>
      </c>
      <c r="AY107" s="95">
        <f>'247099-11.3 - SO 11 Násle...'!J36</f>
        <v>0</v>
      </c>
      <c r="AZ107" s="95">
        <f>'247099-11.3 - SO 11 Násle...'!F33</f>
        <v>0</v>
      </c>
      <c r="BA107" s="95">
        <f>'247099-11.3 - SO 11 Násle...'!F34</f>
        <v>0</v>
      </c>
      <c r="BB107" s="95">
        <f>'247099-11.3 - SO 11 Násle...'!F35</f>
        <v>0</v>
      </c>
      <c r="BC107" s="95">
        <f>'247099-11.3 - SO 11 Násle...'!F36</f>
        <v>0</v>
      </c>
      <c r="BD107" s="97">
        <f>'247099-11.3 - SO 11 Násle...'!F37</f>
        <v>0</v>
      </c>
      <c r="BT107" s="98" t="s">
        <v>83</v>
      </c>
      <c r="BV107" s="98" t="s">
        <v>77</v>
      </c>
      <c r="BW107" s="98" t="s">
        <v>241</v>
      </c>
      <c r="BX107" s="98" t="s">
        <v>5</v>
      </c>
      <c r="CL107" s="98" t="s">
        <v>19</v>
      </c>
      <c r="CM107" s="98" t="s">
        <v>85</v>
      </c>
    </row>
    <row r="108" spans="1:91" s="7" customFormat="1" ht="24.75" customHeight="1">
      <c r="A108" s="88" t="s">
        <v>79</v>
      </c>
      <c r="B108" s="89"/>
      <c r="C108" s="90"/>
      <c r="D108" s="367" t="s">
        <v>242</v>
      </c>
      <c r="E108" s="367"/>
      <c r="F108" s="367"/>
      <c r="G108" s="367"/>
      <c r="H108" s="367"/>
      <c r="I108" s="91"/>
      <c r="J108" s="367" t="s">
        <v>243</v>
      </c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54">
        <f>'247099-11.4 - SO 11 Násle...'!J30</f>
        <v>0</v>
      </c>
      <c r="AH108" s="355"/>
      <c r="AI108" s="355"/>
      <c r="AJ108" s="355"/>
      <c r="AK108" s="355"/>
      <c r="AL108" s="355"/>
      <c r="AM108" s="355"/>
      <c r="AN108" s="354">
        <f t="shared" si="2"/>
        <v>0</v>
      </c>
      <c r="AO108" s="355"/>
      <c r="AP108" s="355"/>
      <c r="AQ108" s="92" t="s">
        <v>82</v>
      </c>
      <c r="AR108" s="93"/>
      <c r="AS108" s="94">
        <v>0</v>
      </c>
      <c r="AT108" s="95">
        <f t="shared" si="3"/>
        <v>0</v>
      </c>
      <c r="AU108" s="96">
        <f>'247099-11.4 - SO 11 Násle...'!P82</f>
        <v>0</v>
      </c>
      <c r="AV108" s="95">
        <f>'247099-11.4 - SO 11 Násle...'!J33</f>
        <v>0</v>
      </c>
      <c r="AW108" s="95">
        <f>'247099-11.4 - SO 11 Násle...'!J34</f>
        <v>0</v>
      </c>
      <c r="AX108" s="95">
        <f>'247099-11.4 - SO 11 Násle...'!J35</f>
        <v>0</v>
      </c>
      <c r="AY108" s="95">
        <f>'247099-11.4 - SO 11 Násle...'!J36</f>
        <v>0</v>
      </c>
      <c r="AZ108" s="95">
        <f>'247099-11.4 - SO 11 Násle...'!F33</f>
        <v>0</v>
      </c>
      <c r="BA108" s="95">
        <f>'247099-11.4 - SO 11 Násle...'!F34</f>
        <v>0</v>
      </c>
      <c r="BB108" s="95">
        <f>'247099-11.4 - SO 11 Násle...'!F35</f>
        <v>0</v>
      </c>
      <c r="BC108" s="95">
        <f>'247099-11.4 - SO 11 Násle...'!F36</f>
        <v>0</v>
      </c>
      <c r="BD108" s="97">
        <f>'247099-11.4 - SO 11 Násle...'!F37</f>
        <v>0</v>
      </c>
      <c r="BT108" s="98" t="s">
        <v>83</v>
      </c>
      <c r="BV108" s="98" t="s">
        <v>77</v>
      </c>
      <c r="BW108" s="98" t="s">
        <v>244</v>
      </c>
      <c r="BX108" s="98" t="s">
        <v>5</v>
      </c>
      <c r="CL108" s="98" t="s">
        <v>19</v>
      </c>
      <c r="CM108" s="98" t="s">
        <v>85</v>
      </c>
    </row>
    <row r="109" spans="1:91" s="7" customFormat="1" ht="24.75" customHeight="1">
      <c r="A109" s="88" t="s">
        <v>79</v>
      </c>
      <c r="B109" s="89"/>
      <c r="C109" s="90"/>
      <c r="D109" s="367" t="s">
        <v>245</v>
      </c>
      <c r="E109" s="367"/>
      <c r="F109" s="367"/>
      <c r="G109" s="367"/>
      <c r="H109" s="367"/>
      <c r="I109" s="91"/>
      <c r="J109" s="367" t="s">
        <v>246</v>
      </c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54">
        <f>'247099-11.5 - SO 11 Vedle...'!J30</f>
        <v>0</v>
      </c>
      <c r="AH109" s="355"/>
      <c r="AI109" s="355"/>
      <c r="AJ109" s="355"/>
      <c r="AK109" s="355"/>
      <c r="AL109" s="355"/>
      <c r="AM109" s="355"/>
      <c r="AN109" s="354">
        <f t="shared" si="2"/>
        <v>0</v>
      </c>
      <c r="AO109" s="355"/>
      <c r="AP109" s="355"/>
      <c r="AQ109" s="92" t="s">
        <v>82</v>
      </c>
      <c r="AR109" s="93"/>
      <c r="AS109" s="99">
        <v>0</v>
      </c>
      <c r="AT109" s="100">
        <f t="shared" si="3"/>
        <v>0</v>
      </c>
      <c r="AU109" s="101">
        <f>'247099-11.5 - SO 11 Vedle...'!P82</f>
        <v>0</v>
      </c>
      <c r="AV109" s="100">
        <f>'247099-11.5 - SO 11 Vedle...'!J33</f>
        <v>0</v>
      </c>
      <c r="AW109" s="100">
        <f>'247099-11.5 - SO 11 Vedle...'!J34</f>
        <v>0</v>
      </c>
      <c r="AX109" s="100">
        <f>'247099-11.5 - SO 11 Vedle...'!J35</f>
        <v>0</v>
      </c>
      <c r="AY109" s="100">
        <f>'247099-11.5 - SO 11 Vedle...'!J36</f>
        <v>0</v>
      </c>
      <c r="AZ109" s="100">
        <f>'247099-11.5 - SO 11 Vedle...'!F33</f>
        <v>0</v>
      </c>
      <c r="BA109" s="100">
        <f>'247099-11.5 - SO 11 Vedle...'!F34</f>
        <v>0</v>
      </c>
      <c r="BB109" s="100">
        <f>'247099-11.5 - SO 11 Vedle...'!F35</f>
        <v>0</v>
      </c>
      <c r="BC109" s="100">
        <f>'247099-11.5 - SO 11 Vedle...'!F36</f>
        <v>0</v>
      </c>
      <c r="BD109" s="102">
        <f>'247099-11.5 - SO 11 Vedle...'!F37</f>
        <v>0</v>
      </c>
      <c r="BT109" s="98" t="s">
        <v>83</v>
      </c>
      <c r="BV109" s="98" t="s">
        <v>77</v>
      </c>
      <c r="BW109" s="98" t="s">
        <v>247</v>
      </c>
      <c r="BX109" s="98" t="s">
        <v>5</v>
      </c>
      <c r="CL109" s="98" t="s">
        <v>19</v>
      </c>
      <c r="CM109" s="98" t="s">
        <v>85</v>
      </c>
    </row>
    <row r="110" spans="1:91" s="2" customFormat="1" ht="30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41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  <row r="111" spans="1:91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41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</row>
  </sheetData>
  <sheetProtection algorithmName="SHA-512" hashValue="Ci0gQUmCQuw+VGFaBpLfNyeiN0HwnJkK8oLM67JGP++e+33k1inUfcAz30juGK5uodpypI7LuhTHdeI9k3kNeA==" saltValue="c4wMaEz8e35s4rSrU6njzvX4ssnlbvXzgy3wHbHutOxIlTsBgq/it/jYlMCCtCJIhUoWwhVCVQNJNBDirIXIwg==" spinCount="100000" sheet="1" objects="1" scenarios="1" formatColumns="0" formatRows="0"/>
  <mergeCells count="258">
    <mergeCell ref="D105:H105"/>
    <mergeCell ref="D106:H106"/>
    <mergeCell ref="D107:H107"/>
    <mergeCell ref="D108:H108"/>
    <mergeCell ref="D109:H109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J108:AF108"/>
    <mergeCell ref="J109:AF109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AN94:AP94"/>
    <mergeCell ref="AG94:AM94"/>
    <mergeCell ref="AN95:AP95"/>
    <mergeCell ref="AG95:AM95"/>
    <mergeCell ref="AN96:AP96"/>
    <mergeCell ref="AG96:AM96"/>
    <mergeCell ref="J96:AF96"/>
    <mergeCell ref="J97:AF97"/>
    <mergeCell ref="J98:AF9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88:AP88"/>
    <mergeCell ref="AG88:AM88"/>
    <mergeCell ref="D70:H70"/>
    <mergeCell ref="D71:H71"/>
    <mergeCell ref="D72:H72"/>
    <mergeCell ref="D73:H73"/>
    <mergeCell ref="AG81:AM81"/>
    <mergeCell ref="AN81:AP81"/>
    <mergeCell ref="AG82:AM82"/>
    <mergeCell ref="AN82:AP82"/>
    <mergeCell ref="AN83:AP83"/>
    <mergeCell ref="AG83:AM83"/>
    <mergeCell ref="J89:AF89"/>
    <mergeCell ref="J90:AF90"/>
    <mergeCell ref="J91:AF91"/>
    <mergeCell ref="J92:AF92"/>
    <mergeCell ref="J93:AF93"/>
    <mergeCell ref="J94:AF94"/>
    <mergeCell ref="J95:AF95"/>
    <mergeCell ref="AM47:AN47"/>
    <mergeCell ref="C52:G52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J80:AF80"/>
    <mergeCell ref="J81:AF81"/>
    <mergeCell ref="J82:AF82"/>
    <mergeCell ref="J83:AF83"/>
    <mergeCell ref="J84:AF84"/>
    <mergeCell ref="J85:AF85"/>
    <mergeCell ref="J86:AF86"/>
    <mergeCell ref="J87:AF87"/>
    <mergeCell ref="J88:AF88"/>
    <mergeCell ref="J66:AF66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AN107:AP107"/>
    <mergeCell ref="AG107:AM107"/>
    <mergeCell ref="AN108:AP108"/>
    <mergeCell ref="AG108:AM108"/>
    <mergeCell ref="AN109:AP109"/>
    <mergeCell ref="AG109:AM109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247099-01.1 - SO 01 - IP1'!C2" display="/" xr:uid="{00000000-0004-0000-0000-000000000000}"/>
    <hyperlink ref="A56" location="'247099-01.2 - SO 01 Násle...'!C2" display="/" xr:uid="{00000000-0004-0000-0000-000001000000}"/>
    <hyperlink ref="A57" location="'247099-01.3 - SO 01 Násle...'!C2" display="/" xr:uid="{00000000-0004-0000-0000-000002000000}"/>
    <hyperlink ref="A58" location="'247099-01.4 - SO 01 Násle...'!C2" display="/" xr:uid="{00000000-0004-0000-0000-000003000000}"/>
    <hyperlink ref="A59" location="'247099-01.5 - SO 01 Vedle...'!C2" display="/" xr:uid="{00000000-0004-0000-0000-000004000000}"/>
    <hyperlink ref="A60" location="'247099-02.1 - SO 02 - IP2'!C2" display="/" xr:uid="{00000000-0004-0000-0000-000005000000}"/>
    <hyperlink ref="A61" location="'247099-02.2 - SO 02 Násle...'!C2" display="/" xr:uid="{00000000-0004-0000-0000-000006000000}"/>
    <hyperlink ref="A62" location="'247099-02.3 - SO 02 Násle...'!C2" display="/" xr:uid="{00000000-0004-0000-0000-000007000000}"/>
    <hyperlink ref="A63" location="'247099-02.4 - SO 02 Násle...'!C2" display="/" xr:uid="{00000000-0004-0000-0000-000008000000}"/>
    <hyperlink ref="A64" location="'247099-02.5 - SO 02 Vedle...'!C2" display="/" xr:uid="{00000000-0004-0000-0000-000009000000}"/>
    <hyperlink ref="A65" location="'247099-03.1 - SO 03 - IP5'!C2" display="/" xr:uid="{00000000-0004-0000-0000-00000A000000}"/>
    <hyperlink ref="A66" location="'247099-03.2 - SO 03 Násle...'!C2" display="/" xr:uid="{00000000-0004-0000-0000-00000B000000}"/>
    <hyperlink ref="A67" location="'247099-03.3 - SO 03 Násle...'!C2" display="/" xr:uid="{00000000-0004-0000-0000-00000C000000}"/>
    <hyperlink ref="A68" location="'247099-03.4 - SO 03 Násle...'!C2" display="/" xr:uid="{00000000-0004-0000-0000-00000D000000}"/>
    <hyperlink ref="A69" location="'247099-03.5 - SO 03 Vedle...'!C2" display="/" xr:uid="{00000000-0004-0000-0000-00000E000000}"/>
    <hyperlink ref="A70" location="'247099-04.1 - SO 04 - IP6'!C2" display="/" xr:uid="{00000000-0004-0000-0000-00000F000000}"/>
    <hyperlink ref="A71" location="'247099-04.2 - SO 04 Násle...'!C2" display="/" xr:uid="{00000000-0004-0000-0000-000010000000}"/>
    <hyperlink ref="A72" location="'247099-04.3 - SO 04 Násle...'!C2" display="/" xr:uid="{00000000-0004-0000-0000-000011000000}"/>
    <hyperlink ref="A73" location="'247099-04.4 - SO 04 Násle...'!C2" display="/" xr:uid="{00000000-0004-0000-0000-000012000000}"/>
    <hyperlink ref="A74" location="'247099-04.5 - SO 04 Vedle...'!C2" display="/" xr:uid="{00000000-0004-0000-0000-000013000000}"/>
    <hyperlink ref="A75" location="'247099-05.1 - SO 05 - IP11'!C2" display="/" xr:uid="{00000000-0004-0000-0000-000014000000}"/>
    <hyperlink ref="A76" location="'247099-05.2 - SO 05 Násle...'!C2" display="/" xr:uid="{00000000-0004-0000-0000-000015000000}"/>
    <hyperlink ref="A77" location="'247099-05.3 - SO 05 Násle...'!C2" display="/" xr:uid="{00000000-0004-0000-0000-000016000000}"/>
    <hyperlink ref="A78" location="'247099-05.4 - SO 05 Násle...'!C2" display="/" xr:uid="{00000000-0004-0000-0000-000017000000}"/>
    <hyperlink ref="A79" location="'247099-05.5 - SO 05 Vedle...'!C2" display="/" xr:uid="{00000000-0004-0000-0000-000018000000}"/>
    <hyperlink ref="A80" location="'247099-06.1 - SO 06 - IP20'!C2" display="/" xr:uid="{00000000-0004-0000-0000-000019000000}"/>
    <hyperlink ref="A81" location="'247099-06.2 - SO 06 Násle...'!C2" display="/" xr:uid="{00000000-0004-0000-0000-00001A000000}"/>
    <hyperlink ref="A82" location="'247099-06.3 - SO 06 Násle...'!C2" display="/" xr:uid="{00000000-0004-0000-0000-00001B000000}"/>
    <hyperlink ref="A83" location="'247099-06.4 - SO 06 Násle...'!C2" display="/" xr:uid="{00000000-0004-0000-0000-00001C000000}"/>
    <hyperlink ref="A84" location="'247099-06.5 - SO 06 Vedle...'!C2" display="/" xr:uid="{00000000-0004-0000-0000-00001D000000}"/>
    <hyperlink ref="A85" location="'247099-07.1 - SO 07 - IP21'!C2" display="/" xr:uid="{00000000-0004-0000-0000-00001E000000}"/>
    <hyperlink ref="A86" location="'247099-07.2 - SO 07 Násle...'!C2" display="/" xr:uid="{00000000-0004-0000-0000-00001F000000}"/>
    <hyperlink ref="A87" location="'247099-07.3 - SO 07 Násle...'!C2" display="/" xr:uid="{00000000-0004-0000-0000-000020000000}"/>
    <hyperlink ref="A88" location="'247099-07.4 - SO 07 Násle...'!C2" display="/" xr:uid="{00000000-0004-0000-0000-000021000000}"/>
    <hyperlink ref="A89" location="'247099-07.5 - SO 07 Vedle...'!C2" display="/" xr:uid="{00000000-0004-0000-0000-000022000000}"/>
    <hyperlink ref="A90" location="'247099-08.1 - SO 08 - IP22'!C2" display="/" xr:uid="{00000000-0004-0000-0000-000023000000}"/>
    <hyperlink ref="A91" location="'247099-08.2 - SO 08 Násle...'!C2" display="/" xr:uid="{00000000-0004-0000-0000-000024000000}"/>
    <hyperlink ref="A92" location="'247099-08.3 - SO 08 Násle...'!C2" display="/" xr:uid="{00000000-0004-0000-0000-000025000000}"/>
    <hyperlink ref="A93" location="'247099-08.4 - SO 08 Násle...'!C2" display="/" xr:uid="{00000000-0004-0000-0000-000026000000}"/>
    <hyperlink ref="A94" location="'247099-08.5 - SO 08 Vedle...'!C2" display="/" xr:uid="{00000000-0004-0000-0000-000027000000}"/>
    <hyperlink ref="A95" location="'247099-09.1 - SO 09 - IP23'!C2" display="/" xr:uid="{00000000-0004-0000-0000-000028000000}"/>
    <hyperlink ref="A96" location="'247099-09.2 - SO 09 Násle...'!C2" display="/" xr:uid="{00000000-0004-0000-0000-000029000000}"/>
    <hyperlink ref="A97" location="'247099-09.3 - SO 09 Násle...'!C2" display="/" xr:uid="{00000000-0004-0000-0000-00002A000000}"/>
    <hyperlink ref="A98" location="'247099-09.4 - SO 09 Násle...'!C2" display="/" xr:uid="{00000000-0004-0000-0000-00002B000000}"/>
    <hyperlink ref="A99" location="'247099-09.5 - SO 09 Vedle...'!C2" display="/" xr:uid="{00000000-0004-0000-0000-00002C000000}"/>
    <hyperlink ref="A100" location="'247099-10.1 - SO 10 - IP24'!C2" display="/" xr:uid="{00000000-0004-0000-0000-00002D000000}"/>
    <hyperlink ref="A101" location="'247099-10.2 - SO 10 Násle...'!C2" display="/" xr:uid="{00000000-0004-0000-0000-00002E000000}"/>
    <hyperlink ref="A102" location="'247099-10.3 - SO 10 Násle...'!C2" display="/" xr:uid="{00000000-0004-0000-0000-00002F000000}"/>
    <hyperlink ref="A103" location="'247099-10.4 - SO 10 Násle...'!C2" display="/" xr:uid="{00000000-0004-0000-0000-000030000000}"/>
    <hyperlink ref="A104" location="'247099-10.5 - SO 10 Vedle...'!C2" display="/" xr:uid="{00000000-0004-0000-0000-000031000000}"/>
    <hyperlink ref="A105" location="'247099-11.1 - SO 11 - IP25'!C2" display="/" xr:uid="{00000000-0004-0000-0000-000032000000}"/>
    <hyperlink ref="A106" location="'247099-11.2 - SO 11 Násle...'!C2" display="/" xr:uid="{00000000-0004-0000-0000-000033000000}"/>
    <hyperlink ref="A107" location="'247099-11.3 - SO 11 Násle...'!C2" display="/" xr:uid="{00000000-0004-0000-0000-000034000000}"/>
    <hyperlink ref="A108" location="'247099-11.4 - SO 11 Násle...'!C2" display="/" xr:uid="{00000000-0004-0000-0000-000035000000}"/>
    <hyperlink ref="A109" location="'247099-11.5 - SO 11 Vedle...'!C2" display="/" xr:uid="{00000000-0004-0000-0000-00003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250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ROUND((SUM(BE84:BE210)),  2)</f>
        <v>0</v>
      </c>
      <c r="G33" s="36"/>
      <c r="H33" s="36"/>
      <c r="I33" s="120">
        <v>0.21</v>
      </c>
      <c r="J33" s="119">
        <f>ROUND(((SUM(BE84:BE210))*I33),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ROUND((SUM(BF84:BF210)),  2)</f>
        <v>0</v>
      </c>
      <c r="G34" s="36"/>
      <c r="H34" s="36"/>
      <c r="I34" s="120">
        <v>0.12</v>
      </c>
      <c r="J34" s="119">
        <f>ROUND(((SUM(BF84:BF210))*I34),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ROUND((SUM(BH84:BH210)),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247099-01.1 - SO 01 - IP1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J187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J195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J199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247099-01.1 - SO 01 - IP1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2.8219849999999997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P86+P187+P195+P199</f>
        <v>0</v>
      </c>
      <c r="Q85" s="167"/>
      <c r="R85" s="168">
        <f>R86+R187+R195+R199</f>
        <v>2.8219849999999997</v>
      </c>
      <c r="S85" s="167"/>
      <c r="T85" s="169">
        <f>T86+T187+T195+T199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BK86+BK187+BK195+BK199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SUM(P87:P186)</f>
        <v>0</v>
      </c>
      <c r="Q86" s="167"/>
      <c r="R86" s="168">
        <f>SUM(R87:R186)</f>
        <v>2.7571849999999998</v>
      </c>
      <c r="S86" s="167"/>
      <c r="T86" s="169">
        <f>SUM(T87:T186)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SUM(BK87:BK186)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5060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283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289</v>
      </c>
      <c r="G90" s="196"/>
      <c r="H90" s="199">
        <v>5060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16.5" customHeight="1">
      <c r="A91" s="36"/>
      <c r="B91" s="37"/>
      <c r="C91" s="175" t="s">
        <v>85</v>
      </c>
      <c r="D91" s="175" t="s">
        <v>277</v>
      </c>
      <c r="E91" s="176" t="s">
        <v>290</v>
      </c>
      <c r="F91" s="177" t="s">
        <v>291</v>
      </c>
      <c r="G91" s="178" t="s">
        <v>292</v>
      </c>
      <c r="H91" s="179">
        <v>7.59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293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291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294</v>
      </c>
      <c r="G93" s="196"/>
      <c r="H93" s="199">
        <v>7.59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83</v>
      </c>
      <c r="AY93" s="205" t="s">
        <v>275</v>
      </c>
    </row>
    <row r="94" spans="1:65" s="2" customFormat="1" ht="16.5" customHeight="1">
      <c r="A94" s="36"/>
      <c r="B94" s="37"/>
      <c r="C94" s="175" t="s">
        <v>295</v>
      </c>
      <c r="D94" s="175" t="s">
        <v>277</v>
      </c>
      <c r="E94" s="176" t="s">
        <v>296</v>
      </c>
      <c r="F94" s="177" t="s">
        <v>297</v>
      </c>
      <c r="G94" s="178" t="s">
        <v>280</v>
      </c>
      <c r="H94" s="179">
        <v>5060</v>
      </c>
      <c r="I94" s="180"/>
      <c r="J94" s="181">
        <f>ROUND(I94*H94,2)</f>
        <v>0</v>
      </c>
      <c r="K94" s="177" t="s">
        <v>281</v>
      </c>
      <c r="L94" s="41"/>
      <c r="M94" s="182" t="s">
        <v>19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282</v>
      </c>
      <c r="AT94" s="186" t="s">
        <v>277</v>
      </c>
      <c r="AU94" s="186" t="s">
        <v>85</v>
      </c>
      <c r="AY94" s="19" t="s">
        <v>275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282</v>
      </c>
      <c r="BM94" s="186" t="s">
        <v>298</v>
      </c>
    </row>
    <row r="95" spans="1:65" s="2" customFormat="1" ht="11.25">
      <c r="A95" s="36"/>
      <c r="B95" s="37"/>
      <c r="C95" s="38"/>
      <c r="D95" s="188" t="s">
        <v>284</v>
      </c>
      <c r="E95" s="38"/>
      <c r="F95" s="189" t="s">
        <v>299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284</v>
      </c>
      <c r="AU95" s="19" t="s">
        <v>85</v>
      </c>
    </row>
    <row r="96" spans="1:65" s="2" customFormat="1" ht="11.25">
      <c r="A96" s="36"/>
      <c r="B96" s="37"/>
      <c r="C96" s="38"/>
      <c r="D96" s="193" t="s">
        <v>286</v>
      </c>
      <c r="E96" s="38"/>
      <c r="F96" s="194" t="s">
        <v>300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286</v>
      </c>
      <c r="AU96" s="19" t="s">
        <v>85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301</v>
      </c>
      <c r="G97" s="196"/>
      <c r="H97" s="199">
        <v>5060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83</v>
      </c>
      <c r="AY97" s="205" t="s">
        <v>275</v>
      </c>
    </row>
    <row r="98" spans="1:65" s="2" customFormat="1" ht="16.5" customHeight="1">
      <c r="A98" s="36"/>
      <c r="B98" s="37"/>
      <c r="C98" s="206" t="s">
        <v>282</v>
      </c>
      <c r="D98" s="206" t="s">
        <v>302</v>
      </c>
      <c r="E98" s="207" t="s">
        <v>303</v>
      </c>
      <c r="F98" s="208" t="s">
        <v>304</v>
      </c>
      <c r="G98" s="209" t="s">
        <v>305</v>
      </c>
      <c r="H98" s="210">
        <v>15.18</v>
      </c>
      <c r="I98" s="211"/>
      <c r="J98" s="212">
        <f>ROUND(I98*H98,2)</f>
        <v>0</v>
      </c>
      <c r="K98" s="208" t="s">
        <v>281</v>
      </c>
      <c r="L98" s="213"/>
      <c r="M98" s="214" t="s">
        <v>19</v>
      </c>
      <c r="N98" s="215" t="s">
        <v>46</v>
      </c>
      <c r="O98" s="66"/>
      <c r="P98" s="184">
        <f>O98*H98</f>
        <v>0</v>
      </c>
      <c r="Q98" s="184">
        <v>1E-3</v>
      </c>
      <c r="R98" s="184">
        <f>Q98*H98</f>
        <v>1.5180000000000001E-2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306</v>
      </c>
      <c r="AT98" s="186" t="s">
        <v>302</v>
      </c>
      <c r="AU98" s="186" t="s">
        <v>85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282</v>
      </c>
      <c r="BM98" s="186" t="s">
        <v>307</v>
      </c>
    </row>
    <row r="99" spans="1:65" s="2" customFormat="1" ht="11.25">
      <c r="A99" s="36"/>
      <c r="B99" s="37"/>
      <c r="C99" s="38"/>
      <c r="D99" s="188" t="s">
        <v>284</v>
      </c>
      <c r="E99" s="38"/>
      <c r="F99" s="189" t="s">
        <v>304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85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309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85</v>
      </c>
    </row>
    <row r="101" spans="1:65" s="13" customFormat="1" ht="11.25">
      <c r="B101" s="195"/>
      <c r="C101" s="196"/>
      <c r="D101" s="188" t="s">
        <v>288</v>
      </c>
      <c r="E101" s="196"/>
      <c r="F101" s="198" t="s">
        <v>310</v>
      </c>
      <c r="G101" s="196"/>
      <c r="H101" s="199">
        <v>15.18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4</v>
      </c>
      <c r="AX101" s="13" t="s">
        <v>83</v>
      </c>
      <c r="AY101" s="205" t="s">
        <v>275</v>
      </c>
    </row>
    <row r="102" spans="1:65" s="2" customFormat="1" ht="21.75" customHeight="1">
      <c r="A102" s="36"/>
      <c r="B102" s="37"/>
      <c r="C102" s="175" t="s">
        <v>311</v>
      </c>
      <c r="D102" s="175" t="s">
        <v>277</v>
      </c>
      <c r="E102" s="176" t="s">
        <v>312</v>
      </c>
      <c r="F102" s="177" t="s">
        <v>313</v>
      </c>
      <c r="G102" s="178" t="s">
        <v>314</v>
      </c>
      <c r="H102" s="179">
        <v>75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282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282</v>
      </c>
      <c r="BM102" s="186" t="s">
        <v>315</v>
      </c>
    </row>
    <row r="103" spans="1:65" s="2" customFormat="1" ht="19.5">
      <c r="A103" s="36"/>
      <c r="B103" s="37"/>
      <c r="C103" s="38"/>
      <c r="D103" s="188" t="s">
        <v>284</v>
      </c>
      <c r="E103" s="38"/>
      <c r="F103" s="189" t="s">
        <v>316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317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13" customFormat="1" ht="11.25">
      <c r="B105" s="195"/>
      <c r="C105" s="196"/>
      <c r="D105" s="188" t="s">
        <v>288</v>
      </c>
      <c r="E105" s="197" t="s">
        <v>19</v>
      </c>
      <c r="F105" s="198" t="s">
        <v>318</v>
      </c>
      <c r="G105" s="196"/>
      <c r="H105" s="199">
        <v>75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288</v>
      </c>
      <c r="AU105" s="205" t="s">
        <v>85</v>
      </c>
      <c r="AV105" s="13" t="s">
        <v>85</v>
      </c>
      <c r="AW105" s="13" t="s">
        <v>36</v>
      </c>
      <c r="AX105" s="13" t="s">
        <v>83</v>
      </c>
      <c r="AY105" s="205" t="s">
        <v>275</v>
      </c>
    </row>
    <row r="106" spans="1:65" s="2" customFormat="1" ht="16.5" customHeight="1">
      <c r="A106" s="36"/>
      <c r="B106" s="37"/>
      <c r="C106" s="175" t="s">
        <v>319</v>
      </c>
      <c r="D106" s="175" t="s">
        <v>277</v>
      </c>
      <c r="E106" s="176" t="s">
        <v>320</v>
      </c>
      <c r="F106" s="177" t="s">
        <v>321</v>
      </c>
      <c r="G106" s="178" t="s">
        <v>280</v>
      </c>
      <c r="H106" s="179">
        <v>5135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282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282</v>
      </c>
      <c r="BM106" s="186" t="s">
        <v>322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323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324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325</v>
      </c>
      <c r="G109" s="196"/>
      <c r="H109" s="199">
        <v>5135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83</v>
      </c>
      <c r="AY109" s="205" t="s">
        <v>275</v>
      </c>
    </row>
    <row r="110" spans="1:65" s="2" customFormat="1" ht="16.5" customHeight="1">
      <c r="A110" s="36"/>
      <c r="B110" s="37"/>
      <c r="C110" s="175" t="s">
        <v>326</v>
      </c>
      <c r="D110" s="175" t="s">
        <v>277</v>
      </c>
      <c r="E110" s="176" t="s">
        <v>327</v>
      </c>
      <c r="F110" s="177" t="s">
        <v>328</v>
      </c>
      <c r="G110" s="178" t="s">
        <v>280</v>
      </c>
      <c r="H110" s="179">
        <v>5135</v>
      </c>
      <c r="I110" s="180"/>
      <c r="J110" s="181">
        <f>ROUND(I110*H110,2)</f>
        <v>0</v>
      </c>
      <c r="K110" s="177" t="s">
        <v>281</v>
      </c>
      <c r="L110" s="41"/>
      <c r="M110" s="182" t="s">
        <v>19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282</v>
      </c>
      <c r="AT110" s="186" t="s">
        <v>277</v>
      </c>
      <c r="AU110" s="186" t="s">
        <v>85</v>
      </c>
      <c r="AY110" s="19" t="s">
        <v>275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282</v>
      </c>
      <c r="BM110" s="186" t="s">
        <v>329</v>
      </c>
    </row>
    <row r="111" spans="1:65" s="2" customFormat="1" ht="11.25">
      <c r="A111" s="36"/>
      <c r="B111" s="37"/>
      <c r="C111" s="38"/>
      <c r="D111" s="188" t="s">
        <v>284</v>
      </c>
      <c r="E111" s="38"/>
      <c r="F111" s="189" t="s">
        <v>330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284</v>
      </c>
      <c r="AU111" s="19" t="s">
        <v>85</v>
      </c>
    </row>
    <row r="112" spans="1:65" s="2" customFormat="1" ht="11.25">
      <c r="A112" s="36"/>
      <c r="B112" s="37"/>
      <c r="C112" s="38"/>
      <c r="D112" s="193" t="s">
        <v>286</v>
      </c>
      <c r="E112" s="38"/>
      <c r="F112" s="194" t="s">
        <v>331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286</v>
      </c>
      <c r="AU112" s="19" t="s">
        <v>85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325</v>
      </c>
      <c r="G113" s="196"/>
      <c r="H113" s="199">
        <v>5135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83</v>
      </c>
      <c r="AY113" s="205" t="s">
        <v>275</v>
      </c>
    </row>
    <row r="114" spans="1:65" s="2" customFormat="1" ht="16.5" customHeight="1">
      <c r="A114" s="36"/>
      <c r="B114" s="37"/>
      <c r="C114" s="175" t="s">
        <v>306</v>
      </c>
      <c r="D114" s="175" t="s">
        <v>277</v>
      </c>
      <c r="E114" s="176" t="s">
        <v>332</v>
      </c>
      <c r="F114" s="177" t="s">
        <v>333</v>
      </c>
      <c r="G114" s="178" t="s">
        <v>280</v>
      </c>
      <c r="H114" s="179">
        <v>5060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282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334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335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336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7" t="s">
        <v>19</v>
      </c>
      <c r="F117" s="198" t="s">
        <v>289</v>
      </c>
      <c r="G117" s="196"/>
      <c r="H117" s="199">
        <v>5060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36</v>
      </c>
      <c r="AX117" s="13" t="s">
        <v>83</v>
      </c>
      <c r="AY117" s="205" t="s">
        <v>275</v>
      </c>
    </row>
    <row r="118" spans="1:65" s="2" customFormat="1" ht="16.5" customHeight="1">
      <c r="A118" s="36"/>
      <c r="B118" s="37"/>
      <c r="C118" s="175" t="s">
        <v>337</v>
      </c>
      <c r="D118" s="175" t="s">
        <v>277</v>
      </c>
      <c r="E118" s="176" t="s">
        <v>338</v>
      </c>
      <c r="F118" s="177" t="s">
        <v>339</v>
      </c>
      <c r="G118" s="178" t="s">
        <v>340</v>
      </c>
      <c r="H118" s="179">
        <v>0.51400000000000001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341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342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343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344</v>
      </c>
      <c r="G121" s="196"/>
      <c r="H121" s="199">
        <v>0.51400000000000001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346</v>
      </c>
      <c r="F122" s="177" t="s">
        <v>347</v>
      </c>
      <c r="G122" s="178" t="s">
        <v>314</v>
      </c>
      <c r="H122" s="179">
        <v>75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348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349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350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318</v>
      </c>
      <c r="G125" s="196"/>
      <c r="H125" s="199">
        <v>75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83</v>
      </c>
      <c r="AY125" s="205" t="s">
        <v>275</v>
      </c>
    </row>
    <row r="126" spans="1:65" s="2" customFormat="1" ht="21.75" customHeight="1">
      <c r="A126" s="36"/>
      <c r="B126" s="37"/>
      <c r="C126" s="175" t="s">
        <v>351</v>
      </c>
      <c r="D126" s="175" t="s">
        <v>277</v>
      </c>
      <c r="E126" s="176" t="s">
        <v>352</v>
      </c>
      <c r="F126" s="177" t="s">
        <v>353</v>
      </c>
      <c r="G126" s="178" t="s">
        <v>314</v>
      </c>
      <c r="H126" s="179">
        <v>75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6.0000000000000002E-5</v>
      </c>
      <c r="R126" s="184">
        <f>Q126*H126</f>
        <v>4.5000000000000005E-3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354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355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356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65" s="13" customFormat="1" ht="11.25">
      <c r="B129" s="195"/>
      <c r="C129" s="196"/>
      <c r="D129" s="188" t="s">
        <v>288</v>
      </c>
      <c r="E129" s="197" t="s">
        <v>19</v>
      </c>
      <c r="F129" s="198" t="s">
        <v>318</v>
      </c>
      <c r="G129" s="196"/>
      <c r="H129" s="199">
        <v>75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288</v>
      </c>
      <c r="AU129" s="205" t="s">
        <v>85</v>
      </c>
      <c r="AV129" s="13" t="s">
        <v>85</v>
      </c>
      <c r="AW129" s="13" t="s">
        <v>36</v>
      </c>
      <c r="AX129" s="13" t="s">
        <v>83</v>
      </c>
      <c r="AY129" s="205" t="s">
        <v>275</v>
      </c>
    </row>
    <row r="130" spans="1:65" s="2" customFormat="1" ht="16.5" customHeight="1">
      <c r="A130" s="36"/>
      <c r="B130" s="37"/>
      <c r="C130" s="206" t="s">
        <v>8</v>
      </c>
      <c r="D130" s="206" t="s">
        <v>302</v>
      </c>
      <c r="E130" s="207" t="s">
        <v>357</v>
      </c>
      <c r="F130" s="208" t="s">
        <v>358</v>
      </c>
      <c r="G130" s="209" t="s">
        <v>314</v>
      </c>
      <c r="H130" s="210">
        <v>150</v>
      </c>
      <c r="I130" s="211"/>
      <c r="J130" s="212">
        <f>ROUND(I130*H130,2)</f>
        <v>0</v>
      </c>
      <c r="K130" s="208" t="s">
        <v>281</v>
      </c>
      <c r="L130" s="213"/>
      <c r="M130" s="214" t="s">
        <v>19</v>
      </c>
      <c r="N130" s="215" t="s">
        <v>46</v>
      </c>
      <c r="O130" s="66"/>
      <c r="P130" s="184">
        <f>O130*H130</f>
        <v>0</v>
      </c>
      <c r="Q130" s="184">
        <v>5.8999999999999999E-3</v>
      </c>
      <c r="R130" s="184">
        <f>Q130*H130</f>
        <v>0.88500000000000001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306</v>
      </c>
      <c r="AT130" s="186" t="s">
        <v>302</v>
      </c>
      <c r="AU130" s="186" t="s">
        <v>85</v>
      </c>
      <c r="AY130" s="19" t="s">
        <v>275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83</v>
      </c>
      <c r="BK130" s="187">
        <f>ROUND(I130*H130,2)</f>
        <v>0</v>
      </c>
      <c r="BL130" s="19" t="s">
        <v>282</v>
      </c>
      <c r="BM130" s="186" t="s">
        <v>359</v>
      </c>
    </row>
    <row r="131" spans="1:65" s="2" customFormat="1" ht="11.25">
      <c r="A131" s="36"/>
      <c r="B131" s="37"/>
      <c r="C131" s="38"/>
      <c r="D131" s="188" t="s">
        <v>284</v>
      </c>
      <c r="E131" s="38"/>
      <c r="F131" s="189" t="s">
        <v>358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284</v>
      </c>
      <c r="AU131" s="19" t="s">
        <v>85</v>
      </c>
    </row>
    <row r="132" spans="1:65" s="13" customFormat="1" ht="11.25">
      <c r="B132" s="195"/>
      <c r="C132" s="196"/>
      <c r="D132" s="188" t="s">
        <v>288</v>
      </c>
      <c r="E132" s="196"/>
      <c r="F132" s="198" t="s">
        <v>360</v>
      </c>
      <c r="G132" s="196"/>
      <c r="H132" s="199">
        <v>150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4</v>
      </c>
      <c r="AX132" s="13" t="s">
        <v>83</v>
      </c>
      <c r="AY132" s="205" t="s">
        <v>275</v>
      </c>
    </row>
    <row r="133" spans="1:65" s="2" customFormat="1" ht="16.5" customHeight="1">
      <c r="A133" s="36"/>
      <c r="B133" s="37"/>
      <c r="C133" s="175" t="s">
        <v>361</v>
      </c>
      <c r="D133" s="175" t="s">
        <v>277</v>
      </c>
      <c r="E133" s="176" t="s">
        <v>362</v>
      </c>
      <c r="F133" s="177" t="s">
        <v>363</v>
      </c>
      <c r="G133" s="178" t="s">
        <v>314</v>
      </c>
      <c r="H133" s="179">
        <v>75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364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365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366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3" customFormat="1" ht="11.25">
      <c r="B136" s="195"/>
      <c r="C136" s="196"/>
      <c r="D136" s="188" t="s">
        <v>288</v>
      </c>
      <c r="E136" s="197" t="s">
        <v>19</v>
      </c>
      <c r="F136" s="198" t="s">
        <v>318</v>
      </c>
      <c r="G136" s="196"/>
      <c r="H136" s="199">
        <v>75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288</v>
      </c>
      <c r="AU136" s="205" t="s">
        <v>85</v>
      </c>
      <c r="AV136" s="13" t="s">
        <v>85</v>
      </c>
      <c r="AW136" s="13" t="s">
        <v>36</v>
      </c>
      <c r="AX136" s="13" t="s">
        <v>83</v>
      </c>
      <c r="AY136" s="205" t="s">
        <v>275</v>
      </c>
    </row>
    <row r="137" spans="1:65" s="2" customFormat="1" ht="16.5" customHeight="1">
      <c r="A137" s="36"/>
      <c r="B137" s="37"/>
      <c r="C137" s="206" t="s">
        <v>367</v>
      </c>
      <c r="D137" s="206" t="s">
        <v>302</v>
      </c>
      <c r="E137" s="207" t="s">
        <v>368</v>
      </c>
      <c r="F137" s="208" t="s">
        <v>369</v>
      </c>
      <c r="G137" s="209" t="s">
        <v>292</v>
      </c>
      <c r="H137" s="210">
        <v>0.15</v>
      </c>
      <c r="I137" s="211"/>
      <c r="J137" s="212">
        <f>ROUND(I137*H137,2)</f>
        <v>0</v>
      </c>
      <c r="K137" s="208" t="s">
        <v>281</v>
      </c>
      <c r="L137" s="213"/>
      <c r="M137" s="214" t="s">
        <v>19</v>
      </c>
      <c r="N137" s="215" t="s">
        <v>46</v>
      </c>
      <c r="O137" s="66"/>
      <c r="P137" s="184">
        <f>O137*H137</f>
        <v>0</v>
      </c>
      <c r="Q137" s="184">
        <v>1</v>
      </c>
      <c r="R137" s="184">
        <f>Q137*H137</f>
        <v>0.15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306</v>
      </c>
      <c r="AT137" s="186" t="s">
        <v>302</v>
      </c>
      <c r="AU137" s="186" t="s">
        <v>85</v>
      </c>
      <c r="AY137" s="19" t="s">
        <v>275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83</v>
      </c>
      <c r="BK137" s="187">
        <f>ROUND(I137*H137,2)</f>
        <v>0</v>
      </c>
      <c r="BL137" s="19" t="s">
        <v>282</v>
      </c>
      <c r="BM137" s="186" t="s">
        <v>370</v>
      </c>
    </row>
    <row r="138" spans="1:65" s="2" customFormat="1" ht="11.25">
      <c r="A138" s="36"/>
      <c r="B138" s="37"/>
      <c r="C138" s="38"/>
      <c r="D138" s="188" t="s">
        <v>284</v>
      </c>
      <c r="E138" s="38"/>
      <c r="F138" s="189" t="s">
        <v>369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284</v>
      </c>
      <c r="AU138" s="19" t="s">
        <v>85</v>
      </c>
    </row>
    <row r="139" spans="1:65" s="13" customFormat="1" ht="11.25">
      <c r="B139" s="195"/>
      <c r="C139" s="196"/>
      <c r="D139" s="188" t="s">
        <v>288</v>
      </c>
      <c r="E139" s="196"/>
      <c r="F139" s="198" t="s">
        <v>371</v>
      </c>
      <c r="G139" s="196"/>
      <c r="H139" s="199">
        <v>0.15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4</v>
      </c>
      <c r="AX139" s="13" t="s">
        <v>83</v>
      </c>
      <c r="AY139" s="205" t="s">
        <v>275</v>
      </c>
    </row>
    <row r="140" spans="1:65" s="2" customFormat="1" ht="16.5" customHeight="1">
      <c r="A140" s="36"/>
      <c r="B140" s="37"/>
      <c r="C140" s="175" t="s">
        <v>372</v>
      </c>
      <c r="D140" s="175" t="s">
        <v>277</v>
      </c>
      <c r="E140" s="176" t="s">
        <v>373</v>
      </c>
      <c r="F140" s="177" t="s">
        <v>374</v>
      </c>
      <c r="G140" s="178" t="s">
        <v>314</v>
      </c>
      <c r="H140" s="179">
        <v>75</v>
      </c>
      <c r="I140" s="180"/>
      <c r="J140" s="181">
        <f>ROUND(I140*H140,2)</f>
        <v>0</v>
      </c>
      <c r="K140" s="177" t="s">
        <v>281</v>
      </c>
      <c r="L140" s="41"/>
      <c r="M140" s="182" t="s">
        <v>19</v>
      </c>
      <c r="N140" s="183" t="s">
        <v>46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282</v>
      </c>
      <c r="AT140" s="186" t="s">
        <v>277</v>
      </c>
      <c r="AU140" s="186" t="s">
        <v>85</v>
      </c>
      <c r="AY140" s="19" t="s">
        <v>275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83</v>
      </c>
      <c r="BK140" s="187">
        <f>ROUND(I140*H140,2)</f>
        <v>0</v>
      </c>
      <c r="BL140" s="19" t="s">
        <v>282</v>
      </c>
      <c r="BM140" s="186" t="s">
        <v>375</v>
      </c>
    </row>
    <row r="141" spans="1:65" s="2" customFormat="1" ht="11.25">
      <c r="A141" s="36"/>
      <c r="B141" s="37"/>
      <c r="C141" s="38"/>
      <c r="D141" s="188" t="s">
        <v>284</v>
      </c>
      <c r="E141" s="38"/>
      <c r="F141" s="189" t="s">
        <v>376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284</v>
      </c>
      <c r="AU141" s="19" t="s">
        <v>85</v>
      </c>
    </row>
    <row r="142" spans="1:65" s="2" customFormat="1" ht="11.25">
      <c r="A142" s="36"/>
      <c r="B142" s="37"/>
      <c r="C142" s="38"/>
      <c r="D142" s="193" t="s">
        <v>286</v>
      </c>
      <c r="E142" s="38"/>
      <c r="F142" s="194" t="s">
        <v>377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286</v>
      </c>
      <c r="AU142" s="19" t="s">
        <v>85</v>
      </c>
    </row>
    <row r="143" spans="1:65" s="14" customFormat="1" ht="11.25">
      <c r="B143" s="217"/>
      <c r="C143" s="218"/>
      <c r="D143" s="188" t="s">
        <v>288</v>
      </c>
      <c r="E143" s="219" t="s">
        <v>19</v>
      </c>
      <c r="F143" s="220" t="s">
        <v>378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288</v>
      </c>
      <c r="AU143" s="226" t="s">
        <v>85</v>
      </c>
      <c r="AV143" s="14" t="s">
        <v>83</v>
      </c>
      <c r="AW143" s="14" t="s">
        <v>36</v>
      </c>
      <c r="AX143" s="14" t="s">
        <v>75</v>
      </c>
      <c r="AY143" s="226" t="s">
        <v>275</v>
      </c>
    </row>
    <row r="144" spans="1:65" s="13" customFormat="1" ht="11.25">
      <c r="B144" s="195"/>
      <c r="C144" s="196"/>
      <c r="D144" s="188" t="s">
        <v>288</v>
      </c>
      <c r="E144" s="197" t="s">
        <v>19</v>
      </c>
      <c r="F144" s="198" t="s">
        <v>379</v>
      </c>
      <c r="G144" s="196"/>
      <c r="H144" s="199">
        <v>75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288</v>
      </c>
      <c r="AU144" s="205" t="s">
        <v>85</v>
      </c>
      <c r="AV144" s="13" t="s">
        <v>85</v>
      </c>
      <c r="AW144" s="13" t="s">
        <v>36</v>
      </c>
      <c r="AX144" s="13" t="s">
        <v>83</v>
      </c>
      <c r="AY144" s="205" t="s">
        <v>275</v>
      </c>
    </row>
    <row r="145" spans="1:65" s="2" customFormat="1" ht="16.5" customHeight="1">
      <c r="A145" s="36"/>
      <c r="B145" s="37"/>
      <c r="C145" s="175" t="s">
        <v>380</v>
      </c>
      <c r="D145" s="175" t="s">
        <v>277</v>
      </c>
      <c r="E145" s="176" t="s">
        <v>381</v>
      </c>
      <c r="F145" s="177" t="s">
        <v>382</v>
      </c>
      <c r="G145" s="178" t="s">
        <v>314</v>
      </c>
      <c r="H145" s="179">
        <v>75</v>
      </c>
      <c r="I145" s="180"/>
      <c r="J145" s="181">
        <f>ROUND(I145*H145,2)</f>
        <v>0</v>
      </c>
      <c r="K145" s="177" t="s">
        <v>281</v>
      </c>
      <c r="L145" s="41"/>
      <c r="M145" s="182" t="s">
        <v>19</v>
      </c>
      <c r="N145" s="183" t="s">
        <v>46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282</v>
      </c>
      <c r="AT145" s="186" t="s">
        <v>277</v>
      </c>
      <c r="AU145" s="186" t="s">
        <v>85</v>
      </c>
      <c r="AY145" s="19" t="s">
        <v>275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83</v>
      </c>
      <c r="BK145" s="187">
        <f>ROUND(I145*H145,2)</f>
        <v>0</v>
      </c>
      <c r="BL145" s="19" t="s">
        <v>282</v>
      </c>
      <c r="BM145" s="186" t="s">
        <v>383</v>
      </c>
    </row>
    <row r="146" spans="1:65" s="2" customFormat="1" ht="11.25">
      <c r="A146" s="36"/>
      <c r="B146" s="37"/>
      <c r="C146" s="38"/>
      <c r="D146" s="188" t="s">
        <v>284</v>
      </c>
      <c r="E146" s="38"/>
      <c r="F146" s="189" t="s">
        <v>384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284</v>
      </c>
      <c r="AU146" s="19" t="s">
        <v>85</v>
      </c>
    </row>
    <row r="147" spans="1:65" s="2" customFormat="1" ht="11.25">
      <c r="A147" s="36"/>
      <c r="B147" s="37"/>
      <c r="C147" s="38"/>
      <c r="D147" s="193" t="s">
        <v>286</v>
      </c>
      <c r="E147" s="38"/>
      <c r="F147" s="194" t="s">
        <v>385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286</v>
      </c>
      <c r="AU147" s="19" t="s">
        <v>85</v>
      </c>
    </row>
    <row r="148" spans="1:65" s="13" customFormat="1" ht="11.25">
      <c r="B148" s="195"/>
      <c r="C148" s="196"/>
      <c r="D148" s="188" t="s">
        <v>288</v>
      </c>
      <c r="E148" s="197" t="s">
        <v>19</v>
      </c>
      <c r="F148" s="198" t="s">
        <v>386</v>
      </c>
      <c r="G148" s="196"/>
      <c r="H148" s="199">
        <v>75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288</v>
      </c>
      <c r="AU148" s="205" t="s">
        <v>85</v>
      </c>
      <c r="AV148" s="13" t="s">
        <v>85</v>
      </c>
      <c r="AW148" s="13" t="s">
        <v>36</v>
      </c>
      <c r="AX148" s="13" t="s">
        <v>83</v>
      </c>
      <c r="AY148" s="205" t="s">
        <v>275</v>
      </c>
    </row>
    <row r="149" spans="1:65" s="2" customFormat="1" ht="16.5" customHeight="1">
      <c r="A149" s="36"/>
      <c r="B149" s="37"/>
      <c r="C149" s="175" t="s">
        <v>387</v>
      </c>
      <c r="D149" s="175" t="s">
        <v>277</v>
      </c>
      <c r="E149" s="176" t="s">
        <v>388</v>
      </c>
      <c r="F149" s="177" t="s">
        <v>389</v>
      </c>
      <c r="G149" s="178" t="s">
        <v>314</v>
      </c>
      <c r="H149" s="179">
        <v>75</v>
      </c>
      <c r="I149" s="180"/>
      <c r="J149" s="181">
        <f>ROUND(I149*H149,2)</f>
        <v>0</v>
      </c>
      <c r="K149" s="177" t="s">
        <v>281</v>
      </c>
      <c r="L149" s="41"/>
      <c r="M149" s="182" t="s">
        <v>19</v>
      </c>
      <c r="N149" s="183" t="s">
        <v>46</v>
      </c>
      <c r="O149" s="66"/>
      <c r="P149" s="184">
        <f>O149*H149</f>
        <v>0</v>
      </c>
      <c r="Q149" s="184">
        <v>2.0799999999999998E-3</v>
      </c>
      <c r="R149" s="184">
        <f>Q149*H149</f>
        <v>0.156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282</v>
      </c>
      <c r="AT149" s="186" t="s">
        <v>277</v>
      </c>
      <c r="AU149" s="186" t="s">
        <v>85</v>
      </c>
      <c r="AY149" s="19" t="s">
        <v>275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83</v>
      </c>
      <c r="BK149" s="187">
        <f>ROUND(I149*H149,2)</f>
        <v>0</v>
      </c>
      <c r="BL149" s="19" t="s">
        <v>282</v>
      </c>
      <c r="BM149" s="186" t="s">
        <v>390</v>
      </c>
    </row>
    <row r="150" spans="1:65" s="2" customFormat="1" ht="11.25">
      <c r="A150" s="36"/>
      <c r="B150" s="37"/>
      <c r="C150" s="38"/>
      <c r="D150" s="188" t="s">
        <v>284</v>
      </c>
      <c r="E150" s="38"/>
      <c r="F150" s="189" t="s">
        <v>391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284</v>
      </c>
      <c r="AU150" s="19" t="s">
        <v>85</v>
      </c>
    </row>
    <row r="151" spans="1:65" s="2" customFormat="1" ht="11.25">
      <c r="A151" s="36"/>
      <c r="B151" s="37"/>
      <c r="C151" s="38"/>
      <c r="D151" s="193" t="s">
        <v>286</v>
      </c>
      <c r="E151" s="38"/>
      <c r="F151" s="194" t="s">
        <v>392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286</v>
      </c>
      <c r="AU151" s="19" t="s">
        <v>85</v>
      </c>
    </row>
    <row r="152" spans="1:65" s="14" customFormat="1" ht="11.25">
      <c r="B152" s="217"/>
      <c r="C152" s="218"/>
      <c r="D152" s="188" t="s">
        <v>288</v>
      </c>
      <c r="E152" s="219" t="s">
        <v>19</v>
      </c>
      <c r="F152" s="220" t="s">
        <v>393</v>
      </c>
      <c r="G152" s="218"/>
      <c r="H152" s="219" t="s">
        <v>19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288</v>
      </c>
      <c r="AU152" s="226" t="s">
        <v>85</v>
      </c>
      <c r="AV152" s="14" t="s">
        <v>83</v>
      </c>
      <c r="AW152" s="14" t="s">
        <v>36</v>
      </c>
      <c r="AX152" s="14" t="s">
        <v>75</v>
      </c>
      <c r="AY152" s="226" t="s">
        <v>275</v>
      </c>
    </row>
    <row r="153" spans="1:65" s="13" customFormat="1" ht="11.25">
      <c r="B153" s="195"/>
      <c r="C153" s="196"/>
      <c r="D153" s="188" t="s">
        <v>288</v>
      </c>
      <c r="E153" s="197" t="s">
        <v>19</v>
      </c>
      <c r="F153" s="198" t="s">
        <v>318</v>
      </c>
      <c r="G153" s="196"/>
      <c r="H153" s="199">
        <v>75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288</v>
      </c>
      <c r="AU153" s="205" t="s">
        <v>85</v>
      </c>
      <c r="AV153" s="13" t="s">
        <v>85</v>
      </c>
      <c r="AW153" s="13" t="s">
        <v>36</v>
      </c>
      <c r="AX153" s="13" t="s">
        <v>83</v>
      </c>
      <c r="AY153" s="205" t="s">
        <v>275</v>
      </c>
    </row>
    <row r="154" spans="1:65" s="2" customFormat="1" ht="16.5" customHeight="1">
      <c r="A154" s="36"/>
      <c r="B154" s="37"/>
      <c r="C154" s="175" t="s">
        <v>394</v>
      </c>
      <c r="D154" s="175" t="s">
        <v>277</v>
      </c>
      <c r="E154" s="176" t="s">
        <v>395</v>
      </c>
      <c r="F154" s="177" t="s">
        <v>396</v>
      </c>
      <c r="G154" s="178" t="s">
        <v>397</v>
      </c>
      <c r="H154" s="179">
        <v>75</v>
      </c>
      <c r="I154" s="180"/>
      <c r="J154" s="181">
        <f>ROUND(I154*H154,2)</f>
        <v>0</v>
      </c>
      <c r="K154" s="177" t="s">
        <v>19</v>
      </c>
      <c r="L154" s="41"/>
      <c r="M154" s="182" t="s">
        <v>19</v>
      </c>
      <c r="N154" s="183" t="s">
        <v>46</v>
      </c>
      <c r="O154" s="66"/>
      <c r="P154" s="184">
        <f>O154*H154</f>
        <v>0</v>
      </c>
      <c r="Q154" s="184">
        <v>2.0000000000000002E-5</v>
      </c>
      <c r="R154" s="184">
        <f>Q154*H154</f>
        <v>1.5E-3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282</v>
      </c>
      <c r="AT154" s="186" t="s">
        <v>277</v>
      </c>
      <c r="AU154" s="186" t="s">
        <v>85</v>
      </c>
      <c r="AY154" s="19" t="s">
        <v>275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282</v>
      </c>
      <c r="BM154" s="186" t="s">
        <v>398</v>
      </c>
    </row>
    <row r="155" spans="1:65" s="2" customFormat="1" ht="11.25">
      <c r="A155" s="36"/>
      <c r="B155" s="37"/>
      <c r="C155" s="38"/>
      <c r="D155" s="188" t="s">
        <v>284</v>
      </c>
      <c r="E155" s="38"/>
      <c r="F155" s="189" t="s">
        <v>396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284</v>
      </c>
      <c r="AU155" s="19" t="s">
        <v>85</v>
      </c>
    </row>
    <row r="156" spans="1:65" s="13" customFormat="1" ht="11.25">
      <c r="B156" s="195"/>
      <c r="C156" s="196"/>
      <c r="D156" s="188" t="s">
        <v>288</v>
      </c>
      <c r="E156" s="197" t="s">
        <v>19</v>
      </c>
      <c r="F156" s="198" t="s">
        <v>399</v>
      </c>
      <c r="G156" s="196"/>
      <c r="H156" s="199">
        <v>75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288</v>
      </c>
      <c r="AU156" s="205" t="s">
        <v>85</v>
      </c>
      <c r="AV156" s="13" t="s">
        <v>85</v>
      </c>
      <c r="AW156" s="13" t="s">
        <v>36</v>
      </c>
      <c r="AX156" s="13" t="s">
        <v>83</v>
      </c>
      <c r="AY156" s="205" t="s">
        <v>275</v>
      </c>
    </row>
    <row r="157" spans="1:65" s="2" customFormat="1" ht="16.5" customHeight="1">
      <c r="A157" s="36"/>
      <c r="B157" s="37"/>
      <c r="C157" s="175" t="s">
        <v>400</v>
      </c>
      <c r="D157" s="175" t="s">
        <v>277</v>
      </c>
      <c r="E157" s="176" t="s">
        <v>401</v>
      </c>
      <c r="F157" s="177" t="s">
        <v>402</v>
      </c>
      <c r="G157" s="178" t="s">
        <v>280</v>
      </c>
      <c r="H157" s="179">
        <v>75</v>
      </c>
      <c r="I157" s="180"/>
      <c r="J157" s="181">
        <f>ROUND(I157*H157,2)</f>
        <v>0</v>
      </c>
      <c r="K157" s="177" t="s">
        <v>281</v>
      </c>
      <c r="L157" s="41"/>
      <c r="M157" s="182" t="s">
        <v>19</v>
      </c>
      <c r="N157" s="183" t="s">
        <v>46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282</v>
      </c>
      <c r="AT157" s="186" t="s">
        <v>277</v>
      </c>
      <c r="AU157" s="186" t="s">
        <v>85</v>
      </c>
      <c r="AY157" s="19" t="s">
        <v>275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83</v>
      </c>
      <c r="BK157" s="187">
        <f>ROUND(I157*H157,2)</f>
        <v>0</v>
      </c>
      <c r="BL157" s="19" t="s">
        <v>282</v>
      </c>
      <c r="BM157" s="186" t="s">
        <v>403</v>
      </c>
    </row>
    <row r="158" spans="1:65" s="2" customFormat="1" ht="11.25">
      <c r="A158" s="36"/>
      <c r="B158" s="37"/>
      <c r="C158" s="38"/>
      <c r="D158" s="188" t="s">
        <v>284</v>
      </c>
      <c r="E158" s="38"/>
      <c r="F158" s="189" t="s">
        <v>404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284</v>
      </c>
      <c r="AU158" s="19" t="s">
        <v>85</v>
      </c>
    </row>
    <row r="159" spans="1:65" s="2" customFormat="1" ht="11.25">
      <c r="A159" s="36"/>
      <c r="B159" s="37"/>
      <c r="C159" s="38"/>
      <c r="D159" s="193" t="s">
        <v>286</v>
      </c>
      <c r="E159" s="38"/>
      <c r="F159" s="194" t="s">
        <v>405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286</v>
      </c>
      <c r="AU159" s="19" t="s">
        <v>85</v>
      </c>
    </row>
    <row r="160" spans="1:65" s="13" customFormat="1" ht="11.25">
      <c r="B160" s="195"/>
      <c r="C160" s="196"/>
      <c r="D160" s="188" t="s">
        <v>288</v>
      </c>
      <c r="E160" s="197" t="s">
        <v>19</v>
      </c>
      <c r="F160" s="198" t="s">
        <v>318</v>
      </c>
      <c r="G160" s="196"/>
      <c r="H160" s="199">
        <v>75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288</v>
      </c>
      <c r="AU160" s="205" t="s">
        <v>85</v>
      </c>
      <c r="AV160" s="13" t="s">
        <v>85</v>
      </c>
      <c r="AW160" s="13" t="s">
        <v>36</v>
      </c>
      <c r="AX160" s="13" t="s">
        <v>83</v>
      </c>
      <c r="AY160" s="205" t="s">
        <v>275</v>
      </c>
    </row>
    <row r="161" spans="1:65" s="2" customFormat="1" ht="16.5" customHeight="1">
      <c r="A161" s="36"/>
      <c r="B161" s="37"/>
      <c r="C161" s="206" t="s">
        <v>406</v>
      </c>
      <c r="D161" s="206" t="s">
        <v>302</v>
      </c>
      <c r="E161" s="207" t="s">
        <v>407</v>
      </c>
      <c r="F161" s="208" t="s">
        <v>408</v>
      </c>
      <c r="G161" s="209" t="s">
        <v>409</v>
      </c>
      <c r="H161" s="210">
        <v>7.7249999999999996</v>
      </c>
      <c r="I161" s="211"/>
      <c r="J161" s="212">
        <f>ROUND(I161*H161,2)</f>
        <v>0</v>
      </c>
      <c r="K161" s="208" t="s">
        <v>281</v>
      </c>
      <c r="L161" s="213"/>
      <c r="M161" s="214" t="s">
        <v>19</v>
      </c>
      <c r="N161" s="215" t="s">
        <v>46</v>
      </c>
      <c r="O161" s="66"/>
      <c r="P161" s="184">
        <f>O161*H161</f>
        <v>0</v>
      </c>
      <c r="Q161" s="184">
        <v>0.2</v>
      </c>
      <c r="R161" s="184">
        <f>Q161*H161</f>
        <v>1.5449999999999999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306</v>
      </c>
      <c r="AT161" s="186" t="s">
        <v>302</v>
      </c>
      <c r="AU161" s="186" t="s">
        <v>85</v>
      </c>
      <c r="AY161" s="19" t="s">
        <v>275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83</v>
      </c>
      <c r="BK161" s="187">
        <f>ROUND(I161*H161,2)</f>
        <v>0</v>
      </c>
      <c r="BL161" s="19" t="s">
        <v>282</v>
      </c>
      <c r="BM161" s="186" t="s">
        <v>410</v>
      </c>
    </row>
    <row r="162" spans="1:65" s="2" customFormat="1" ht="11.25">
      <c r="A162" s="36"/>
      <c r="B162" s="37"/>
      <c r="C162" s="38"/>
      <c r="D162" s="188" t="s">
        <v>284</v>
      </c>
      <c r="E162" s="38"/>
      <c r="F162" s="189" t="s">
        <v>408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284</v>
      </c>
      <c r="AU162" s="19" t="s">
        <v>85</v>
      </c>
    </row>
    <row r="163" spans="1:65" s="13" customFormat="1" ht="11.25">
      <c r="B163" s="195"/>
      <c r="C163" s="196"/>
      <c r="D163" s="188" t="s">
        <v>288</v>
      </c>
      <c r="E163" s="196"/>
      <c r="F163" s="198" t="s">
        <v>411</v>
      </c>
      <c r="G163" s="196"/>
      <c r="H163" s="199">
        <v>7.7249999999999996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288</v>
      </c>
      <c r="AU163" s="205" t="s">
        <v>85</v>
      </c>
      <c r="AV163" s="13" t="s">
        <v>85</v>
      </c>
      <c r="AW163" s="13" t="s">
        <v>4</v>
      </c>
      <c r="AX163" s="13" t="s">
        <v>83</v>
      </c>
      <c r="AY163" s="205" t="s">
        <v>275</v>
      </c>
    </row>
    <row r="164" spans="1:65" s="2" customFormat="1" ht="16.5" customHeight="1">
      <c r="A164" s="36"/>
      <c r="B164" s="37"/>
      <c r="C164" s="175" t="s">
        <v>7</v>
      </c>
      <c r="D164" s="175" t="s">
        <v>277</v>
      </c>
      <c r="E164" s="176" t="s">
        <v>412</v>
      </c>
      <c r="F164" s="177" t="s">
        <v>413</v>
      </c>
      <c r="G164" s="178" t="s">
        <v>292</v>
      </c>
      <c r="H164" s="179">
        <v>0.15</v>
      </c>
      <c r="I164" s="180"/>
      <c r="J164" s="181">
        <f>ROUND(I164*H164,2)</f>
        <v>0</v>
      </c>
      <c r="K164" s="177" t="s">
        <v>19</v>
      </c>
      <c r="L164" s="41"/>
      <c r="M164" s="182" t="s">
        <v>19</v>
      </c>
      <c r="N164" s="183" t="s">
        <v>46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282</v>
      </c>
      <c r="AT164" s="186" t="s">
        <v>277</v>
      </c>
      <c r="AU164" s="186" t="s">
        <v>85</v>
      </c>
      <c r="AY164" s="19" t="s">
        <v>275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83</v>
      </c>
      <c r="BK164" s="187">
        <f>ROUND(I164*H164,2)</f>
        <v>0</v>
      </c>
      <c r="BL164" s="19" t="s">
        <v>282</v>
      </c>
      <c r="BM164" s="186" t="s">
        <v>414</v>
      </c>
    </row>
    <row r="165" spans="1:65" s="2" customFormat="1" ht="11.25">
      <c r="A165" s="36"/>
      <c r="B165" s="37"/>
      <c r="C165" s="38"/>
      <c r="D165" s="188" t="s">
        <v>284</v>
      </c>
      <c r="E165" s="38"/>
      <c r="F165" s="189" t="s">
        <v>415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284</v>
      </c>
      <c r="AU165" s="19" t="s">
        <v>85</v>
      </c>
    </row>
    <row r="166" spans="1:65" s="13" customFormat="1" ht="11.25">
      <c r="B166" s="195"/>
      <c r="C166" s="196"/>
      <c r="D166" s="188" t="s">
        <v>288</v>
      </c>
      <c r="E166" s="197" t="s">
        <v>19</v>
      </c>
      <c r="F166" s="198" t="s">
        <v>416</v>
      </c>
      <c r="G166" s="196"/>
      <c r="H166" s="199">
        <v>0.15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288</v>
      </c>
      <c r="AU166" s="205" t="s">
        <v>85</v>
      </c>
      <c r="AV166" s="13" t="s">
        <v>85</v>
      </c>
      <c r="AW166" s="13" t="s">
        <v>36</v>
      </c>
      <c r="AX166" s="13" t="s">
        <v>83</v>
      </c>
      <c r="AY166" s="205" t="s">
        <v>275</v>
      </c>
    </row>
    <row r="167" spans="1:65" s="2" customFormat="1" ht="16.5" customHeight="1">
      <c r="A167" s="36"/>
      <c r="B167" s="37"/>
      <c r="C167" s="206" t="s">
        <v>417</v>
      </c>
      <c r="D167" s="206" t="s">
        <v>302</v>
      </c>
      <c r="E167" s="207" t="s">
        <v>418</v>
      </c>
      <c r="F167" s="208" t="s">
        <v>419</v>
      </c>
      <c r="G167" s="209" t="s">
        <v>305</v>
      </c>
      <c r="H167" s="210">
        <v>5.0000000000000001E-3</v>
      </c>
      <c r="I167" s="211"/>
      <c r="J167" s="212">
        <f>ROUND(I167*H167,2)</f>
        <v>0</v>
      </c>
      <c r="K167" s="208" t="s">
        <v>19</v>
      </c>
      <c r="L167" s="213"/>
      <c r="M167" s="214" t="s">
        <v>19</v>
      </c>
      <c r="N167" s="215" t="s">
        <v>46</v>
      </c>
      <c r="O167" s="66"/>
      <c r="P167" s="184">
        <f>O167*H167</f>
        <v>0</v>
      </c>
      <c r="Q167" s="184">
        <v>1E-3</v>
      </c>
      <c r="R167" s="184">
        <f>Q167*H167</f>
        <v>5.0000000000000004E-6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306</v>
      </c>
      <c r="AT167" s="186" t="s">
        <v>302</v>
      </c>
      <c r="AU167" s="186" t="s">
        <v>85</v>
      </c>
      <c r="AY167" s="19" t="s">
        <v>275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83</v>
      </c>
      <c r="BK167" s="187">
        <f>ROUND(I167*H167,2)</f>
        <v>0</v>
      </c>
      <c r="BL167" s="19" t="s">
        <v>282</v>
      </c>
      <c r="BM167" s="186" t="s">
        <v>420</v>
      </c>
    </row>
    <row r="168" spans="1:65" s="2" customFormat="1" ht="11.25">
      <c r="A168" s="36"/>
      <c r="B168" s="37"/>
      <c r="C168" s="38"/>
      <c r="D168" s="188" t="s">
        <v>284</v>
      </c>
      <c r="E168" s="38"/>
      <c r="F168" s="189" t="s">
        <v>419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284</v>
      </c>
      <c r="AU168" s="19" t="s">
        <v>85</v>
      </c>
    </row>
    <row r="169" spans="1:65" s="13" customFormat="1" ht="11.25">
      <c r="B169" s="195"/>
      <c r="C169" s="196"/>
      <c r="D169" s="188" t="s">
        <v>288</v>
      </c>
      <c r="E169" s="196"/>
      <c r="F169" s="198" t="s">
        <v>421</v>
      </c>
      <c r="G169" s="196"/>
      <c r="H169" s="199">
        <v>5.0000000000000001E-3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288</v>
      </c>
      <c r="AU169" s="205" t="s">
        <v>85</v>
      </c>
      <c r="AV169" s="13" t="s">
        <v>85</v>
      </c>
      <c r="AW169" s="13" t="s">
        <v>4</v>
      </c>
      <c r="AX169" s="13" t="s">
        <v>83</v>
      </c>
      <c r="AY169" s="205" t="s">
        <v>275</v>
      </c>
    </row>
    <row r="170" spans="1:65" s="2" customFormat="1" ht="16.5" customHeight="1">
      <c r="A170" s="36"/>
      <c r="B170" s="37"/>
      <c r="C170" s="175" t="s">
        <v>422</v>
      </c>
      <c r="D170" s="175" t="s">
        <v>277</v>
      </c>
      <c r="E170" s="176" t="s">
        <v>423</v>
      </c>
      <c r="F170" s="177" t="s">
        <v>424</v>
      </c>
      <c r="G170" s="178" t="s">
        <v>409</v>
      </c>
      <c r="H170" s="179">
        <v>37.5</v>
      </c>
      <c r="I170" s="180"/>
      <c r="J170" s="181">
        <f>ROUND(I170*H170,2)</f>
        <v>0</v>
      </c>
      <c r="K170" s="177" t="s">
        <v>281</v>
      </c>
      <c r="L170" s="41"/>
      <c r="M170" s="182" t="s">
        <v>19</v>
      </c>
      <c r="N170" s="183" t="s">
        <v>46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282</v>
      </c>
      <c r="AT170" s="186" t="s">
        <v>277</v>
      </c>
      <c r="AU170" s="186" t="s">
        <v>85</v>
      </c>
      <c r="AY170" s="19" t="s">
        <v>275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83</v>
      </c>
      <c r="BK170" s="187">
        <f>ROUND(I170*H170,2)</f>
        <v>0</v>
      </c>
      <c r="BL170" s="19" t="s">
        <v>282</v>
      </c>
      <c r="BM170" s="186" t="s">
        <v>425</v>
      </c>
    </row>
    <row r="171" spans="1:65" s="2" customFormat="1" ht="11.25">
      <c r="A171" s="36"/>
      <c r="B171" s="37"/>
      <c r="C171" s="38"/>
      <c r="D171" s="188" t="s">
        <v>284</v>
      </c>
      <c r="E171" s="38"/>
      <c r="F171" s="189" t="s">
        <v>426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284</v>
      </c>
      <c r="AU171" s="19" t="s">
        <v>85</v>
      </c>
    </row>
    <row r="172" spans="1:65" s="2" customFormat="1" ht="11.25">
      <c r="A172" s="36"/>
      <c r="B172" s="37"/>
      <c r="C172" s="38"/>
      <c r="D172" s="193" t="s">
        <v>286</v>
      </c>
      <c r="E172" s="38"/>
      <c r="F172" s="194" t="s">
        <v>427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286</v>
      </c>
      <c r="AU172" s="19" t="s">
        <v>85</v>
      </c>
    </row>
    <row r="173" spans="1:65" s="13" customFormat="1" ht="11.25">
      <c r="B173" s="195"/>
      <c r="C173" s="196"/>
      <c r="D173" s="188" t="s">
        <v>288</v>
      </c>
      <c r="E173" s="197" t="s">
        <v>19</v>
      </c>
      <c r="F173" s="198" t="s">
        <v>428</v>
      </c>
      <c r="G173" s="196"/>
      <c r="H173" s="199">
        <v>37.5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288</v>
      </c>
      <c r="AU173" s="205" t="s">
        <v>85</v>
      </c>
      <c r="AV173" s="13" t="s">
        <v>85</v>
      </c>
      <c r="AW173" s="13" t="s">
        <v>36</v>
      </c>
      <c r="AX173" s="13" t="s">
        <v>83</v>
      </c>
      <c r="AY173" s="205" t="s">
        <v>275</v>
      </c>
    </row>
    <row r="174" spans="1:65" s="2" customFormat="1" ht="16.5" customHeight="1">
      <c r="A174" s="36"/>
      <c r="B174" s="37"/>
      <c r="C174" s="175" t="s">
        <v>429</v>
      </c>
      <c r="D174" s="175" t="s">
        <v>277</v>
      </c>
      <c r="E174" s="176" t="s">
        <v>430</v>
      </c>
      <c r="F174" s="177" t="s">
        <v>431</v>
      </c>
      <c r="G174" s="178" t="s">
        <v>409</v>
      </c>
      <c r="H174" s="179">
        <v>37.5</v>
      </c>
      <c r="I174" s="180"/>
      <c r="J174" s="181">
        <f>ROUND(I174*H174,2)</f>
        <v>0</v>
      </c>
      <c r="K174" s="177" t="s">
        <v>281</v>
      </c>
      <c r="L174" s="41"/>
      <c r="M174" s="182" t="s">
        <v>19</v>
      </c>
      <c r="N174" s="183" t="s">
        <v>46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282</v>
      </c>
      <c r="AT174" s="186" t="s">
        <v>277</v>
      </c>
      <c r="AU174" s="186" t="s">
        <v>85</v>
      </c>
      <c r="AY174" s="19" t="s">
        <v>275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83</v>
      </c>
      <c r="BK174" s="187">
        <f>ROUND(I174*H174,2)</f>
        <v>0</v>
      </c>
      <c r="BL174" s="19" t="s">
        <v>282</v>
      </c>
      <c r="BM174" s="186" t="s">
        <v>432</v>
      </c>
    </row>
    <row r="175" spans="1:65" s="2" customFormat="1" ht="11.25">
      <c r="A175" s="36"/>
      <c r="B175" s="37"/>
      <c r="C175" s="38"/>
      <c r="D175" s="188" t="s">
        <v>284</v>
      </c>
      <c r="E175" s="38"/>
      <c r="F175" s="189" t="s">
        <v>433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284</v>
      </c>
      <c r="AU175" s="19" t="s">
        <v>85</v>
      </c>
    </row>
    <row r="176" spans="1:65" s="2" customFormat="1" ht="11.25">
      <c r="A176" s="36"/>
      <c r="B176" s="37"/>
      <c r="C176" s="38"/>
      <c r="D176" s="193" t="s">
        <v>286</v>
      </c>
      <c r="E176" s="38"/>
      <c r="F176" s="194" t="s">
        <v>434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286</v>
      </c>
      <c r="AU176" s="19" t="s">
        <v>85</v>
      </c>
    </row>
    <row r="177" spans="1:65" s="13" customFormat="1" ht="11.25">
      <c r="B177" s="195"/>
      <c r="C177" s="196"/>
      <c r="D177" s="188" t="s">
        <v>288</v>
      </c>
      <c r="E177" s="197" t="s">
        <v>19</v>
      </c>
      <c r="F177" s="198" t="s">
        <v>428</v>
      </c>
      <c r="G177" s="196"/>
      <c r="H177" s="199">
        <v>37.5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288</v>
      </c>
      <c r="AU177" s="205" t="s">
        <v>85</v>
      </c>
      <c r="AV177" s="13" t="s">
        <v>85</v>
      </c>
      <c r="AW177" s="13" t="s">
        <v>36</v>
      </c>
      <c r="AX177" s="13" t="s">
        <v>83</v>
      </c>
      <c r="AY177" s="205" t="s">
        <v>275</v>
      </c>
    </row>
    <row r="178" spans="1:65" s="2" customFormat="1" ht="16.5" customHeight="1">
      <c r="A178" s="36"/>
      <c r="B178" s="37"/>
      <c r="C178" s="175" t="s">
        <v>435</v>
      </c>
      <c r="D178" s="175" t="s">
        <v>277</v>
      </c>
      <c r="E178" s="176" t="s">
        <v>436</v>
      </c>
      <c r="F178" s="177" t="s">
        <v>437</v>
      </c>
      <c r="G178" s="178" t="s">
        <v>409</v>
      </c>
      <c r="H178" s="179">
        <v>150</v>
      </c>
      <c r="I178" s="180"/>
      <c r="J178" s="181">
        <f>ROUND(I178*H178,2)</f>
        <v>0</v>
      </c>
      <c r="K178" s="177" t="s">
        <v>281</v>
      </c>
      <c r="L178" s="41"/>
      <c r="M178" s="182" t="s">
        <v>19</v>
      </c>
      <c r="N178" s="183" t="s">
        <v>46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282</v>
      </c>
      <c r="AT178" s="186" t="s">
        <v>277</v>
      </c>
      <c r="AU178" s="186" t="s">
        <v>85</v>
      </c>
      <c r="AY178" s="19" t="s">
        <v>275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83</v>
      </c>
      <c r="BK178" s="187">
        <f>ROUND(I178*H178,2)</f>
        <v>0</v>
      </c>
      <c r="BL178" s="19" t="s">
        <v>282</v>
      </c>
      <c r="BM178" s="186" t="s">
        <v>438</v>
      </c>
    </row>
    <row r="179" spans="1:65" s="2" customFormat="1" ht="11.25">
      <c r="A179" s="36"/>
      <c r="B179" s="37"/>
      <c r="C179" s="38"/>
      <c r="D179" s="188" t="s">
        <v>284</v>
      </c>
      <c r="E179" s="38"/>
      <c r="F179" s="189" t="s">
        <v>439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284</v>
      </c>
      <c r="AU179" s="19" t="s">
        <v>85</v>
      </c>
    </row>
    <row r="180" spans="1:65" s="2" customFormat="1" ht="11.25">
      <c r="A180" s="36"/>
      <c r="B180" s="37"/>
      <c r="C180" s="38"/>
      <c r="D180" s="193" t="s">
        <v>286</v>
      </c>
      <c r="E180" s="38"/>
      <c r="F180" s="194" t="s">
        <v>440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286</v>
      </c>
      <c r="AU180" s="19" t="s">
        <v>85</v>
      </c>
    </row>
    <row r="181" spans="1:65" s="13" customFormat="1" ht="22.5">
      <c r="B181" s="195"/>
      <c r="C181" s="196"/>
      <c r="D181" s="188" t="s">
        <v>288</v>
      </c>
      <c r="E181" s="197" t="s">
        <v>19</v>
      </c>
      <c r="F181" s="198" t="s">
        <v>441</v>
      </c>
      <c r="G181" s="196"/>
      <c r="H181" s="199">
        <v>150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288</v>
      </c>
      <c r="AU181" s="205" t="s">
        <v>85</v>
      </c>
      <c r="AV181" s="13" t="s">
        <v>85</v>
      </c>
      <c r="AW181" s="13" t="s">
        <v>36</v>
      </c>
      <c r="AX181" s="13" t="s">
        <v>83</v>
      </c>
      <c r="AY181" s="205" t="s">
        <v>275</v>
      </c>
    </row>
    <row r="182" spans="1:65" s="2" customFormat="1" ht="16.5" customHeight="1">
      <c r="A182" s="36"/>
      <c r="B182" s="37"/>
      <c r="C182" s="206" t="s">
        <v>442</v>
      </c>
      <c r="D182" s="206" t="s">
        <v>302</v>
      </c>
      <c r="E182" s="207" t="s">
        <v>443</v>
      </c>
      <c r="F182" s="208" t="s">
        <v>444</v>
      </c>
      <c r="G182" s="209" t="s">
        <v>305</v>
      </c>
      <c r="H182" s="210">
        <v>30</v>
      </c>
      <c r="I182" s="211"/>
      <c r="J182" s="212">
        <f>ROUND(I182*H182,2)</f>
        <v>0</v>
      </c>
      <c r="K182" s="208" t="s">
        <v>19</v>
      </c>
      <c r="L182" s="213"/>
      <c r="M182" s="214" t="s">
        <v>19</v>
      </c>
      <c r="N182" s="215" t="s">
        <v>46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306</v>
      </c>
      <c r="AT182" s="186" t="s">
        <v>302</v>
      </c>
      <c r="AU182" s="186" t="s">
        <v>85</v>
      </c>
      <c r="AY182" s="19" t="s">
        <v>275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83</v>
      </c>
      <c r="BK182" s="187">
        <f>ROUND(I182*H182,2)</f>
        <v>0</v>
      </c>
      <c r="BL182" s="19" t="s">
        <v>282</v>
      </c>
      <c r="BM182" s="186" t="s">
        <v>445</v>
      </c>
    </row>
    <row r="183" spans="1:65" s="2" customFormat="1" ht="11.25">
      <c r="A183" s="36"/>
      <c r="B183" s="37"/>
      <c r="C183" s="38"/>
      <c r="D183" s="188" t="s">
        <v>284</v>
      </c>
      <c r="E183" s="38"/>
      <c r="F183" s="189" t="s">
        <v>444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284</v>
      </c>
      <c r="AU183" s="19" t="s">
        <v>85</v>
      </c>
    </row>
    <row r="184" spans="1:65" s="2" customFormat="1" ht="19.5">
      <c r="A184" s="36"/>
      <c r="B184" s="37"/>
      <c r="C184" s="38"/>
      <c r="D184" s="188" t="s">
        <v>308</v>
      </c>
      <c r="E184" s="38"/>
      <c r="F184" s="216" t="s">
        <v>446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308</v>
      </c>
      <c r="AU184" s="19" t="s">
        <v>85</v>
      </c>
    </row>
    <row r="185" spans="1:65" s="13" customFormat="1" ht="11.25">
      <c r="B185" s="195"/>
      <c r="C185" s="196"/>
      <c r="D185" s="188" t="s">
        <v>288</v>
      </c>
      <c r="E185" s="197" t="s">
        <v>19</v>
      </c>
      <c r="F185" s="198" t="s">
        <v>447</v>
      </c>
      <c r="G185" s="196"/>
      <c r="H185" s="199">
        <v>150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288</v>
      </c>
      <c r="AU185" s="205" t="s">
        <v>85</v>
      </c>
      <c r="AV185" s="13" t="s">
        <v>85</v>
      </c>
      <c r="AW185" s="13" t="s">
        <v>36</v>
      </c>
      <c r="AX185" s="13" t="s">
        <v>83</v>
      </c>
      <c r="AY185" s="205" t="s">
        <v>275</v>
      </c>
    </row>
    <row r="186" spans="1:65" s="13" customFormat="1" ht="11.25">
      <c r="B186" s="195"/>
      <c r="C186" s="196"/>
      <c r="D186" s="188" t="s">
        <v>288</v>
      </c>
      <c r="E186" s="196"/>
      <c r="F186" s="198" t="s">
        <v>448</v>
      </c>
      <c r="G186" s="196"/>
      <c r="H186" s="199">
        <v>30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288</v>
      </c>
      <c r="AU186" s="205" t="s">
        <v>85</v>
      </c>
      <c r="AV186" s="13" t="s">
        <v>85</v>
      </c>
      <c r="AW186" s="13" t="s">
        <v>4</v>
      </c>
      <c r="AX186" s="13" t="s">
        <v>83</v>
      </c>
      <c r="AY186" s="205" t="s">
        <v>275</v>
      </c>
    </row>
    <row r="187" spans="1:65" s="12" customFormat="1" ht="22.9" customHeight="1">
      <c r="B187" s="159"/>
      <c r="C187" s="160"/>
      <c r="D187" s="161" t="s">
        <v>74</v>
      </c>
      <c r="E187" s="173" t="s">
        <v>282</v>
      </c>
      <c r="F187" s="173" t="s">
        <v>449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SUM(P188:P194)</f>
        <v>0</v>
      </c>
      <c r="Q187" s="167"/>
      <c r="R187" s="168">
        <f>SUM(R188:R194)</f>
        <v>3.3000000000000002E-2</v>
      </c>
      <c r="S187" s="167"/>
      <c r="T187" s="169">
        <f>SUM(T188:T194)</f>
        <v>0</v>
      </c>
      <c r="AR187" s="170" t="s">
        <v>83</v>
      </c>
      <c r="AT187" s="171" t="s">
        <v>74</v>
      </c>
      <c r="AU187" s="171" t="s">
        <v>83</v>
      </c>
      <c r="AY187" s="170" t="s">
        <v>275</v>
      </c>
      <c r="BK187" s="172">
        <f>SUM(BK188:BK194)</f>
        <v>0</v>
      </c>
    </row>
    <row r="188" spans="1:65" s="2" customFormat="1" ht="16.5" customHeight="1">
      <c r="A188" s="36"/>
      <c r="B188" s="37"/>
      <c r="C188" s="175" t="s">
        <v>450</v>
      </c>
      <c r="D188" s="175" t="s">
        <v>277</v>
      </c>
      <c r="E188" s="176" t="s">
        <v>451</v>
      </c>
      <c r="F188" s="177" t="s">
        <v>452</v>
      </c>
      <c r="G188" s="178" t="s">
        <v>453</v>
      </c>
      <c r="H188" s="179">
        <v>75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46</v>
      </c>
      <c r="O188" s="66"/>
      <c r="P188" s="184">
        <f>O188*H188</f>
        <v>0</v>
      </c>
      <c r="Q188" s="184">
        <v>3.8000000000000002E-4</v>
      </c>
      <c r="R188" s="184">
        <f>Q188*H188</f>
        <v>2.8500000000000001E-2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282</v>
      </c>
      <c r="AT188" s="186" t="s">
        <v>277</v>
      </c>
      <c r="AU188" s="186" t="s">
        <v>85</v>
      </c>
      <c r="AY188" s="19" t="s">
        <v>275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83</v>
      </c>
      <c r="BK188" s="187">
        <f>ROUND(I188*H188,2)</f>
        <v>0</v>
      </c>
      <c r="BL188" s="19" t="s">
        <v>282</v>
      </c>
      <c r="BM188" s="186" t="s">
        <v>454</v>
      </c>
    </row>
    <row r="189" spans="1:65" s="2" customFormat="1" ht="11.25">
      <c r="A189" s="36"/>
      <c r="B189" s="37"/>
      <c r="C189" s="38"/>
      <c r="D189" s="188" t="s">
        <v>284</v>
      </c>
      <c r="E189" s="38"/>
      <c r="F189" s="189" t="s">
        <v>452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284</v>
      </c>
      <c r="AU189" s="19" t="s">
        <v>85</v>
      </c>
    </row>
    <row r="190" spans="1:65" s="2" customFormat="1" ht="19.5">
      <c r="A190" s="36"/>
      <c r="B190" s="37"/>
      <c r="C190" s="38"/>
      <c r="D190" s="188" t="s">
        <v>308</v>
      </c>
      <c r="E190" s="38"/>
      <c r="F190" s="216" t="s">
        <v>455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308</v>
      </c>
      <c r="AU190" s="19" t="s">
        <v>85</v>
      </c>
    </row>
    <row r="191" spans="1:65" s="13" customFormat="1" ht="11.25">
      <c r="B191" s="195"/>
      <c r="C191" s="196"/>
      <c r="D191" s="188" t="s">
        <v>288</v>
      </c>
      <c r="E191" s="197" t="s">
        <v>19</v>
      </c>
      <c r="F191" s="198" t="s">
        <v>318</v>
      </c>
      <c r="G191" s="196"/>
      <c r="H191" s="199">
        <v>75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288</v>
      </c>
      <c r="AU191" s="205" t="s">
        <v>85</v>
      </c>
      <c r="AV191" s="13" t="s">
        <v>85</v>
      </c>
      <c r="AW191" s="13" t="s">
        <v>36</v>
      </c>
      <c r="AX191" s="13" t="s">
        <v>83</v>
      </c>
      <c r="AY191" s="205" t="s">
        <v>275</v>
      </c>
    </row>
    <row r="192" spans="1:65" s="2" customFormat="1" ht="16.5" customHeight="1">
      <c r="A192" s="36"/>
      <c r="B192" s="37"/>
      <c r="C192" s="206" t="s">
        <v>456</v>
      </c>
      <c r="D192" s="206" t="s">
        <v>302</v>
      </c>
      <c r="E192" s="207" t="s">
        <v>457</v>
      </c>
      <c r="F192" s="208" t="s">
        <v>458</v>
      </c>
      <c r="G192" s="209" t="s">
        <v>314</v>
      </c>
      <c r="H192" s="210">
        <v>150</v>
      </c>
      <c r="I192" s="211"/>
      <c r="J192" s="212">
        <f>ROUND(I192*H192,2)</f>
        <v>0</v>
      </c>
      <c r="K192" s="208" t="s">
        <v>281</v>
      </c>
      <c r="L192" s="213"/>
      <c r="M192" s="214" t="s">
        <v>19</v>
      </c>
      <c r="N192" s="215" t="s">
        <v>46</v>
      </c>
      <c r="O192" s="66"/>
      <c r="P192" s="184">
        <f>O192*H192</f>
        <v>0</v>
      </c>
      <c r="Q192" s="184">
        <v>3.0000000000000001E-5</v>
      </c>
      <c r="R192" s="184">
        <f>Q192*H192</f>
        <v>4.5000000000000005E-3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306</v>
      </c>
      <c r="AT192" s="186" t="s">
        <v>302</v>
      </c>
      <c r="AU192" s="186" t="s">
        <v>85</v>
      </c>
      <c r="AY192" s="19" t="s">
        <v>275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83</v>
      </c>
      <c r="BK192" s="187">
        <f>ROUND(I192*H192,2)</f>
        <v>0</v>
      </c>
      <c r="BL192" s="19" t="s">
        <v>282</v>
      </c>
      <c r="BM192" s="186" t="s">
        <v>459</v>
      </c>
    </row>
    <row r="193" spans="1:65" s="2" customFormat="1" ht="11.25">
      <c r="A193" s="36"/>
      <c r="B193" s="37"/>
      <c r="C193" s="38"/>
      <c r="D193" s="188" t="s">
        <v>284</v>
      </c>
      <c r="E193" s="38"/>
      <c r="F193" s="189" t="s">
        <v>458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284</v>
      </c>
      <c r="AU193" s="19" t="s">
        <v>85</v>
      </c>
    </row>
    <row r="194" spans="1:65" s="13" customFormat="1" ht="11.25">
      <c r="B194" s="195"/>
      <c r="C194" s="196"/>
      <c r="D194" s="188" t="s">
        <v>288</v>
      </c>
      <c r="E194" s="196"/>
      <c r="F194" s="198" t="s">
        <v>360</v>
      </c>
      <c r="G194" s="196"/>
      <c r="H194" s="199">
        <v>150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288</v>
      </c>
      <c r="AU194" s="205" t="s">
        <v>85</v>
      </c>
      <c r="AV194" s="13" t="s">
        <v>85</v>
      </c>
      <c r="AW194" s="13" t="s">
        <v>4</v>
      </c>
      <c r="AX194" s="13" t="s">
        <v>83</v>
      </c>
      <c r="AY194" s="205" t="s">
        <v>275</v>
      </c>
    </row>
    <row r="195" spans="1:65" s="12" customFormat="1" ht="22.9" customHeight="1">
      <c r="B195" s="159"/>
      <c r="C195" s="160"/>
      <c r="D195" s="161" t="s">
        <v>74</v>
      </c>
      <c r="E195" s="173" t="s">
        <v>337</v>
      </c>
      <c r="F195" s="173" t="s">
        <v>460</v>
      </c>
      <c r="G195" s="160"/>
      <c r="H195" s="160"/>
      <c r="I195" s="163"/>
      <c r="J195" s="174">
        <f>BK195</f>
        <v>0</v>
      </c>
      <c r="K195" s="160"/>
      <c r="L195" s="165"/>
      <c r="M195" s="166"/>
      <c r="N195" s="167"/>
      <c r="O195" s="167"/>
      <c r="P195" s="168">
        <f>SUM(P196:P198)</f>
        <v>0</v>
      </c>
      <c r="Q195" s="167"/>
      <c r="R195" s="168">
        <f>SUM(R196:R198)</f>
        <v>0</v>
      </c>
      <c r="S195" s="167"/>
      <c r="T195" s="169">
        <f>SUM(T196:T198)</f>
        <v>0</v>
      </c>
      <c r="AR195" s="170" t="s">
        <v>83</v>
      </c>
      <c r="AT195" s="171" t="s">
        <v>74</v>
      </c>
      <c r="AU195" s="171" t="s">
        <v>83</v>
      </c>
      <c r="AY195" s="170" t="s">
        <v>275</v>
      </c>
      <c r="BK195" s="172">
        <f>SUM(BK196:BK198)</f>
        <v>0</v>
      </c>
    </row>
    <row r="196" spans="1:65" s="2" customFormat="1" ht="24.2" customHeight="1">
      <c r="A196" s="36"/>
      <c r="B196" s="37"/>
      <c r="C196" s="175" t="s">
        <v>461</v>
      </c>
      <c r="D196" s="175" t="s">
        <v>277</v>
      </c>
      <c r="E196" s="176" t="s">
        <v>462</v>
      </c>
      <c r="F196" s="177" t="s">
        <v>463</v>
      </c>
      <c r="G196" s="178" t="s">
        <v>464</v>
      </c>
      <c r="H196" s="179">
        <v>6</v>
      </c>
      <c r="I196" s="180"/>
      <c r="J196" s="181">
        <f>ROUND(I196*H196,2)</f>
        <v>0</v>
      </c>
      <c r="K196" s="177" t="s">
        <v>19</v>
      </c>
      <c r="L196" s="41"/>
      <c r="M196" s="182" t="s">
        <v>19</v>
      </c>
      <c r="N196" s="183" t="s">
        <v>46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282</v>
      </c>
      <c r="AT196" s="186" t="s">
        <v>277</v>
      </c>
      <c r="AU196" s="186" t="s">
        <v>85</v>
      </c>
      <c r="AY196" s="19" t="s">
        <v>275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83</v>
      </c>
      <c r="BK196" s="187">
        <f>ROUND(I196*H196,2)</f>
        <v>0</v>
      </c>
      <c r="BL196" s="19" t="s">
        <v>282</v>
      </c>
      <c r="BM196" s="186" t="s">
        <v>465</v>
      </c>
    </row>
    <row r="197" spans="1:65" s="2" customFormat="1" ht="11.25">
      <c r="A197" s="36"/>
      <c r="B197" s="37"/>
      <c r="C197" s="38"/>
      <c r="D197" s="188" t="s">
        <v>284</v>
      </c>
      <c r="E197" s="38"/>
      <c r="F197" s="189" t="s">
        <v>463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284</v>
      </c>
      <c r="AU197" s="19" t="s">
        <v>85</v>
      </c>
    </row>
    <row r="198" spans="1:65" s="2" customFormat="1" ht="58.5">
      <c r="A198" s="36"/>
      <c r="B198" s="37"/>
      <c r="C198" s="38"/>
      <c r="D198" s="188" t="s">
        <v>308</v>
      </c>
      <c r="E198" s="38"/>
      <c r="F198" s="216" t="s">
        <v>466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85</v>
      </c>
    </row>
    <row r="199" spans="1:65" s="12" customFormat="1" ht="22.9" customHeight="1">
      <c r="B199" s="159"/>
      <c r="C199" s="160"/>
      <c r="D199" s="161" t="s">
        <v>74</v>
      </c>
      <c r="E199" s="173" t="s">
        <v>467</v>
      </c>
      <c r="F199" s="173" t="s">
        <v>468</v>
      </c>
      <c r="G199" s="160"/>
      <c r="H199" s="160"/>
      <c r="I199" s="163"/>
      <c r="J199" s="174">
        <f>BK199</f>
        <v>0</v>
      </c>
      <c r="K199" s="160"/>
      <c r="L199" s="165"/>
      <c r="M199" s="166"/>
      <c r="N199" s="167"/>
      <c r="O199" s="167"/>
      <c r="P199" s="168">
        <f>SUM(P200:P210)</f>
        <v>0</v>
      </c>
      <c r="Q199" s="167"/>
      <c r="R199" s="168">
        <f>SUM(R200:R210)</f>
        <v>3.1800000000000002E-2</v>
      </c>
      <c r="S199" s="167"/>
      <c r="T199" s="169">
        <f>SUM(T200:T210)</f>
        <v>0</v>
      </c>
      <c r="AR199" s="170" t="s">
        <v>83</v>
      </c>
      <c r="AT199" s="171" t="s">
        <v>74</v>
      </c>
      <c r="AU199" s="171" t="s">
        <v>83</v>
      </c>
      <c r="AY199" s="170" t="s">
        <v>275</v>
      </c>
      <c r="BK199" s="172">
        <f>SUM(BK200:BK210)</f>
        <v>0</v>
      </c>
    </row>
    <row r="200" spans="1:65" s="2" customFormat="1" ht="16.5" customHeight="1">
      <c r="A200" s="36"/>
      <c r="B200" s="37"/>
      <c r="C200" s="175" t="s">
        <v>469</v>
      </c>
      <c r="D200" s="175" t="s">
        <v>277</v>
      </c>
      <c r="E200" s="176" t="s">
        <v>470</v>
      </c>
      <c r="F200" s="177" t="s">
        <v>471</v>
      </c>
      <c r="G200" s="178" t="s">
        <v>292</v>
      </c>
      <c r="H200" s="179">
        <v>2.8220000000000001</v>
      </c>
      <c r="I200" s="180"/>
      <c r="J200" s="181">
        <f>ROUND(I200*H200,2)</f>
        <v>0</v>
      </c>
      <c r="K200" s="177" t="s">
        <v>281</v>
      </c>
      <c r="L200" s="41"/>
      <c r="M200" s="182" t="s">
        <v>19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282</v>
      </c>
      <c r="AT200" s="186" t="s">
        <v>277</v>
      </c>
      <c r="AU200" s="186" t="s">
        <v>85</v>
      </c>
      <c r="AY200" s="19" t="s">
        <v>275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282</v>
      </c>
      <c r="BM200" s="186" t="s">
        <v>472</v>
      </c>
    </row>
    <row r="201" spans="1:65" s="2" customFormat="1" ht="11.25">
      <c r="A201" s="36"/>
      <c r="B201" s="37"/>
      <c r="C201" s="38"/>
      <c r="D201" s="188" t="s">
        <v>284</v>
      </c>
      <c r="E201" s="38"/>
      <c r="F201" s="189" t="s">
        <v>473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284</v>
      </c>
      <c r="AU201" s="19" t="s">
        <v>85</v>
      </c>
    </row>
    <row r="202" spans="1:65" s="2" customFormat="1" ht="11.25">
      <c r="A202" s="36"/>
      <c r="B202" s="37"/>
      <c r="C202" s="38"/>
      <c r="D202" s="193" t="s">
        <v>286</v>
      </c>
      <c r="E202" s="38"/>
      <c r="F202" s="194" t="s">
        <v>474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286</v>
      </c>
      <c r="AU202" s="19" t="s">
        <v>85</v>
      </c>
    </row>
    <row r="203" spans="1:65" s="2" customFormat="1" ht="16.5" customHeight="1">
      <c r="A203" s="36"/>
      <c r="B203" s="37"/>
      <c r="C203" s="206" t="s">
        <v>475</v>
      </c>
      <c r="D203" s="206" t="s">
        <v>302</v>
      </c>
      <c r="E203" s="207" t="s">
        <v>476</v>
      </c>
      <c r="F203" s="208" t="s">
        <v>477</v>
      </c>
      <c r="G203" s="209" t="s">
        <v>314</v>
      </c>
      <c r="H203" s="210">
        <v>10</v>
      </c>
      <c r="I203" s="211"/>
      <c r="J203" s="212">
        <f>ROUND(I203*H203,2)</f>
        <v>0</v>
      </c>
      <c r="K203" s="208" t="s">
        <v>19</v>
      </c>
      <c r="L203" s="213"/>
      <c r="M203" s="214" t="s">
        <v>19</v>
      </c>
      <c r="N203" s="215" t="s">
        <v>46</v>
      </c>
      <c r="O203" s="66"/>
      <c r="P203" s="184">
        <f>O203*H203</f>
        <v>0</v>
      </c>
      <c r="Q203" s="184">
        <v>4.0000000000000003E-5</v>
      </c>
      <c r="R203" s="184">
        <f>Q203*H203</f>
        <v>4.0000000000000002E-4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306</v>
      </c>
      <c r="AT203" s="186" t="s">
        <v>302</v>
      </c>
      <c r="AU203" s="186" t="s">
        <v>85</v>
      </c>
      <c r="AY203" s="19" t="s">
        <v>275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83</v>
      </c>
      <c r="BK203" s="187">
        <f>ROUND(I203*H203,2)</f>
        <v>0</v>
      </c>
      <c r="BL203" s="19" t="s">
        <v>282</v>
      </c>
      <c r="BM203" s="186" t="s">
        <v>478</v>
      </c>
    </row>
    <row r="204" spans="1:65" s="2" customFormat="1" ht="11.25">
      <c r="A204" s="36"/>
      <c r="B204" s="37"/>
      <c r="C204" s="38"/>
      <c r="D204" s="188" t="s">
        <v>284</v>
      </c>
      <c r="E204" s="38"/>
      <c r="F204" s="189" t="s">
        <v>477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284</v>
      </c>
      <c r="AU204" s="19" t="s">
        <v>85</v>
      </c>
    </row>
    <row r="205" spans="1:65" s="2" customFormat="1" ht="16.5" customHeight="1">
      <c r="A205" s="36"/>
      <c r="B205" s="37"/>
      <c r="C205" s="206" t="s">
        <v>479</v>
      </c>
      <c r="D205" s="206" t="s">
        <v>302</v>
      </c>
      <c r="E205" s="207" t="s">
        <v>480</v>
      </c>
      <c r="F205" s="208" t="s">
        <v>481</v>
      </c>
      <c r="G205" s="209" t="s">
        <v>314</v>
      </c>
      <c r="H205" s="210">
        <v>35</v>
      </c>
      <c r="I205" s="211"/>
      <c r="J205" s="212">
        <f>ROUND(I205*H205,2)</f>
        <v>0</v>
      </c>
      <c r="K205" s="208" t="s">
        <v>19</v>
      </c>
      <c r="L205" s="213"/>
      <c r="M205" s="214" t="s">
        <v>19</v>
      </c>
      <c r="N205" s="215" t="s">
        <v>46</v>
      </c>
      <c r="O205" s="66"/>
      <c r="P205" s="184">
        <f>O205*H205</f>
        <v>0</v>
      </c>
      <c r="Q205" s="184">
        <v>4.0000000000000003E-5</v>
      </c>
      <c r="R205" s="184">
        <f>Q205*H205</f>
        <v>1.4000000000000002E-3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306</v>
      </c>
      <c r="AT205" s="186" t="s">
        <v>302</v>
      </c>
      <c r="AU205" s="186" t="s">
        <v>85</v>
      </c>
      <c r="AY205" s="19" t="s">
        <v>275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83</v>
      </c>
      <c r="BK205" s="187">
        <f>ROUND(I205*H205,2)</f>
        <v>0</v>
      </c>
      <c r="BL205" s="19" t="s">
        <v>282</v>
      </c>
      <c r="BM205" s="186" t="s">
        <v>482</v>
      </c>
    </row>
    <row r="206" spans="1:65" s="2" customFormat="1" ht="11.25">
      <c r="A206" s="36"/>
      <c r="B206" s="37"/>
      <c r="C206" s="38"/>
      <c r="D206" s="188" t="s">
        <v>284</v>
      </c>
      <c r="E206" s="38"/>
      <c r="F206" s="189" t="s">
        <v>481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284</v>
      </c>
      <c r="AU206" s="19" t="s">
        <v>85</v>
      </c>
    </row>
    <row r="207" spans="1:65" s="2" customFormat="1" ht="16.5" customHeight="1">
      <c r="A207" s="36"/>
      <c r="B207" s="37"/>
      <c r="C207" s="206" t="s">
        <v>483</v>
      </c>
      <c r="D207" s="206" t="s">
        <v>302</v>
      </c>
      <c r="E207" s="207" t="s">
        <v>484</v>
      </c>
      <c r="F207" s="208" t="s">
        <v>485</v>
      </c>
      <c r="G207" s="209" t="s">
        <v>314</v>
      </c>
      <c r="H207" s="210">
        <v>13</v>
      </c>
      <c r="I207" s="211"/>
      <c r="J207" s="212">
        <f>ROUND(I207*H207,2)</f>
        <v>0</v>
      </c>
      <c r="K207" s="208" t="s">
        <v>19</v>
      </c>
      <c r="L207" s="213"/>
      <c r="M207" s="214" t="s">
        <v>19</v>
      </c>
      <c r="N207" s="215" t="s">
        <v>46</v>
      </c>
      <c r="O207" s="66"/>
      <c r="P207" s="184">
        <f>O207*H207</f>
        <v>0</v>
      </c>
      <c r="Q207" s="184">
        <v>1E-3</v>
      </c>
      <c r="R207" s="184">
        <f>Q207*H207</f>
        <v>1.3000000000000001E-2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306</v>
      </c>
      <c r="AT207" s="186" t="s">
        <v>302</v>
      </c>
      <c r="AU207" s="186" t="s">
        <v>85</v>
      </c>
      <c r="AY207" s="19" t="s">
        <v>275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282</v>
      </c>
      <c r="BM207" s="186" t="s">
        <v>486</v>
      </c>
    </row>
    <row r="208" spans="1:65" s="2" customFormat="1" ht="11.25">
      <c r="A208" s="36"/>
      <c r="B208" s="37"/>
      <c r="C208" s="38"/>
      <c r="D208" s="188" t="s">
        <v>284</v>
      </c>
      <c r="E208" s="38"/>
      <c r="F208" s="189" t="s">
        <v>485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284</v>
      </c>
      <c r="AU208" s="19" t="s">
        <v>85</v>
      </c>
    </row>
    <row r="209" spans="1:65" s="2" customFormat="1" ht="16.5" customHeight="1">
      <c r="A209" s="36"/>
      <c r="B209" s="37"/>
      <c r="C209" s="206" t="s">
        <v>487</v>
      </c>
      <c r="D209" s="206" t="s">
        <v>302</v>
      </c>
      <c r="E209" s="207" t="s">
        <v>488</v>
      </c>
      <c r="F209" s="208" t="s">
        <v>489</v>
      </c>
      <c r="G209" s="209" t="s">
        <v>314</v>
      </c>
      <c r="H209" s="210">
        <v>17</v>
      </c>
      <c r="I209" s="211"/>
      <c r="J209" s="212">
        <f>ROUND(I209*H209,2)</f>
        <v>0</v>
      </c>
      <c r="K209" s="208" t="s">
        <v>19</v>
      </c>
      <c r="L209" s="213"/>
      <c r="M209" s="214" t="s">
        <v>19</v>
      </c>
      <c r="N209" s="215" t="s">
        <v>46</v>
      </c>
      <c r="O209" s="66"/>
      <c r="P209" s="184">
        <f>O209*H209</f>
        <v>0</v>
      </c>
      <c r="Q209" s="184">
        <v>1E-3</v>
      </c>
      <c r="R209" s="184">
        <f>Q209*H209</f>
        <v>1.7000000000000001E-2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306</v>
      </c>
      <c r="AT209" s="186" t="s">
        <v>302</v>
      </c>
      <c r="AU209" s="186" t="s">
        <v>85</v>
      </c>
      <c r="AY209" s="19" t="s">
        <v>275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83</v>
      </c>
      <c r="BK209" s="187">
        <f>ROUND(I209*H209,2)</f>
        <v>0</v>
      </c>
      <c r="BL209" s="19" t="s">
        <v>282</v>
      </c>
      <c r="BM209" s="186" t="s">
        <v>490</v>
      </c>
    </row>
    <row r="210" spans="1:65" s="2" customFormat="1" ht="11.25">
      <c r="A210" s="36"/>
      <c r="B210" s="37"/>
      <c r="C210" s="38"/>
      <c r="D210" s="188" t="s">
        <v>284</v>
      </c>
      <c r="E210" s="38"/>
      <c r="F210" s="189" t="s">
        <v>489</v>
      </c>
      <c r="G210" s="38"/>
      <c r="H210" s="38"/>
      <c r="I210" s="190"/>
      <c r="J210" s="38"/>
      <c r="K210" s="38"/>
      <c r="L210" s="41"/>
      <c r="M210" s="227"/>
      <c r="N210" s="228"/>
      <c r="O210" s="229"/>
      <c r="P210" s="229"/>
      <c r="Q210" s="229"/>
      <c r="R210" s="229"/>
      <c r="S210" s="229"/>
      <c r="T210" s="23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284</v>
      </c>
      <c r="AU210" s="19" t="s">
        <v>85</v>
      </c>
    </row>
    <row r="211" spans="1:65" s="2" customFormat="1" ht="6.95" customHeight="1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EyBdUjhP0XH2UcIUcMJXRrYzLczjN6NHbMkatMOcYolKGC72V7FZ6GnUUfKmPhSqrBS0fCCKYEYYtVa3ZKkWOQ==" saltValue="stJF8VTV1HiALvvKTjTJrqHO6VqhOaJ84BWPkj531cWjV0JS8Weu/4J+/8S/d1577RhczZcr3U7g/3o3UPKm2g==" spinCount="100000" sheet="1" objects="1" scenarios="1" formatColumns="0" formatRows="0" autoFilter="0"/>
  <autoFilter ref="C83:K210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6" r:id="rId2" xr:uid="{00000000-0004-0000-0100-000001000000}"/>
    <hyperlink ref="F104" r:id="rId3" xr:uid="{00000000-0004-0000-0100-000002000000}"/>
    <hyperlink ref="F108" r:id="rId4" xr:uid="{00000000-0004-0000-0100-000003000000}"/>
    <hyperlink ref="F112" r:id="rId5" xr:uid="{00000000-0004-0000-0100-000004000000}"/>
    <hyperlink ref="F116" r:id="rId6" xr:uid="{00000000-0004-0000-0100-000005000000}"/>
    <hyperlink ref="F120" r:id="rId7" xr:uid="{00000000-0004-0000-0100-000006000000}"/>
    <hyperlink ref="F124" r:id="rId8" xr:uid="{00000000-0004-0000-0100-000007000000}"/>
    <hyperlink ref="F128" r:id="rId9" xr:uid="{00000000-0004-0000-0100-000008000000}"/>
    <hyperlink ref="F135" r:id="rId10" xr:uid="{00000000-0004-0000-0100-000009000000}"/>
    <hyperlink ref="F142" r:id="rId11" xr:uid="{00000000-0004-0000-0100-00000A000000}"/>
    <hyperlink ref="F147" r:id="rId12" xr:uid="{00000000-0004-0000-0100-00000B000000}"/>
    <hyperlink ref="F151" r:id="rId13" xr:uid="{00000000-0004-0000-0100-00000C000000}"/>
    <hyperlink ref="F159" r:id="rId14" xr:uid="{00000000-0004-0000-0100-00000D000000}"/>
    <hyperlink ref="F172" r:id="rId15" xr:uid="{00000000-0004-0000-0100-00000E000000}"/>
    <hyperlink ref="F176" r:id="rId16" xr:uid="{00000000-0004-0000-0100-00000F000000}"/>
    <hyperlink ref="F180" r:id="rId17" xr:uid="{00000000-0004-0000-0100-000010000000}"/>
    <hyperlink ref="F202" r:id="rId18" xr:uid="{00000000-0004-0000-01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491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247099-01.2 - SO 01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247099-01.2 - SO 01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1.5465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1.5465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1.5465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10120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492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493</v>
      </c>
      <c r="G88" s="196"/>
      <c r="H88" s="199">
        <v>10120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15.18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494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495</v>
      </c>
      <c r="G91" s="196"/>
      <c r="H91" s="199">
        <v>15.18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150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496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497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498</v>
      </c>
      <c r="G96" s="196"/>
      <c r="H96" s="199">
        <v>150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75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499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500</v>
      </c>
      <c r="G100" s="196"/>
      <c r="H100" s="199">
        <v>75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75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1.5E-3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503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506</v>
      </c>
      <c r="G104" s="196"/>
      <c r="H104" s="199">
        <v>75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75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507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508</v>
      </c>
      <c r="G108" s="196"/>
      <c r="H108" s="199">
        <v>75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7.7249999999999996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1.5449999999999999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509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411</v>
      </c>
      <c r="G111" s="196"/>
      <c r="H111" s="199">
        <v>7.7249999999999996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150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512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515</v>
      </c>
      <c r="G115" s="196"/>
      <c r="H115" s="199">
        <v>150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37.5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516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517</v>
      </c>
      <c r="G119" s="196"/>
      <c r="H119" s="199">
        <v>37.5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37.5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518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517</v>
      </c>
      <c r="G123" s="196"/>
      <c r="H123" s="199">
        <v>37.5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150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519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520</v>
      </c>
      <c r="G127" s="196"/>
      <c r="H127" s="199">
        <v>150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1.5469999999999999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521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TQZ47/FyX7GWH83NKYYyqiO0zfIO2LccEOSLHYgKYyY9qz6KRpuQDPDaptWlylBeI/24dMjszbTdD/E4KiR2+Q==" saltValue="nhY6weAJ0SRsl1Yuy7S1Z4YHIficAWhHZfHSZRt34Ub2+cDZiVlM9Kb/RTwGitp1XyepzjqvXFJjutVlG5+HeA==" spinCount="100000" sheet="1" objects="1" scenarios="1" formatColumns="0" formatRows="0" autoFilter="0"/>
  <autoFilter ref="C81:K131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4" r:id="rId2" xr:uid="{00000000-0004-0000-0200-000001000000}"/>
    <hyperlink ref="F99" r:id="rId3" xr:uid="{00000000-0004-0000-0200-000002000000}"/>
    <hyperlink ref="F103" r:id="rId4" xr:uid="{00000000-0004-0000-0200-000003000000}"/>
    <hyperlink ref="F107" r:id="rId5" xr:uid="{00000000-0004-0000-0200-000004000000}"/>
    <hyperlink ref="F114" r:id="rId6" xr:uid="{00000000-0004-0000-0200-000005000000}"/>
    <hyperlink ref="F118" r:id="rId7" xr:uid="{00000000-0004-0000-0200-000006000000}"/>
    <hyperlink ref="F122" r:id="rId8" xr:uid="{00000000-0004-0000-0200-000007000000}"/>
    <hyperlink ref="F126" r:id="rId9" xr:uid="{00000000-0004-0000-0200-000008000000}"/>
    <hyperlink ref="F131" r:id="rId10" xr:uid="{00000000-0004-0000-02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522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247099-01.3 - SO 01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247099-01.3 - SO 01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1.5465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1.5465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1.5465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10120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523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493</v>
      </c>
      <c r="G88" s="196"/>
      <c r="H88" s="199">
        <v>10120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15.18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524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495</v>
      </c>
      <c r="G91" s="196"/>
      <c r="H91" s="199">
        <v>15.18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150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525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498</v>
      </c>
      <c r="G96" s="196"/>
      <c r="H96" s="199">
        <v>150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75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527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528</v>
      </c>
      <c r="G100" s="196"/>
      <c r="H100" s="199">
        <v>75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75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1.5E-3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529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506</v>
      </c>
      <c r="G104" s="196"/>
      <c r="H104" s="199">
        <v>75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75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530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508</v>
      </c>
      <c r="G108" s="196"/>
      <c r="H108" s="199">
        <v>75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7.7249999999999996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1.5449999999999999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531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411</v>
      </c>
      <c r="G111" s="196"/>
      <c r="H111" s="199">
        <v>7.7249999999999996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150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532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515</v>
      </c>
      <c r="G115" s="196"/>
      <c r="H115" s="199">
        <v>150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37.5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533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517</v>
      </c>
      <c r="G119" s="196"/>
      <c r="H119" s="199">
        <v>37.5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37.5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534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517</v>
      </c>
      <c r="G123" s="196"/>
      <c r="H123" s="199">
        <v>37.5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150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535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520</v>
      </c>
      <c r="G127" s="196"/>
      <c r="H127" s="199">
        <v>150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1.5469999999999999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536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IrEFoH6+xrthhNQFqcCXHJ32RbFLoLGuzXZqmpFca0GV9HU8wrZzioz8YcS/sTkVxqsbRKXuXrD69Fap7gbuWg==" saltValue="YDzSVWEf+llUml1nOYKfVUosUWY4KY0j/J7fR+H5lLaZqF/mFE+l2tP7ElHedqOGM9Fcg2BLcWToWZyLKy4Etw==" spinCount="100000" sheet="1" objects="1" scenarios="1" formatColumns="0" formatRows="0" autoFilter="0"/>
  <autoFilter ref="C81:K131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4" r:id="rId2" xr:uid="{00000000-0004-0000-0300-000001000000}"/>
    <hyperlink ref="F99" r:id="rId3" xr:uid="{00000000-0004-0000-0300-000002000000}"/>
    <hyperlink ref="F103" r:id="rId4" xr:uid="{00000000-0004-0000-0300-000003000000}"/>
    <hyperlink ref="F107" r:id="rId5" xr:uid="{00000000-0004-0000-0300-000004000000}"/>
    <hyperlink ref="F114" r:id="rId6" xr:uid="{00000000-0004-0000-0300-000005000000}"/>
    <hyperlink ref="F118" r:id="rId7" xr:uid="{00000000-0004-0000-0300-000006000000}"/>
    <hyperlink ref="F122" r:id="rId8" xr:uid="{00000000-0004-0000-0300-000007000000}"/>
    <hyperlink ref="F126" r:id="rId9" xr:uid="{00000000-0004-0000-0300-000008000000}"/>
    <hyperlink ref="F131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537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247099-01.4 - SO 01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247099-01.4 - SO 01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1.5465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1.5465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1.5465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10120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538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493</v>
      </c>
      <c r="G88" s="196"/>
      <c r="H88" s="199">
        <v>10120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15.18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539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495</v>
      </c>
      <c r="G91" s="196"/>
      <c r="H91" s="199">
        <v>15.18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150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540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498</v>
      </c>
      <c r="G96" s="196"/>
      <c r="H96" s="199">
        <v>150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75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541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528</v>
      </c>
      <c r="G100" s="196"/>
      <c r="H100" s="199">
        <v>75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75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1.5E-3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542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506</v>
      </c>
      <c r="G104" s="196"/>
      <c r="H104" s="199">
        <v>75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75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543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508</v>
      </c>
      <c r="G108" s="196"/>
      <c r="H108" s="199">
        <v>75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7.7249999999999996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1.5449999999999999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544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411</v>
      </c>
      <c r="G111" s="196"/>
      <c r="H111" s="199">
        <v>7.7249999999999996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150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545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515</v>
      </c>
      <c r="G115" s="196"/>
      <c r="H115" s="199">
        <v>150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37.5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546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517</v>
      </c>
      <c r="G119" s="196"/>
      <c r="H119" s="199">
        <v>37.5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37.5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547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517</v>
      </c>
      <c r="G123" s="196"/>
      <c r="H123" s="199">
        <v>37.5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150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548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520</v>
      </c>
      <c r="G127" s="196"/>
      <c r="H127" s="199">
        <v>150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1.5469999999999999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549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PM7FCKB2LreXP4mIVxb+IwAVJbb8Gu0OHyH24k3qYKKarsB2VqEKz+Xqnw5vgSMXyUCzTAZx0s22k+X/H7BS9g==" saltValue="wWe1KVWn+MHIyLFurN7Di32YlVBIQtSpwUN++z6jzEJwYfwY5ujPZHDhpnl+/NtIm/BopwFovDPsqR87UQ+WoQ==" spinCount="100000" sheet="1" objects="1" scenarios="1" formatColumns="0" formatRows="0" autoFilter="0"/>
  <autoFilter ref="C81:K131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400-000000000000}"/>
    <hyperlink ref="F94" r:id="rId2" xr:uid="{00000000-0004-0000-0400-000001000000}"/>
    <hyperlink ref="F99" r:id="rId3" xr:uid="{00000000-0004-0000-0400-000002000000}"/>
    <hyperlink ref="F103" r:id="rId4" xr:uid="{00000000-0004-0000-0400-000003000000}"/>
    <hyperlink ref="F107" r:id="rId5" xr:uid="{00000000-0004-0000-0400-000004000000}"/>
    <hyperlink ref="F114" r:id="rId6" xr:uid="{00000000-0004-0000-0400-000005000000}"/>
    <hyperlink ref="F118" r:id="rId7" xr:uid="{00000000-0004-0000-0400-000006000000}"/>
    <hyperlink ref="F122" r:id="rId8" xr:uid="{00000000-0004-0000-0400-000007000000}"/>
    <hyperlink ref="F126" r:id="rId9" xr:uid="{00000000-0004-0000-0400-000008000000}"/>
    <hyperlink ref="F131" r:id="rId10" xr:uid="{00000000-0004-0000-04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97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550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247099-01.5 - SO 01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247099-01.5 - SO 01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559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563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567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570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574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579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587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592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596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603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gw536Dx7GUXcLgnq0rJOuo/ESWz/Z4Tccu2cI9bizH2O9DZE6fQ0g1SlaEiLzZ2CL1FgqdglDG+Zd/fqjD273w==" saltValue="L3x7Se+SuPUWdMuMh1nU8z7tXPPBfQIHmSiFzpUww3kiNS8vwmpsZwhsbQKNt8XHVbG1sZfmtCp9+9PTg7gKlA==" spinCount="100000" sheet="1" objects="1" scenarios="1" formatColumns="0" formatRows="0" autoFilter="0"/>
  <autoFilter ref="C81:K117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500-000000000000}"/>
    <hyperlink ref="F108" r:id="rId2" xr:uid="{00000000-0004-0000-0500-000001000000}"/>
    <hyperlink ref="F111" r:id="rId3" xr:uid="{00000000-0004-0000-0500-000002000000}"/>
    <hyperlink ref="F116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606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ROUND((SUM(BE84:BE210)),  2)</f>
        <v>0</v>
      </c>
      <c r="G33" s="36"/>
      <c r="H33" s="36"/>
      <c r="I33" s="120">
        <v>0.21</v>
      </c>
      <c r="J33" s="119">
        <f>ROUND(((SUM(BE84:BE210))*I33),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ROUND((SUM(BF84:BF210)),  2)</f>
        <v>0</v>
      </c>
      <c r="G34" s="36"/>
      <c r="H34" s="36"/>
      <c r="I34" s="120">
        <v>0.12</v>
      </c>
      <c r="J34" s="119">
        <f>ROUND(((SUM(BF84:BF210))*I34),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ROUND((SUM(BH84:BH210)),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247099-02.1 - SO 02 - IP2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J187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J195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J199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247099-02.1 - SO 02 - IP2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4.5548519999999995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P86+P187+P195+P199</f>
        <v>0</v>
      </c>
      <c r="Q85" s="167"/>
      <c r="R85" s="168">
        <f>R86+R187+R195+R199</f>
        <v>4.5548519999999995</v>
      </c>
      <c r="S85" s="167"/>
      <c r="T85" s="169">
        <f>T86+T187+T195+T199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BK86+BK187+BK195+BK199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SUM(P87:P186)</f>
        <v>0</v>
      </c>
      <c r="Q86" s="167"/>
      <c r="R86" s="168">
        <f>SUM(R87:R186)</f>
        <v>4.4794919999999996</v>
      </c>
      <c r="S86" s="167"/>
      <c r="T86" s="169">
        <f>SUM(T87:T186)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SUM(BK87:BK186)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7062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607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608</v>
      </c>
      <c r="G90" s="196"/>
      <c r="H90" s="199">
        <v>7062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16.5" customHeight="1">
      <c r="A91" s="36"/>
      <c r="B91" s="37"/>
      <c r="C91" s="175" t="s">
        <v>85</v>
      </c>
      <c r="D91" s="175" t="s">
        <v>277</v>
      </c>
      <c r="E91" s="176" t="s">
        <v>290</v>
      </c>
      <c r="F91" s="177" t="s">
        <v>291</v>
      </c>
      <c r="G91" s="178" t="s">
        <v>292</v>
      </c>
      <c r="H91" s="179">
        <v>10.593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609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291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610</v>
      </c>
      <c r="G93" s="196"/>
      <c r="H93" s="199">
        <v>10.593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83</v>
      </c>
      <c r="AY93" s="205" t="s">
        <v>275</v>
      </c>
    </row>
    <row r="94" spans="1:65" s="2" customFormat="1" ht="16.5" customHeight="1">
      <c r="A94" s="36"/>
      <c r="B94" s="37"/>
      <c r="C94" s="175" t="s">
        <v>295</v>
      </c>
      <c r="D94" s="175" t="s">
        <v>277</v>
      </c>
      <c r="E94" s="176" t="s">
        <v>296</v>
      </c>
      <c r="F94" s="177" t="s">
        <v>297</v>
      </c>
      <c r="G94" s="178" t="s">
        <v>280</v>
      </c>
      <c r="H94" s="179">
        <v>7062</v>
      </c>
      <c r="I94" s="180"/>
      <c r="J94" s="181">
        <f>ROUND(I94*H94,2)</f>
        <v>0</v>
      </c>
      <c r="K94" s="177" t="s">
        <v>281</v>
      </c>
      <c r="L94" s="41"/>
      <c r="M94" s="182" t="s">
        <v>19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282</v>
      </c>
      <c r="AT94" s="186" t="s">
        <v>277</v>
      </c>
      <c r="AU94" s="186" t="s">
        <v>85</v>
      </c>
      <c r="AY94" s="19" t="s">
        <v>275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282</v>
      </c>
      <c r="BM94" s="186" t="s">
        <v>611</v>
      </c>
    </row>
    <row r="95" spans="1:65" s="2" customFormat="1" ht="11.25">
      <c r="A95" s="36"/>
      <c r="B95" s="37"/>
      <c r="C95" s="38"/>
      <c r="D95" s="188" t="s">
        <v>284</v>
      </c>
      <c r="E95" s="38"/>
      <c r="F95" s="189" t="s">
        <v>299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284</v>
      </c>
      <c r="AU95" s="19" t="s">
        <v>85</v>
      </c>
    </row>
    <row r="96" spans="1:65" s="2" customFormat="1" ht="11.25">
      <c r="A96" s="36"/>
      <c r="B96" s="37"/>
      <c r="C96" s="38"/>
      <c r="D96" s="193" t="s">
        <v>286</v>
      </c>
      <c r="E96" s="38"/>
      <c r="F96" s="194" t="s">
        <v>300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286</v>
      </c>
      <c r="AU96" s="19" t="s">
        <v>85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612</v>
      </c>
      <c r="G97" s="196"/>
      <c r="H97" s="199">
        <v>7062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83</v>
      </c>
      <c r="AY97" s="205" t="s">
        <v>275</v>
      </c>
    </row>
    <row r="98" spans="1:65" s="2" customFormat="1" ht="16.5" customHeight="1">
      <c r="A98" s="36"/>
      <c r="B98" s="37"/>
      <c r="C98" s="206" t="s">
        <v>282</v>
      </c>
      <c r="D98" s="206" t="s">
        <v>302</v>
      </c>
      <c r="E98" s="207" t="s">
        <v>303</v>
      </c>
      <c r="F98" s="208" t="s">
        <v>304</v>
      </c>
      <c r="G98" s="209" t="s">
        <v>305</v>
      </c>
      <c r="H98" s="210">
        <v>21.186</v>
      </c>
      <c r="I98" s="211"/>
      <c r="J98" s="212">
        <f>ROUND(I98*H98,2)</f>
        <v>0</v>
      </c>
      <c r="K98" s="208" t="s">
        <v>281</v>
      </c>
      <c r="L98" s="213"/>
      <c r="M98" s="214" t="s">
        <v>19</v>
      </c>
      <c r="N98" s="215" t="s">
        <v>46</v>
      </c>
      <c r="O98" s="66"/>
      <c r="P98" s="184">
        <f>O98*H98</f>
        <v>0</v>
      </c>
      <c r="Q98" s="184">
        <v>1E-3</v>
      </c>
      <c r="R98" s="184">
        <f>Q98*H98</f>
        <v>2.1186E-2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306</v>
      </c>
      <c r="AT98" s="186" t="s">
        <v>302</v>
      </c>
      <c r="AU98" s="186" t="s">
        <v>85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282</v>
      </c>
      <c r="BM98" s="186" t="s">
        <v>613</v>
      </c>
    </row>
    <row r="99" spans="1:65" s="2" customFormat="1" ht="11.25">
      <c r="A99" s="36"/>
      <c r="B99" s="37"/>
      <c r="C99" s="38"/>
      <c r="D99" s="188" t="s">
        <v>284</v>
      </c>
      <c r="E99" s="38"/>
      <c r="F99" s="189" t="s">
        <v>304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85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614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85</v>
      </c>
    </row>
    <row r="101" spans="1:65" s="13" customFormat="1" ht="11.25">
      <c r="B101" s="195"/>
      <c r="C101" s="196"/>
      <c r="D101" s="188" t="s">
        <v>288</v>
      </c>
      <c r="E101" s="196"/>
      <c r="F101" s="198" t="s">
        <v>615</v>
      </c>
      <c r="G101" s="196"/>
      <c r="H101" s="199">
        <v>21.186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4</v>
      </c>
      <c r="AX101" s="13" t="s">
        <v>83</v>
      </c>
      <c r="AY101" s="205" t="s">
        <v>275</v>
      </c>
    </row>
    <row r="102" spans="1:65" s="2" customFormat="1" ht="21.75" customHeight="1">
      <c r="A102" s="36"/>
      <c r="B102" s="37"/>
      <c r="C102" s="175" t="s">
        <v>311</v>
      </c>
      <c r="D102" s="175" t="s">
        <v>277</v>
      </c>
      <c r="E102" s="176" t="s">
        <v>312</v>
      </c>
      <c r="F102" s="177" t="s">
        <v>313</v>
      </c>
      <c r="G102" s="178" t="s">
        <v>314</v>
      </c>
      <c r="H102" s="179">
        <v>105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282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282</v>
      </c>
      <c r="BM102" s="186" t="s">
        <v>616</v>
      </c>
    </row>
    <row r="103" spans="1:65" s="2" customFormat="1" ht="19.5">
      <c r="A103" s="36"/>
      <c r="B103" s="37"/>
      <c r="C103" s="38"/>
      <c r="D103" s="188" t="s">
        <v>284</v>
      </c>
      <c r="E103" s="38"/>
      <c r="F103" s="189" t="s">
        <v>316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317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13" customFormat="1" ht="11.25">
      <c r="B105" s="195"/>
      <c r="C105" s="196"/>
      <c r="D105" s="188" t="s">
        <v>288</v>
      </c>
      <c r="E105" s="197" t="s">
        <v>19</v>
      </c>
      <c r="F105" s="198" t="s">
        <v>617</v>
      </c>
      <c r="G105" s="196"/>
      <c r="H105" s="199">
        <v>105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288</v>
      </c>
      <c r="AU105" s="205" t="s">
        <v>85</v>
      </c>
      <c r="AV105" s="13" t="s">
        <v>85</v>
      </c>
      <c r="AW105" s="13" t="s">
        <v>36</v>
      </c>
      <c r="AX105" s="13" t="s">
        <v>83</v>
      </c>
      <c r="AY105" s="205" t="s">
        <v>275</v>
      </c>
    </row>
    <row r="106" spans="1:65" s="2" customFormat="1" ht="16.5" customHeight="1">
      <c r="A106" s="36"/>
      <c r="B106" s="37"/>
      <c r="C106" s="175" t="s">
        <v>319</v>
      </c>
      <c r="D106" s="175" t="s">
        <v>277</v>
      </c>
      <c r="E106" s="176" t="s">
        <v>320</v>
      </c>
      <c r="F106" s="177" t="s">
        <v>321</v>
      </c>
      <c r="G106" s="178" t="s">
        <v>280</v>
      </c>
      <c r="H106" s="179">
        <v>7167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282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282</v>
      </c>
      <c r="BM106" s="186" t="s">
        <v>618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323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324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619</v>
      </c>
      <c r="G109" s="196"/>
      <c r="H109" s="199">
        <v>7167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83</v>
      </c>
      <c r="AY109" s="205" t="s">
        <v>275</v>
      </c>
    </row>
    <row r="110" spans="1:65" s="2" customFormat="1" ht="16.5" customHeight="1">
      <c r="A110" s="36"/>
      <c r="B110" s="37"/>
      <c r="C110" s="175" t="s">
        <v>326</v>
      </c>
      <c r="D110" s="175" t="s">
        <v>277</v>
      </c>
      <c r="E110" s="176" t="s">
        <v>327</v>
      </c>
      <c r="F110" s="177" t="s">
        <v>328</v>
      </c>
      <c r="G110" s="178" t="s">
        <v>280</v>
      </c>
      <c r="H110" s="179">
        <v>7167</v>
      </c>
      <c r="I110" s="180"/>
      <c r="J110" s="181">
        <f>ROUND(I110*H110,2)</f>
        <v>0</v>
      </c>
      <c r="K110" s="177" t="s">
        <v>281</v>
      </c>
      <c r="L110" s="41"/>
      <c r="M110" s="182" t="s">
        <v>19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282</v>
      </c>
      <c r="AT110" s="186" t="s">
        <v>277</v>
      </c>
      <c r="AU110" s="186" t="s">
        <v>85</v>
      </c>
      <c r="AY110" s="19" t="s">
        <v>275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282</v>
      </c>
      <c r="BM110" s="186" t="s">
        <v>620</v>
      </c>
    </row>
    <row r="111" spans="1:65" s="2" customFormat="1" ht="11.25">
      <c r="A111" s="36"/>
      <c r="B111" s="37"/>
      <c r="C111" s="38"/>
      <c r="D111" s="188" t="s">
        <v>284</v>
      </c>
      <c r="E111" s="38"/>
      <c r="F111" s="189" t="s">
        <v>330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284</v>
      </c>
      <c r="AU111" s="19" t="s">
        <v>85</v>
      </c>
    </row>
    <row r="112" spans="1:65" s="2" customFormat="1" ht="11.25">
      <c r="A112" s="36"/>
      <c r="B112" s="37"/>
      <c r="C112" s="38"/>
      <c r="D112" s="193" t="s">
        <v>286</v>
      </c>
      <c r="E112" s="38"/>
      <c r="F112" s="194" t="s">
        <v>331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286</v>
      </c>
      <c r="AU112" s="19" t="s">
        <v>85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619</v>
      </c>
      <c r="G113" s="196"/>
      <c r="H113" s="199">
        <v>7167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83</v>
      </c>
      <c r="AY113" s="205" t="s">
        <v>275</v>
      </c>
    </row>
    <row r="114" spans="1:65" s="2" customFormat="1" ht="16.5" customHeight="1">
      <c r="A114" s="36"/>
      <c r="B114" s="37"/>
      <c r="C114" s="175" t="s">
        <v>306</v>
      </c>
      <c r="D114" s="175" t="s">
        <v>277</v>
      </c>
      <c r="E114" s="176" t="s">
        <v>332</v>
      </c>
      <c r="F114" s="177" t="s">
        <v>333</v>
      </c>
      <c r="G114" s="178" t="s">
        <v>280</v>
      </c>
      <c r="H114" s="179">
        <v>7062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282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621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335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336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7" t="s">
        <v>19</v>
      </c>
      <c r="F117" s="198" t="s">
        <v>608</v>
      </c>
      <c r="G117" s="196"/>
      <c r="H117" s="199">
        <v>7062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36</v>
      </c>
      <c r="AX117" s="13" t="s">
        <v>83</v>
      </c>
      <c r="AY117" s="205" t="s">
        <v>275</v>
      </c>
    </row>
    <row r="118" spans="1:65" s="2" customFormat="1" ht="16.5" customHeight="1">
      <c r="A118" s="36"/>
      <c r="B118" s="37"/>
      <c r="C118" s="175" t="s">
        <v>337</v>
      </c>
      <c r="D118" s="175" t="s">
        <v>277</v>
      </c>
      <c r="E118" s="176" t="s">
        <v>338</v>
      </c>
      <c r="F118" s="177" t="s">
        <v>339</v>
      </c>
      <c r="G118" s="178" t="s">
        <v>340</v>
      </c>
      <c r="H118" s="179">
        <v>0.71699999999999997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622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342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343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623</v>
      </c>
      <c r="G121" s="196"/>
      <c r="H121" s="199">
        <v>0.71699999999999997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346</v>
      </c>
      <c r="F122" s="177" t="s">
        <v>347</v>
      </c>
      <c r="G122" s="178" t="s">
        <v>314</v>
      </c>
      <c r="H122" s="179">
        <v>105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624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349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350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617</v>
      </c>
      <c r="G125" s="196"/>
      <c r="H125" s="199">
        <v>105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83</v>
      </c>
      <c r="AY125" s="205" t="s">
        <v>275</v>
      </c>
    </row>
    <row r="126" spans="1:65" s="2" customFormat="1" ht="21.75" customHeight="1">
      <c r="A126" s="36"/>
      <c r="B126" s="37"/>
      <c r="C126" s="175" t="s">
        <v>351</v>
      </c>
      <c r="D126" s="175" t="s">
        <v>277</v>
      </c>
      <c r="E126" s="176" t="s">
        <v>352</v>
      </c>
      <c r="F126" s="177" t="s">
        <v>353</v>
      </c>
      <c r="G126" s="178" t="s">
        <v>314</v>
      </c>
      <c r="H126" s="179">
        <v>105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6.0000000000000002E-5</v>
      </c>
      <c r="R126" s="184">
        <f>Q126*H126</f>
        <v>6.3E-3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625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355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356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65" s="13" customFormat="1" ht="11.25">
      <c r="B129" s="195"/>
      <c r="C129" s="196"/>
      <c r="D129" s="188" t="s">
        <v>288</v>
      </c>
      <c r="E129" s="197" t="s">
        <v>19</v>
      </c>
      <c r="F129" s="198" t="s">
        <v>617</v>
      </c>
      <c r="G129" s="196"/>
      <c r="H129" s="199">
        <v>105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288</v>
      </c>
      <c r="AU129" s="205" t="s">
        <v>85</v>
      </c>
      <c r="AV129" s="13" t="s">
        <v>85</v>
      </c>
      <c r="AW129" s="13" t="s">
        <v>36</v>
      </c>
      <c r="AX129" s="13" t="s">
        <v>83</v>
      </c>
      <c r="AY129" s="205" t="s">
        <v>275</v>
      </c>
    </row>
    <row r="130" spans="1:65" s="2" customFormat="1" ht="16.5" customHeight="1">
      <c r="A130" s="36"/>
      <c r="B130" s="37"/>
      <c r="C130" s="206" t="s">
        <v>8</v>
      </c>
      <c r="D130" s="206" t="s">
        <v>302</v>
      </c>
      <c r="E130" s="207" t="s">
        <v>357</v>
      </c>
      <c r="F130" s="208" t="s">
        <v>358</v>
      </c>
      <c r="G130" s="209" t="s">
        <v>314</v>
      </c>
      <c r="H130" s="210">
        <v>315</v>
      </c>
      <c r="I130" s="211"/>
      <c r="J130" s="212">
        <f>ROUND(I130*H130,2)</f>
        <v>0</v>
      </c>
      <c r="K130" s="208" t="s">
        <v>281</v>
      </c>
      <c r="L130" s="213"/>
      <c r="M130" s="214" t="s">
        <v>19</v>
      </c>
      <c r="N130" s="215" t="s">
        <v>46</v>
      </c>
      <c r="O130" s="66"/>
      <c r="P130" s="184">
        <f>O130*H130</f>
        <v>0</v>
      </c>
      <c r="Q130" s="184">
        <v>5.8999999999999999E-3</v>
      </c>
      <c r="R130" s="184">
        <f>Q130*H130</f>
        <v>1.8585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306</v>
      </c>
      <c r="AT130" s="186" t="s">
        <v>302</v>
      </c>
      <c r="AU130" s="186" t="s">
        <v>85</v>
      </c>
      <c r="AY130" s="19" t="s">
        <v>275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83</v>
      </c>
      <c r="BK130" s="187">
        <f>ROUND(I130*H130,2)</f>
        <v>0</v>
      </c>
      <c r="BL130" s="19" t="s">
        <v>282</v>
      </c>
      <c r="BM130" s="186" t="s">
        <v>626</v>
      </c>
    </row>
    <row r="131" spans="1:65" s="2" customFormat="1" ht="11.25">
      <c r="A131" s="36"/>
      <c r="B131" s="37"/>
      <c r="C131" s="38"/>
      <c r="D131" s="188" t="s">
        <v>284</v>
      </c>
      <c r="E131" s="38"/>
      <c r="F131" s="189" t="s">
        <v>358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284</v>
      </c>
      <c r="AU131" s="19" t="s">
        <v>85</v>
      </c>
    </row>
    <row r="132" spans="1:65" s="13" customFormat="1" ht="11.25">
      <c r="B132" s="195"/>
      <c r="C132" s="196"/>
      <c r="D132" s="188" t="s">
        <v>288</v>
      </c>
      <c r="E132" s="196"/>
      <c r="F132" s="198" t="s">
        <v>627</v>
      </c>
      <c r="G132" s="196"/>
      <c r="H132" s="199">
        <v>315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4</v>
      </c>
      <c r="AX132" s="13" t="s">
        <v>83</v>
      </c>
      <c r="AY132" s="205" t="s">
        <v>275</v>
      </c>
    </row>
    <row r="133" spans="1:65" s="2" customFormat="1" ht="16.5" customHeight="1">
      <c r="A133" s="36"/>
      <c r="B133" s="37"/>
      <c r="C133" s="175" t="s">
        <v>361</v>
      </c>
      <c r="D133" s="175" t="s">
        <v>277</v>
      </c>
      <c r="E133" s="176" t="s">
        <v>362</v>
      </c>
      <c r="F133" s="177" t="s">
        <v>363</v>
      </c>
      <c r="G133" s="178" t="s">
        <v>314</v>
      </c>
      <c r="H133" s="179">
        <v>105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628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365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366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3" customFormat="1" ht="11.25">
      <c r="B136" s="195"/>
      <c r="C136" s="196"/>
      <c r="D136" s="188" t="s">
        <v>288</v>
      </c>
      <c r="E136" s="197" t="s">
        <v>19</v>
      </c>
      <c r="F136" s="198" t="s">
        <v>617</v>
      </c>
      <c r="G136" s="196"/>
      <c r="H136" s="199">
        <v>105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288</v>
      </c>
      <c r="AU136" s="205" t="s">
        <v>85</v>
      </c>
      <c r="AV136" s="13" t="s">
        <v>85</v>
      </c>
      <c r="AW136" s="13" t="s">
        <v>36</v>
      </c>
      <c r="AX136" s="13" t="s">
        <v>83</v>
      </c>
      <c r="AY136" s="205" t="s">
        <v>275</v>
      </c>
    </row>
    <row r="137" spans="1:65" s="2" customFormat="1" ht="16.5" customHeight="1">
      <c r="A137" s="36"/>
      <c r="B137" s="37"/>
      <c r="C137" s="206" t="s">
        <v>367</v>
      </c>
      <c r="D137" s="206" t="s">
        <v>302</v>
      </c>
      <c r="E137" s="207" t="s">
        <v>368</v>
      </c>
      <c r="F137" s="208" t="s">
        <v>369</v>
      </c>
      <c r="G137" s="209" t="s">
        <v>292</v>
      </c>
      <c r="H137" s="210">
        <v>0.21</v>
      </c>
      <c r="I137" s="211"/>
      <c r="J137" s="212">
        <f>ROUND(I137*H137,2)</f>
        <v>0</v>
      </c>
      <c r="K137" s="208" t="s">
        <v>281</v>
      </c>
      <c r="L137" s="213"/>
      <c r="M137" s="214" t="s">
        <v>19</v>
      </c>
      <c r="N137" s="215" t="s">
        <v>46</v>
      </c>
      <c r="O137" s="66"/>
      <c r="P137" s="184">
        <f>O137*H137</f>
        <v>0</v>
      </c>
      <c r="Q137" s="184">
        <v>1</v>
      </c>
      <c r="R137" s="184">
        <f>Q137*H137</f>
        <v>0.21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306</v>
      </c>
      <c r="AT137" s="186" t="s">
        <v>302</v>
      </c>
      <c r="AU137" s="186" t="s">
        <v>85</v>
      </c>
      <c r="AY137" s="19" t="s">
        <v>275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83</v>
      </c>
      <c r="BK137" s="187">
        <f>ROUND(I137*H137,2)</f>
        <v>0</v>
      </c>
      <c r="BL137" s="19" t="s">
        <v>282</v>
      </c>
      <c r="BM137" s="186" t="s">
        <v>629</v>
      </c>
    </row>
    <row r="138" spans="1:65" s="2" customFormat="1" ht="11.25">
      <c r="A138" s="36"/>
      <c r="B138" s="37"/>
      <c r="C138" s="38"/>
      <c r="D138" s="188" t="s">
        <v>284</v>
      </c>
      <c r="E138" s="38"/>
      <c r="F138" s="189" t="s">
        <v>369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284</v>
      </c>
      <c r="AU138" s="19" t="s">
        <v>85</v>
      </c>
    </row>
    <row r="139" spans="1:65" s="13" customFormat="1" ht="11.25">
      <c r="B139" s="195"/>
      <c r="C139" s="196"/>
      <c r="D139" s="188" t="s">
        <v>288</v>
      </c>
      <c r="E139" s="196"/>
      <c r="F139" s="198" t="s">
        <v>630</v>
      </c>
      <c r="G139" s="196"/>
      <c r="H139" s="199">
        <v>0.21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4</v>
      </c>
      <c r="AX139" s="13" t="s">
        <v>83</v>
      </c>
      <c r="AY139" s="205" t="s">
        <v>275</v>
      </c>
    </row>
    <row r="140" spans="1:65" s="2" customFormat="1" ht="16.5" customHeight="1">
      <c r="A140" s="36"/>
      <c r="B140" s="37"/>
      <c r="C140" s="175" t="s">
        <v>372</v>
      </c>
      <c r="D140" s="175" t="s">
        <v>277</v>
      </c>
      <c r="E140" s="176" t="s">
        <v>373</v>
      </c>
      <c r="F140" s="177" t="s">
        <v>374</v>
      </c>
      <c r="G140" s="178" t="s">
        <v>314</v>
      </c>
      <c r="H140" s="179">
        <v>105</v>
      </c>
      <c r="I140" s="180"/>
      <c r="J140" s="181">
        <f>ROUND(I140*H140,2)</f>
        <v>0</v>
      </c>
      <c r="K140" s="177" t="s">
        <v>281</v>
      </c>
      <c r="L140" s="41"/>
      <c r="M140" s="182" t="s">
        <v>19</v>
      </c>
      <c r="N140" s="183" t="s">
        <v>46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282</v>
      </c>
      <c r="AT140" s="186" t="s">
        <v>277</v>
      </c>
      <c r="AU140" s="186" t="s">
        <v>85</v>
      </c>
      <c r="AY140" s="19" t="s">
        <v>275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83</v>
      </c>
      <c r="BK140" s="187">
        <f>ROUND(I140*H140,2)</f>
        <v>0</v>
      </c>
      <c r="BL140" s="19" t="s">
        <v>282</v>
      </c>
      <c r="BM140" s="186" t="s">
        <v>631</v>
      </c>
    </row>
    <row r="141" spans="1:65" s="2" customFormat="1" ht="11.25">
      <c r="A141" s="36"/>
      <c r="B141" s="37"/>
      <c r="C141" s="38"/>
      <c r="D141" s="188" t="s">
        <v>284</v>
      </c>
      <c r="E141" s="38"/>
      <c r="F141" s="189" t="s">
        <v>376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284</v>
      </c>
      <c r="AU141" s="19" t="s">
        <v>85</v>
      </c>
    </row>
    <row r="142" spans="1:65" s="2" customFormat="1" ht="11.25">
      <c r="A142" s="36"/>
      <c r="B142" s="37"/>
      <c r="C142" s="38"/>
      <c r="D142" s="193" t="s">
        <v>286</v>
      </c>
      <c r="E142" s="38"/>
      <c r="F142" s="194" t="s">
        <v>377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286</v>
      </c>
      <c r="AU142" s="19" t="s">
        <v>85</v>
      </c>
    </row>
    <row r="143" spans="1:65" s="14" customFormat="1" ht="11.25">
      <c r="B143" s="217"/>
      <c r="C143" s="218"/>
      <c r="D143" s="188" t="s">
        <v>288</v>
      </c>
      <c r="E143" s="219" t="s">
        <v>19</v>
      </c>
      <c r="F143" s="220" t="s">
        <v>632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288</v>
      </c>
      <c r="AU143" s="226" t="s">
        <v>85</v>
      </c>
      <c r="AV143" s="14" t="s">
        <v>83</v>
      </c>
      <c r="AW143" s="14" t="s">
        <v>36</v>
      </c>
      <c r="AX143" s="14" t="s">
        <v>75</v>
      </c>
      <c r="AY143" s="226" t="s">
        <v>275</v>
      </c>
    </row>
    <row r="144" spans="1:65" s="13" customFormat="1" ht="11.25">
      <c r="B144" s="195"/>
      <c r="C144" s="196"/>
      <c r="D144" s="188" t="s">
        <v>288</v>
      </c>
      <c r="E144" s="197" t="s">
        <v>19</v>
      </c>
      <c r="F144" s="198" t="s">
        <v>633</v>
      </c>
      <c r="G144" s="196"/>
      <c r="H144" s="199">
        <v>105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288</v>
      </c>
      <c r="AU144" s="205" t="s">
        <v>85</v>
      </c>
      <c r="AV144" s="13" t="s">
        <v>85</v>
      </c>
      <c r="AW144" s="13" t="s">
        <v>36</v>
      </c>
      <c r="AX144" s="13" t="s">
        <v>83</v>
      </c>
      <c r="AY144" s="205" t="s">
        <v>275</v>
      </c>
    </row>
    <row r="145" spans="1:65" s="2" customFormat="1" ht="16.5" customHeight="1">
      <c r="A145" s="36"/>
      <c r="B145" s="37"/>
      <c r="C145" s="175" t="s">
        <v>380</v>
      </c>
      <c r="D145" s="175" t="s">
        <v>277</v>
      </c>
      <c r="E145" s="176" t="s">
        <v>381</v>
      </c>
      <c r="F145" s="177" t="s">
        <v>382</v>
      </c>
      <c r="G145" s="178" t="s">
        <v>314</v>
      </c>
      <c r="H145" s="179">
        <v>105</v>
      </c>
      <c r="I145" s="180"/>
      <c r="J145" s="181">
        <f>ROUND(I145*H145,2)</f>
        <v>0</v>
      </c>
      <c r="K145" s="177" t="s">
        <v>281</v>
      </c>
      <c r="L145" s="41"/>
      <c r="M145" s="182" t="s">
        <v>19</v>
      </c>
      <c r="N145" s="183" t="s">
        <v>46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282</v>
      </c>
      <c r="AT145" s="186" t="s">
        <v>277</v>
      </c>
      <c r="AU145" s="186" t="s">
        <v>85</v>
      </c>
      <c r="AY145" s="19" t="s">
        <v>275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83</v>
      </c>
      <c r="BK145" s="187">
        <f>ROUND(I145*H145,2)</f>
        <v>0</v>
      </c>
      <c r="BL145" s="19" t="s">
        <v>282</v>
      </c>
      <c r="BM145" s="186" t="s">
        <v>634</v>
      </c>
    </row>
    <row r="146" spans="1:65" s="2" customFormat="1" ht="11.25">
      <c r="A146" s="36"/>
      <c r="B146" s="37"/>
      <c r="C146" s="38"/>
      <c r="D146" s="188" t="s">
        <v>284</v>
      </c>
      <c r="E146" s="38"/>
      <c r="F146" s="189" t="s">
        <v>384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284</v>
      </c>
      <c r="AU146" s="19" t="s">
        <v>85</v>
      </c>
    </row>
    <row r="147" spans="1:65" s="2" customFormat="1" ht="11.25">
      <c r="A147" s="36"/>
      <c r="B147" s="37"/>
      <c r="C147" s="38"/>
      <c r="D147" s="193" t="s">
        <v>286</v>
      </c>
      <c r="E147" s="38"/>
      <c r="F147" s="194" t="s">
        <v>385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286</v>
      </c>
      <c r="AU147" s="19" t="s">
        <v>85</v>
      </c>
    </row>
    <row r="148" spans="1:65" s="13" customFormat="1" ht="11.25">
      <c r="B148" s="195"/>
      <c r="C148" s="196"/>
      <c r="D148" s="188" t="s">
        <v>288</v>
      </c>
      <c r="E148" s="197" t="s">
        <v>19</v>
      </c>
      <c r="F148" s="198" t="s">
        <v>635</v>
      </c>
      <c r="G148" s="196"/>
      <c r="H148" s="199">
        <v>105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288</v>
      </c>
      <c r="AU148" s="205" t="s">
        <v>85</v>
      </c>
      <c r="AV148" s="13" t="s">
        <v>85</v>
      </c>
      <c r="AW148" s="13" t="s">
        <v>36</v>
      </c>
      <c r="AX148" s="13" t="s">
        <v>83</v>
      </c>
      <c r="AY148" s="205" t="s">
        <v>275</v>
      </c>
    </row>
    <row r="149" spans="1:65" s="2" customFormat="1" ht="16.5" customHeight="1">
      <c r="A149" s="36"/>
      <c r="B149" s="37"/>
      <c r="C149" s="175" t="s">
        <v>387</v>
      </c>
      <c r="D149" s="175" t="s">
        <v>277</v>
      </c>
      <c r="E149" s="176" t="s">
        <v>388</v>
      </c>
      <c r="F149" s="177" t="s">
        <v>389</v>
      </c>
      <c r="G149" s="178" t="s">
        <v>314</v>
      </c>
      <c r="H149" s="179">
        <v>105</v>
      </c>
      <c r="I149" s="180"/>
      <c r="J149" s="181">
        <f>ROUND(I149*H149,2)</f>
        <v>0</v>
      </c>
      <c r="K149" s="177" t="s">
        <v>281</v>
      </c>
      <c r="L149" s="41"/>
      <c r="M149" s="182" t="s">
        <v>19</v>
      </c>
      <c r="N149" s="183" t="s">
        <v>46</v>
      </c>
      <c r="O149" s="66"/>
      <c r="P149" s="184">
        <f>O149*H149</f>
        <v>0</v>
      </c>
      <c r="Q149" s="184">
        <v>2.0799999999999998E-3</v>
      </c>
      <c r="R149" s="184">
        <f>Q149*H149</f>
        <v>0.21839999999999998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282</v>
      </c>
      <c r="AT149" s="186" t="s">
        <v>277</v>
      </c>
      <c r="AU149" s="186" t="s">
        <v>85</v>
      </c>
      <c r="AY149" s="19" t="s">
        <v>275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83</v>
      </c>
      <c r="BK149" s="187">
        <f>ROUND(I149*H149,2)</f>
        <v>0</v>
      </c>
      <c r="BL149" s="19" t="s">
        <v>282</v>
      </c>
      <c r="BM149" s="186" t="s">
        <v>636</v>
      </c>
    </row>
    <row r="150" spans="1:65" s="2" customFormat="1" ht="11.25">
      <c r="A150" s="36"/>
      <c r="B150" s="37"/>
      <c r="C150" s="38"/>
      <c r="D150" s="188" t="s">
        <v>284</v>
      </c>
      <c r="E150" s="38"/>
      <c r="F150" s="189" t="s">
        <v>391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284</v>
      </c>
      <c r="AU150" s="19" t="s">
        <v>85</v>
      </c>
    </row>
    <row r="151" spans="1:65" s="2" customFormat="1" ht="11.25">
      <c r="A151" s="36"/>
      <c r="B151" s="37"/>
      <c r="C151" s="38"/>
      <c r="D151" s="193" t="s">
        <v>286</v>
      </c>
      <c r="E151" s="38"/>
      <c r="F151" s="194" t="s">
        <v>392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286</v>
      </c>
      <c r="AU151" s="19" t="s">
        <v>85</v>
      </c>
    </row>
    <row r="152" spans="1:65" s="14" customFormat="1" ht="11.25">
      <c r="B152" s="217"/>
      <c r="C152" s="218"/>
      <c r="D152" s="188" t="s">
        <v>288</v>
      </c>
      <c r="E152" s="219" t="s">
        <v>19</v>
      </c>
      <c r="F152" s="220" t="s">
        <v>393</v>
      </c>
      <c r="G152" s="218"/>
      <c r="H152" s="219" t="s">
        <v>19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288</v>
      </c>
      <c r="AU152" s="226" t="s">
        <v>85</v>
      </c>
      <c r="AV152" s="14" t="s">
        <v>83</v>
      </c>
      <c r="AW152" s="14" t="s">
        <v>36</v>
      </c>
      <c r="AX152" s="14" t="s">
        <v>75</v>
      </c>
      <c r="AY152" s="226" t="s">
        <v>275</v>
      </c>
    </row>
    <row r="153" spans="1:65" s="13" customFormat="1" ht="11.25">
      <c r="B153" s="195"/>
      <c r="C153" s="196"/>
      <c r="D153" s="188" t="s">
        <v>288</v>
      </c>
      <c r="E153" s="197" t="s">
        <v>19</v>
      </c>
      <c r="F153" s="198" t="s">
        <v>617</v>
      </c>
      <c r="G153" s="196"/>
      <c r="H153" s="199">
        <v>105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288</v>
      </c>
      <c r="AU153" s="205" t="s">
        <v>85</v>
      </c>
      <c r="AV153" s="13" t="s">
        <v>85</v>
      </c>
      <c r="AW153" s="13" t="s">
        <v>36</v>
      </c>
      <c r="AX153" s="13" t="s">
        <v>83</v>
      </c>
      <c r="AY153" s="205" t="s">
        <v>275</v>
      </c>
    </row>
    <row r="154" spans="1:65" s="2" customFormat="1" ht="16.5" customHeight="1">
      <c r="A154" s="36"/>
      <c r="B154" s="37"/>
      <c r="C154" s="175" t="s">
        <v>394</v>
      </c>
      <c r="D154" s="175" t="s">
        <v>277</v>
      </c>
      <c r="E154" s="176" t="s">
        <v>395</v>
      </c>
      <c r="F154" s="177" t="s">
        <v>396</v>
      </c>
      <c r="G154" s="178" t="s">
        <v>397</v>
      </c>
      <c r="H154" s="179">
        <v>105</v>
      </c>
      <c r="I154" s="180"/>
      <c r="J154" s="181">
        <f>ROUND(I154*H154,2)</f>
        <v>0</v>
      </c>
      <c r="K154" s="177" t="s">
        <v>19</v>
      </c>
      <c r="L154" s="41"/>
      <c r="M154" s="182" t="s">
        <v>19</v>
      </c>
      <c r="N154" s="183" t="s">
        <v>46</v>
      </c>
      <c r="O154" s="66"/>
      <c r="P154" s="184">
        <f>O154*H154</f>
        <v>0</v>
      </c>
      <c r="Q154" s="184">
        <v>2.0000000000000002E-5</v>
      </c>
      <c r="R154" s="184">
        <f>Q154*H154</f>
        <v>2.1000000000000003E-3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282</v>
      </c>
      <c r="AT154" s="186" t="s">
        <v>277</v>
      </c>
      <c r="AU154" s="186" t="s">
        <v>85</v>
      </c>
      <c r="AY154" s="19" t="s">
        <v>275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282</v>
      </c>
      <c r="BM154" s="186" t="s">
        <v>637</v>
      </c>
    </row>
    <row r="155" spans="1:65" s="2" customFormat="1" ht="11.25">
      <c r="A155" s="36"/>
      <c r="B155" s="37"/>
      <c r="C155" s="38"/>
      <c r="D155" s="188" t="s">
        <v>284</v>
      </c>
      <c r="E155" s="38"/>
      <c r="F155" s="189" t="s">
        <v>396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284</v>
      </c>
      <c r="AU155" s="19" t="s">
        <v>85</v>
      </c>
    </row>
    <row r="156" spans="1:65" s="13" customFormat="1" ht="11.25">
      <c r="B156" s="195"/>
      <c r="C156" s="196"/>
      <c r="D156" s="188" t="s">
        <v>288</v>
      </c>
      <c r="E156" s="197" t="s">
        <v>19</v>
      </c>
      <c r="F156" s="198" t="s">
        <v>617</v>
      </c>
      <c r="G156" s="196"/>
      <c r="H156" s="199">
        <v>105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288</v>
      </c>
      <c r="AU156" s="205" t="s">
        <v>85</v>
      </c>
      <c r="AV156" s="13" t="s">
        <v>85</v>
      </c>
      <c r="AW156" s="13" t="s">
        <v>36</v>
      </c>
      <c r="AX156" s="13" t="s">
        <v>83</v>
      </c>
      <c r="AY156" s="205" t="s">
        <v>275</v>
      </c>
    </row>
    <row r="157" spans="1:65" s="2" customFormat="1" ht="16.5" customHeight="1">
      <c r="A157" s="36"/>
      <c r="B157" s="37"/>
      <c r="C157" s="175" t="s">
        <v>400</v>
      </c>
      <c r="D157" s="175" t="s">
        <v>277</v>
      </c>
      <c r="E157" s="176" t="s">
        <v>401</v>
      </c>
      <c r="F157" s="177" t="s">
        <v>402</v>
      </c>
      <c r="G157" s="178" t="s">
        <v>280</v>
      </c>
      <c r="H157" s="179">
        <v>105</v>
      </c>
      <c r="I157" s="180"/>
      <c r="J157" s="181">
        <f>ROUND(I157*H157,2)</f>
        <v>0</v>
      </c>
      <c r="K157" s="177" t="s">
        <v>281</v>
      </c>
      <c r="L157" s="41"/>
      <c r="M157" s="182" t="s">
        <v>19</v>
      </c>
      <c r="N157" s="183" t="s">
        <v>46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282</v>
      </c>
      <c r="AT157" s="186" t="s">
        <v>277</v>
      </c>
      <c r="AU157" s="186" t="s">
        <v>85</v>
      </c>
      <c r="AY157" s="19" t="s">
        <v>275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83</v>
      </c>
      <c r="BK157" s="187">
        <f>ROUND(I157*H157,2)</f>
        <v>0</v>
      </c>
      <c r="BL157" s="19" t="s">
        <v>282</v>
      </c>
      <c r="BM157" s="186" t="s">
        <v>638</v>
      </c>
    </row>
    <row r="158" spans="1:65" s="2" customFormat="1" ht="11.25">
      <c r="A158" s="36"/>
      <c r="B158" s="37"/>
      <c r="C158" s="38"/>
      <c r="D158" s="188" t="s">
        <v>284</v>
      </c>
      <c r="E158" s="38"/>
      <c r="F158" s="189" t="s">
        <v>404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284</v>
      </c>
      <c r="AU158" s="19" t="s">
        <v>85</v>
      </c>
    </row>
    <row r="159" spans="1:65" s="2" customFormat="1" ht="11.25">
      <c r="A159" s="36"/>
      <c r="B159" s="37"/>
      <c r="C159" s="38"/>
      <c r="D159" s="193" t="s">
        <v>286</v>
      </c>
      <c r="E159" s="38"/>
      <c r="F159" s="194" t="s">
        <v>405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286</v>
      </c>
      <c r="AU159" s="19" t="s">
        <v>85</v>
      </c>
    </row>
    <row r="160" spans="1:65" s="13" customFormat="1" ht="11.25">
      <c r="B160" s="195"/>
      <c r="C160" s="196"/>
      <c r="D160" s="188" t="s">
        <v>288</v>
      </c>
      <c r="E160" s="197" t="s">
        <v>19</v>
      </c>
      <c r="F160" s="198" t="s">
        <v>617</v>
      </c>
      <c r="G160" s="196"/>
      <c r="H160" s="199">
        <v>105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288</v>
      </c>
      <c r="AU160" s="205" t="s">
        <v>85</v>
      </c>
      <c r="AV160" s="13" t="s">
        <v>85</v>
      </c>
      <c r="AW160" s="13" t="s">
        <v>36</v>
      </c>
      <c r="AX160" s="13" t="s">
        <v>83</v>
      </c>
      <c r="AY160" s="205" t="s">
        <v>275</v>
      </c>
    </row>
    <row r="161" spans="1:65" s="2" customFormat="1" ht="16.5" customHeight="1">
      <c r="A161" s="36"/>
      <c r="B161" s="37"/>
      <c r="C161" s="206" t="s">
        <v>406</v>
      </c>
      <c r="D161" s="206" t="s">
        <v>302</v>
      </c>
      <c r="E161" s="207" t="s">
        <v>407</v>
      </c>
      <c r="F161" s="208" t="s">
        <v>408</v>
      </c>
      <c r="G161" s="209" t="s">
        <v>409</v>
      </c>
      <c r="H161" s="210">
        <v>10.815</v>
      </c>
      <c r="I161" s="211"/>
      <c r="J161" s="212">
        <f>ROUND(I161*H161,2)</f>
        <v>0</v>
      </c>
      <c r="K161" s="208" t="s">
        <v>281</v>
      </c>
      <c r="L161" s="213"/>
      <c r="M161" s="214" t="s">
        <v>19</v>
      </c>
      <c r="N161" s="215" t="s">
        <v>46</v>
      </c>
      <c r="O161" s="66"/>
      <c r="P161" s="184">
        <f>O161*H161</f>
        <v>0</v>
      </c>
      <c r="Q161" s="184">
        <v>0.2</v>
      </c>
      <c r="R161" s="184">
        <f>Q161*H161</f>
        <v>2.1629999999999998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306</v>
      </c>
      <c r="AT161" s="186" t="s">
        <v>302</v>
      </c>
      <c r="AU161" s="186" t="s">
        <v>85</v>
      </c>
      <c r="AY161" s="19" t="s">
        <v>275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83</v>
      </c>
      <c r="BK161" s="187">
        <f>ROUND(I161*H161,2)</f>
        <v>0</v>
      </c>
      <c r="BL161" s="19" t="s">
        <v>282</v>
      </c>
      <c r="BM161" s="186" t="s">
        <v>639</v>
      </c>
    </row>
    <row r="162" spans="1:65" s="2" customFormat="1" ht="11.25">
      <c r="A162" s="36"/>
      <c r="B162" s="37"/>
      <c r="C162" s="38"/>
      <c r="D162" s="188" t="s">
        <v>284</v>
      </c>
      <c r="E162" s="38"/>
      <c r="F162" s="189" t="s">
        <v>408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284</v>
      </c>
      <c r="AU162" s="19" t="s">
        <v>85</v>
      </c>
    </row>
    <row r="163" spans="1:65" s="13" customFormat="1" ht="11.25">
      <c r="B163" s="195"/>
      <c r="C163" s="196"/>
      <c r="D163" s="188" t="s">
        <v>288</v>
      </c>
      <c r="E163" s="196"/>
      <c r="F163" s="198" t="s">
        <v>640</v>
      </c>
      <c r="G163" s="196"/>
      <c r="H163" s="199">
        <v>10.815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288</v>
      </c>
      <c r="AU163" s="205" t="s">
        <v>85</v>
      </c>
      <c r="AV163" s="13" t="s">
        <v>85</v>
      </c>
      <c r="AW163" s="13" t="s">
        <v>4</v>
      </c>
      <c r="AX163" s="13" t="s">
        <v>83</v>
      </c>
      <c r="AY163" s="205" t="s">
        <v>275</v>
      </c>
    </row>
    <row r="164" spans="1:65" s="2" customFormat="1" ht="16.5" customHeight="1">
      <c r="A164" s="36"/>
      <c r="B164" s="37"/>
      <c r="C164" s="175" t="s">
        <v>7</v>
      </c>
      <c r="D164" s="175" t="s">
        <v>277</v>
      </c>
      <c r="E164" s="176" t="s">
        <v>412</v>
      </c>
      <c r="F164" s="177" t="s">
        <v>413</v>
      </c>
      <c r="G164" s="178" t="s">
        <v>292</v>
      </c>
      <c r="H164" s="179">
        <v>0.21</v>
      </c>
      <c r="I164" s="180"/>
      <c r="J164" s="181">
        <f>ROUND(I164*H164,2)</f>
        <v>0</v>
      </c>
      <c r="K164" s="177" t="s">
        <v>19</v>
      </c>
      <c r="L164" s="41"/>
      <c r="M164" s="182" t="s">
        <v>19</v>
      </c>
      <c r="N164" s="183" t="s">
        <v>46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282</v>
      </c>
      <c r="AT164" s="186" t="s">
        <v>277</v>
      </c>
      <c r="AU164" s="186" t="s">
        <v>85</v>
      </c>
      <c r="AY164" s="19" t="s">
        <v>275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83</v>
      </c>
      <c r="BK164" s="187">
        <f>ROUND(I164*H164,2)</f>
        <v>0</v>
      </c>
      <c r="BL164" s="19" t="s">
        <v>282</v>
      </c>
      <c r="BM164" s="186" t="s">
        <v>641</v>
      </c>
    </row>
    <row r="165" spans="1:65" s="2" customFormat="1" ht="11.25">
      <c r="A165" s="36"/>
      <c r="B165" s="37"/>
      <c r="C165" s="38"/>
      <c r="D165" s="188" t="s">
        <v>284</v>
      </c>
      <c r="E165" s="38"/>
      <c r="F165" s="189" t="s">
        <v>415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284</v>
      </c>
      <c r="AU165" s="19" t="s">
        <v>85</v>
      </c>
    </row>
    <row r="166" spans="1:65" s="13" customFormat="1" ht="11.25">
      <c r="B166" s="195"/>
      <c r="C166" s="196"/>
      <c r="D166" s="188" t="s">
        <v>288</v>
      </c>
      <c r="E166" s="197" t="s">
        <v>19</v>
      </c>
      <c r="F166" s="198" t="s">
        <v>642</v>
      </c>
      <c r="G166" s="196"/>
      <c r="H166" s="199">
        <v>0.21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288</v>
      </c>
      <c r="AU166" s="205" t="s">
        <v>85</v>
      </c>
      <c r="AV166" s="13" t="s">
        <v>85</v>
      </c>
      <c r="AW166" s="13" t="s">
        <v>36</v>
      </c>
      <c r="AX166" s="13" t="s">
        <v>83</v>
      </c>
      <c r="AY166" s="205" t="s">
        <v>275</v>
      </c>
    </row>
    <row r="167" spans="1:65" s="2" customFormat="1" ht="16.5" customHeight="1">
      <c r="A167" s="36"/>
      <c r="B167" s="37"/>
      <c r="C167" s="206" t="s">
        <v>417</v>
      </c>
      <c r="D167" s="206" t="s">
        <v>302</v>
      </c>
      <c r="E167" s="207" t="s">
        <v>418</v>
      </c>
      <c r="F167" s="208" t="s">
        <v>419</v>
      </c>
      <c r="G167" s="209" t="s">
        <v>305</v>
      </c>
      <c r="H167" s="210">
        <v>6.0000000000000001E-3</v>
      </c>
      <c r="I167" s="211"/>
      <c r="J167" s="212">
        <f>ROUND(I167*H167,2)</f>
        <v>0</v>
      </c>
      <c r="K167" s="208" t="s">
        <v>19</v>
      </c>
      <c r="L167" s="213"/>
      <c r="M167" s="214" t="s">
        <v>19</v>
      </c>
      <c r="N167" s="215" t="s">
        <v>46</v>
      </c>
      <c r="O167" s="66"/>
      <c r="P167" s="184">
        <f>O167*H167</f>
        <v>0</v>
      </c>
      <c r="Q167" s="184">
        <v>1E-3</v>
      </c>
      <c r="R167" s="184">
        <f>Q167*H167</f>
        <v>6.0000000000000002E-6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306</v>
      </c>
      <c r="AT167" s="186" t="s">
        <v>302</v>
      </c>
      <c r="AU167" s="186" t="s">
        <v>85</v>
      </c>
      <c r="AY167" s="19" t="s">
        <v>275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83</v>
      </c>
      <c r="BK167" s="187">
        <f>ROUND(I167*H167,2)</f>
        <v>0</v>
      </c>
      <c r="BL167" s="19" t="s">
        <v>282</v>
      </c>
      <c r="BM167" s="186" t="s">
        <v>643</v>
      </c>
    </row>
    <row r="168" spans="1:65" s="2" customFormat="1" ht="11.25">
      <c r="A168" s="36"/>
      <c r="B168" s="37"/>
      <c r="C168" s="38"/>
      <c r="D168" s="188" t="s">
        <v>284</v>
      </c>
      <c r="E168" s="38"/>
      <c r="F168" s="189" t="s">
        <v>419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284</v>
      </c>
      <c r="AU168" s="19" t="s">
        <v>85</v>
      </c>
    </row>
    <row r="169" spans="1:65" s="13" customFormat="1" ht="11.25">
      <c r="B169" s="195"/>
      <c r="C169" s="196"/>
      <c r="D169" s="188" t="s">
        <v>288</v>
      </c>
      <c r="E169" s="196"/>
      <c r="F169" s="198" t="s">
        <v>644</v>
      </c>
      <c r="G169" s="196"/>
      <c r="H169" s="199">
        <v>6.0000000000000001E-3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288</v>
      </c>
      <c r="AU169" s="205" t="s">
        <v>85</v>
      </c>
      <c r="AV169" s="13" t="s">
        <v>85</v>
      </c>
      <c r="AW169" s="13" t="s">
        <v>4</v>
      </c>
      <c r="AX169" s="13" t="s">
        <v>83</v>
      </c>
      <c r="AY169" s="205" t="s">
        <v>275</v>
      </c>
    </row>
    <row r="170" spans="1:65" s="2" customFormat="1" ht="16.5" customHeight="1">
      <c r="A170" s="36"/>
      <c r="B170" s="37"/>
      <c r="C170" s="175" t="s">
        <v>422</v>
      </c>
      <c r="D170" s="175" t="s">
        <v>277</v>
      </c>
      <c r="E170" s="176" t="s">
        <v>423</v>
      </c>
      <c r="F170" s="177" t="s">
        <v>424</v>
      </c>
      <c r="G170" s="178" t="s">
        <v>409</v>
      </c>
      <c r="H170" s="179">
        <v>52.5</v>
      </c>
      <c r="I170" s="180"/>
      <c r="J170" s="181">
        <f>ROUND(I170*H170,2)</f>
        <v>0</v>
      </c>
      <c r="K170" s="177" t="s">
        <v>281</v>
      </c>
      <c r="L170" s="41"/>
      <c r="M170" s="182" t="s">
        <v>19</v>
      </c>
      <c r="N170" s="183" t="s">
        <v>46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282</v>
      </c>
      <c r="AT170" s="186" t="s">
        <v>277</v>
      </c>
      <c r="AU170" s="186" t="s">
        <v>85</v>
      </c>
      <c r="AY170" s="19" t="s">
        <v>275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83</v>
      </c>
      <c r="BK170" s="187">
        <f>ROUND(I170*H170,2)</f>
        <v>0</v>
      </c>
      <c r="BL170" s="19" t="s">
        <v>282</v>
      </c>
      <c r="BM170" s="186" t="s">
        <v>645</v>
      </c>
    </row>
    <row r="171" spans="1:65" s="2" customFormat="1" ht="11.25">
      <c r="A171" s="36"/>
      <c r="B171" s="37"/>
      <c r="C171" s="38"/>
      <c r="D171" s="188" t="s">
        <v>284</v>
      </c>
      <c r="E171" s="38"/>
      <c r="F171" s="189" t="s">
        <v>426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284</v>
      </c>
      <c r="AU171" s="19" t="s">
        <v>85</v>
      </c>
    </row>
    <row r="172" spans="1:65" s="2" customFormat="1" ht="11.25">
      <c r="A172" s="36"/>
      <c r="B172" s="37"/>
      <c r="C172" s="38"/>
      <c r="D172" s="193" t="s">
        <v>286</v>
      </c>
      <c r="E172" s="38"/>
      <c r="F172" s="194" t="s">
        <v>427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286</v>
      </c>
      <c r="AU172" s="19" t="s">
        <v>85</v>
      </c>
    </row>
    <row r="173" spans="1:65" s="13" customFormat="1" ht="11.25">
      <c r="B173" s="195"/>
      <c r="C173" s="196"/>
      <c r="D173" s="188" t="s">
        <v>288</v>
      </c>
      <c r="E173" s="197" t="s">
        <v>19</v>
      </c>
      <c r="F173" s="198" t="s">
        <v>646</v>
      </c>
      <c r="G173" s="196"/>
      <c r="H173" s="199">
        <v>52.5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288</v>
      </c>
      <c r="AU173" s="205" t="s">
        <v>85</v>
      </c>
      <c r="AV173" s="13" t="s">
        <v>85</v>
      </c>
      <c r="AW173" s="13" t="s">
        <v>36</v>
      </c>
      <c r="AX173" s="13" t="s">
        <v>83</v>
      </c>
      <c r="AY173" s="205" t="s">
        <v>275</v>
      </c>
    </row>
    <row r="174" spans="1:65" s="2" customFormat="1" ht="16.5" customHeight="1">
      <c r="A174" s="36"/>
      <c r="B174" s="37"/>
      <c r="C174" s="175" t="s">
        <v>429</v>
      </c>
      <c r="D174" s="175" t="s">
        <v>277</v>
      </c>
      <c r="E174" s="176" t="s">
        <v>430</v>
      </c>
      <c r="F174" s="177" t="s">
        <v>431</v>
      </c>
      <c r="G174" s="178" t="s">
        <v>409</v>
      </c>
      <c r="H174" s="179">
        <v>52.5</v>
      </c>
      <c r="I174" s="180"/>
      <c r="J174" s="181">
        <f>ROUND(I174*H174,2)</f>
        <v>0</v>
      </c>
      <c r="K174" s="177" t="s">
        <v>281</v>
      </c>
      <c r="L174" s="41"/>
      <c r="M174" s="182" t="s">
        <v>19</v>
      </c>
      <c r="N174" s="183" t="s">
        <v>46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282</v>
      </c>
      <c r="AT174" s="186" t="s">
        <v>277</v>
      </c>
      <c r="AU174" s="186" t="s">
        <v>85</v>
      </c>
      <c r="AY174" s="19" t="s">
        <v>275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83</v>
      </c>
      <c r="BK174" s="187">
        <f>ROUND(I174*H174,2)</f>
        <v>0</v>
      </c>
      <c r="BL174" s="19" t="s">
        <v>282</v>
      </c>
      <c r="BM174" s="186" t="s">
        <v>647</v>
      </c>
    </row>
    <row r="175" spans="1:65" s="2" customFormat="1" ht="11.25">
      <c r="A175" s="36"/>
      <c r="B175" s="37"/>
      <c r="C175" s="38"/>
      <c r="D175" s="188" t="s">
        <v>284</v>
      </c>
      <c r="E175" s="38"/>
      <c r="F175" s="189" t="s">
        <v>433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284</v>
      </c>
      <c r="AU175" s="19" t="s">
        <v>85</v>
      </c>
    </row>
    <row r="176" spans="1:65" s="2" customFormat="1" ht="11.25">
      <c r="A176" s="36"/>
      <c r="B176" s="37"/>
      <c r="C176" s="38"/>
      <c r="D176" s="193" t="s">
        <v>286</v>
      </c>
      <c r="E176" s="38"/>
      <c r="F176" s="194" t="s">
        <v>434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286</v>
      </c>
      <c r="AU176" s="19" t="s">
        <v>85</v>
      </c>
    </row>
    <row r="177" spans="1:65" s="13" customFormat="1" ht="11.25">
      <c r="B177" s="195"/>
      <c r="C177" s="196"/>
      <c r="D177" s="188" t="s">
        <v>288</v>
      </c>
      <c r="E177" s="197" t="s">
        <v>19</v>
      </c>
      <c r="F177" s="198" t="s">
        <v>646</v>
      </c>
      <c r="G177" s="196"/>
      <c r="H177" s="199">
        <v>52.5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288</v>
      </c>
      <c r="AU177" s="205" t="s">
        <v>85</v>
      </c>
      <c r="AV177" s="13" t="s">
        <v>85</v>
      </c>
      <c r="AW177" s="13" t="s">
        <v>36</v>
      </c>
      <c r="AX177" s="13" t="s">
        <v>83</v>
      </c>
      <c r="AY177" s="205" t="s">
        <v>275</v>
      </c>
    </row>
    <row r="178" spans="1:65" s="2" customFormat="1" ht="16.5" customHeight="1">
      <c r="A178" s="36"/>
      <c r="B178" s="37"/>
      <c r="C178" s="175" t="s">
        <v>435</v>
      </c>
      <c r="D178" s="175" t="s">
        <v>277</v>
      </c>
      <c r="E178" s="176" t="s">
        <v>436</v>
      </c>
      <c r="F178" s="177" t="s">
        <v>437</v>
      </c>
      <c r="G178" s="178" t="s">
        <v>409</v>
      </c>
      <c r="H178" s="179">
        <v>210</v>
      </c>
      <c r="I178" s="180"/>
      <c r="J178" s="181">
        <f>ROUND(I178*H178,2)</f>
        <v>0</v>
      </c>
      <c r="K178" s="177" t="s">
        <v>281</v>
      </c>
      <c r="L178" s="41"/>
      <c r="M178" s="182" t="s">
        <v>19</v>
      </c>
      <c r="N178" s="183" t="s">
        <v>46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282</v>
      </c>
      <c r="AT178" s="186" t="s">
        <v>277</v>
      </c>
      <c r="AU178" s="186" t="s">
        <v>85</v>
      </c>
      <c r="AY178" s="19" t="s">
        <v>275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83</v>
      </c>
      <c r="BK178" s="187">
        <f>ROUND(I178*H178,2)</f>
        <v>0</v>
      </c>
      <c r="BL178" s="19" t="s">
        <v>282</v>
      </c>
      <c r="BM178" s="186" t="s">
        <v>648</v>
      </c>
    </row>
    <row r="179" spans="1:65" s="2" customFormat="1" ht="11.25">
      <c r="A179" s="36"/>
      <c r="B179" s="37"/>
      <c r="C179" s="38"/>
      <c r="D179" s="188" t="s">
        <v>284</v>
      </c>
      <c r="E179" s="38"/>
      <c r="F179" s="189" t="s">
        <v>439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284</v>
      </c>
      <c r="AU179" s="19" t="s">
        <v>85</v>
      </c>
    </row>
    <row r="180" spans="1:65" s="2" customFormat="1" ht="11.25">
      <c r="A180" s="36"/>
      <c r="B180" s="37"/>
      <c r="C180" s="38"/>
      <c r="D180" s="193" t="s">
        <v>286</v>
      </c>
      <c r="E180" s="38"/>
      <c r="F180" s="194" t="s">
        <v>440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286</v>
      </c>
      <c r="AU180" s="19" t="s">
        <v>85</v>
      </c>
    </row>
    <row r="181" spans="1:65" s="13" customFormat="1" ht="22.5">
      <c r="B181" s="195"/>
      <c r="C181" s="196"/>
      <c r="D181" s="188" t="s">
        <v>288</v>
      </c>
      <c r="E181" s="197" t="s">
        <v>19</v>
      </c>
      <c r="F181" s="198" t="s">
        <v>649</v>
      </c>
      <c r="G181" s="196"/>
      <c r="H181" s="199">
        <v>210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288</v>
      </c>
      <c r="AU181" s="205" t="s">
        <v>85</v>
      </c>
      <c r="AV181" s="13" t="s">
        <v>85</v>
      </c>
      <c r="AW181" s="13" t="s">
        <v>36</v>
      </c>
      <c r="AX181" s="13" t="s">
        <v>83</v>
      </c>
      <c r="AY181" s="205" t="s">
        <v>275</v>
      </c>
    </row>
    <row r="182" spans="1:65" s="2" customFormat="1" ht="16.5" customHeight="1">
      <c r="A182" s="36"/>
      <c r="B182" s="37"/>
      <c r="C182" s="206" t="s">
        <v>442</v>
      </c>
      <c r="D182" s="206" t="s">
        <v>302</v>
      </c>
      <c r="E182" s="207" t="s">
        <v>443</v>
      </c>
      <c r="F182" s="208" t="s">
        <v>444</v>
      </c>
      <c r="G182" s="209" t="s">
        <v>305</v>
      </c>
      <c r="H182" s="210">
        <v>42</v>
      </c>
      <c r="I182" s="211"/>
      <c r="J182" s="212">
        <f>ROUND(I182*H182,2)</f>
        <v>0</v>
      </c>
      <c r="K182" s="208" t="s">
        <v>19</v>
      </c>
      <c r="L182" s="213"/>
      <c r="M182" s="214" t="s">
        <v>19</v>
      </c>
      <c r="N182" s="215" t="s">
        <v>46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306</v>
      </c>
      <c r="AT182" s="186" t="s">
        <v>302</v>
      </c>
      <c r="AU182" s="186" t="s">
        <v>85</v>
      </c>
      <c r="AY182" s="19" t="s">
        <v>275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83</v>
      </c>
      <c r="BK182" s="187">
        <f>ROUND(I182*H182,2)</f>
        <v>0</v>
      </c>
      <c r="BL182" s="19" t="s">
        <v>282</v>
      </c>
      <c r="BM182" s="186" t="s">
        <v>650</v>
      </c>
    </row>
    <row r="183" spans="1:65" s="2" customFormat="1" ht="11.25">
      <c r="A183" s="36"/>
      <c r="B183" s="37"/>
      <c r="C183" s="38"/>
      <c r="D183" s="188" t="s">
        <v>284</v>
      </c>
      <c r="E183" s="38"/>
      <c r="F183" s="189" t="s">
        <v>444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284</v>
      </c>
      <c r="AU183" s="19" t="s">
        <v>85</v>
      </c>
    </row>
    <row r="184" spans="1:65" s="2" customFormat="1" ht="19.5">
      <c r="A184" s="36"/>
      <c r="B184" s="37"/>
      <c r="C184" s="38"/>
      <c r="D184" s="188" t="s">
        <v>308</v>
      </c>
      <c r="E184" s="38"/>
      <c r="F184" s="216" t="s">
        <v>446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308</v>
      </c>
      <c r="AU184" s="19" t="s">
        <v>85</v>
      </c>
    </row>
    <row r="185" spans="1:65" s="13" customFormat="1" ht="11.25">
      <c r="B185" s="195"/>
      <c r="C185" s="196"/>
      <c r="D185" s="188" t="s">
        <v>288</v>
      </c>
      <c r="E185" s="197" t="s">
        <v>19</v>
      </c>
      <c r="F185" s="198" t="s">
        <v>651</v>
      </c>
      <c r="G185" s="196"/>
      <c r="H185" s="199">
        <v>210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288</v>
      </c>
      <c r="AU185" s="205" t="s">
        <v>85</v>
      </c>
      <c r="AV185" s="13" t="s">
        <v>85</v>
      </c>
      <c r="AW185" s="13" t="s">
        <v>36</v>
      </c>
      <c r="AX185" s="13" t="s">
        <v>83</v>
      </c>
      <c r="AY185" s="205" t="s">
        <v>275</v>
      </c>
    </row>
    <row r="186" spans="1:65" s="13" customFormat="1" ht="11.25">
      <c r="B186" s="195"/>
      <c r="C186" s="196"/>
      <c r="D186" s="188" t="s">
        <v>288</v>
      </c>
      <c r="E186" s="196"/>
      <c r="F186" s="198" t="s">
        <v>652</v>
      </c>
      <c r="G186" s="196"/>
      <c r="H186" s="199">
        <v>42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288</v>
      </c>
      <c r="AU186" s="205" t="s">
        <v>85</v>
      </c>
      <c r="AV186" s="13" t="s">
        <v>85</v>
      </c>
      <c r="AW186" s="13" t="s">
        <v>4</v>
      </c>
      <c r="AX186" s="13" t="s">
        <v>83</v>
      </c>
      <c r="AY186" s="205" t="s">
        <v>275</v>
      </c>
    </row>
    <row r="187" spans="1:65" s="12" customFormat="1" ht="22.9" customHeight="1">
      <c r="B187" s="159"/>
      <c r="C187" s="160"/>
      <c r="D187" s="161" t="s">
        <v>74</v>
      </c>
      <c r="E187" s="173" t="s">
        <v>282</v>
      </c>
      <c r="F187" s="173" t="s">
        <v>449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SUM(P188:P194)</f>
        <v>0</v>
      </c>
      <c r="Q187" s="167"/>
      <c r="R187" s="168">
        <f>SUM(R188:R194)</f>
        <v>4.6200000000000005E-2</v>
      </c>
      <c r="S187" s="167"/>
      <c r="T187" s="169">
        <f>SUM(T188:T194)</f>
        <v>0</v>
      </c>
      <c r="AR187" s="170" t="s">
        <v>83</v>
      </c>
      <c r="AT187" s="171" t="s">
        <v>74</v>
      </c>
      <c r="AU187" s="171" t="s">
        <v>83</v>
      </c>
      <c r="AY187" s="170" t="s">
        <v>275</v>
      </c>
      <c r="BK187" s="172">
        <f>SUM(BK188:BK194)</f>
        <v>0</v>
      </c>
    </row>
    <row r="188" spans="1:65" s="2" customFormat="1" ht="16.5" customHeight="1">
      <c r="A188" s="36"/>
      <c r="B188" s="37"/>
      <c r="C188" s="175" t="s">
        <v>450</v>
      </c>
      <c r="D188" s="175" t="s">
        <v>277</v>
      </c>
      <c r="E188" s="176" t="s">
        <v>451</v>
      </c>
      <c r="F188" s="177" t="s">
        <v>452</v>
      </c>
      <c r="G188" s="178" t="s">
        <v>453</v>
      </c>
      <c r="H188" s="179">
        <v>105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46</v>
      </c>
      <c r="O188" s="66"/>
      <c r="P188" s="184">
        <f>O188*H188</f>
        <v>0</v>
      </c>
      <c r="Q188" s="184">
        <v>3.8000000000000002E-4</v>
      </c>
      <c r="R188" s="184">
        <f>Q188*H188</f>
        <v>3.9900000000000005E-2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282</v>
      </c>
      <c r="AT188" s="186" t="s">
        <v>277</v>
      </c>
      <c r="AU188" s="186" t="s">
        <v>85</v>
      </c>
      <c r="AY188" s="19" t="s">
        <v>275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83</v>
      </c>
      <c r="BK188" s="187">
        <f>ROUND(I188*H188,2)</f>
        <v>0</v>
      </c>
      <c r="BL188" s="19" t="s">
        <v>282</v>
      </c>
      <c r="BM188" s="186" t="s">
        <v>653</v>
      </c>
    </row>
    <row r="189" spans="1:65" s="2" customFormat="1" ht="11.25">
      <c r="A189" s="36"/>
      <c r="B189" s="37"/>
      <c r="C189" s="38"/>
      <c r="D189" s="188" t="s">
        <v>284</v>
      </c>
      <c r="E189" s="38"/>
      <c r="F189" s="189" t="s">
        <v>452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284</v>
      </c>
      <c r="AU189" s="19" t="s">
        <v>85</v>
      </c>
    </row>
    <row r="190" spans="1:65" s="2" customFormat="1" ht="19.5">
      <c r="A190" s="36"/>
      <c r="B190" s="37"/>
      <c r="C190" s="38"/>
      <c r="D190" s="188" t="s">
        <v>308</v>
      </c>
      <c r="E190" s="38"/>
      <c r="F190" s="216" t="s">
        <v>455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308</v>
      </c>
      <c r="AU190" s="19" t="s">
        <v>85</v>
      </c>
    </row>
    <row r="191" spans="1:65" s="13" customFormat="1" ht="11.25">
      <c r="B191" s="195"/>
      <c r="C191" s="196"/>
      <c r="D191" s="188" t="s">
        <v>288</v>
      </c>
      <c r="E191" s="197" t="s">
        <v>19</v>
      </c>
      <c r="F191" s="198" t="s">
        <v>617</v>
      </c>
      <c r="G191" s="196"/>
      <c r="H191" s="199">
        <v>105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288</v>
      </c>
      <c r="AU191" s="205" t="s">
        <v>85</v>
      </c>
      <c r="AV191" s="13" t="s">
        <v>85</v>
      </c>
      <c r="AW191" s="13" t="s">
        <v>36</v>
      </c>
      <c r="AX191" s="13" t="s">
        <v>83</v>
      </c>
      <c r="AY191" s="205" t="s">
        <v>275</v>
      </c>
    </row>
    <row r="192" spans="1:65" s="2" customFormat="1" ht="16.5" customHeight="1">
      <c r="A192" s="36"/>
      <c r="B192" s="37"/>
      <c r="C192" s="206" t="s">
        <v>456</v>
      </c>
      <c r="D192" s="206" t="s">
        <v>302</v>
      </c>
      <c r="E192" s="207" t="s">
        <v>457</v>
      </c>
      <c r="F192" s="208" t="s">
        <v>458</v>
      </c>
      <c r="G192" s="209" t="s">
        <v>314</v>
      </c>
      <c r="H192" s="210">
        <v>210</v>
      </c>
      <c r="I192" s="211"/>
      <c r="J192" s="212">
        <f>ROUND(I192*H192,2)</f>
        <v>0</v>
      </c>
      <c r="K192" s="208" t="s">
        <v>281</v>
      </c>
      <c r="L192" s="213"/>
      <c r="M192" s="214" t="s">
        <v>19</v>
      </c>
      <c r="N192" s="215" t="s">
        <v>46</v>
      </c>
      <c r="O192" s="66"/>
      <c r="P192" s="184">
        <f>O192*H192</f>
        <v>0</v>
      </c>
      <c r="Q192" s="184">
        <v>3.0000000000000001E-5</v>
      </c>
      <c r="R192" s="184">
        <f>Q192*H192</f>
        <v>6.3E-3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306</v>
      </c>
      <c r="AT192" s="186" t="s">
        <v>302</v>
      </c>
      <c r="AU192" s="186" t="s">
        <v>85</v>
      </c>
      <c r="AY192" s="19" t="s">
        <v>275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83</v>
      </c>
      <c r="BK192" s="187">
        <f>ROUND(I192*H192,2)</f>
        <v>0</v>
      </c>
      <c r="BL192" s="19" t="s">
        <v>282</v>
      </c>
      <c r="BM192" s="186" t="s">
        <v>654</v>
      </c>
    </row>
    <row r="193" spans="1:65" s="2" customFormat="1" ht="11.25">
      <c r="A193" s="36"/>
      <c r="B193" s="37"/>
      <c r="C193" s="38"/>
      <c r="D193" s="188" t="s">
        <v>284</v>
      </c>
      <c r="E193" s="38"/>
      <c r="F193" s="189" t="s">
        <v>458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284</v>
      </c>
      <c r="AU193" s="19" t="s">
        <v>85</v>
      </c>
    </row>
    <row r="194" spans="1:65" s="13" customFormat="1" ht="11.25">
      <c r="B194" s="195"/>
      <c r="C194" s="196"/>
      <c r="D194" s="188" t="s">
        <v>288</v>
      </c>
      <c r="E194" s="196"/>
      <c r="F194" s="198" t="s">
        <v>655</v>
      </c>
      <c r="G194" s="196"/>
      <c r="H194" s="199">
        <v>210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288</v>
      </c>
      <c r="AU194" s="205" t="s">
        <v>85</v>
      </c>
      <c r="AV194" s="13" t="s">
        <v>85</v>
      </c>
      <c r="AW194" s="13" t="s">
        <v>4</v>
      </c>
      <c r="AX194" s="13" t="s">
        <v>83</v>
      </c>
      <c r="AY194" s="205" t="s">
        <v>275</v>
      </c>
    </row>
    <row r="195" spans="1:65" s="12" customFormat="1" ht="22.9" customHeight="1">
      <c r="B195" s="159"/>
      <c r="C195" s="160"/>
      <c r="D195" s="161" t="s">
        <v>74</v>
      </c>
      <c r="E195" s="173" t="s">
        <v>337</v>
      </c>
      <c r="F195" s="173" t="s">
        <v>460</v>
      </c>
      <c r="G195" s="160"/>
      <c r="H195" s="160"/>
      <c r="I195" s="163"/>
      <c r="J195" s="174">
        <f>BK195</f>
        <v>0</v>
      </c>
      <c r="K195" s="160"/>
      <c r="L195" s="165"/>
      <c r="M195" s="166"/>
      <c r="N195" s="167"/>
      <c r="O195" s="167"/>
      <c r="P195" s="168">
        <f>SUM(P196:P198)</f>
        <v>0</v>
      </c>
      <c r="Q195" s="167"/>
      <c r="R195" s="168">
        <f>SUM(R196:R198)</f>
        <v>0</v>
      </c>
      <c r="S195" s="167"/>
      <c r="T195" s="169">
        <f>SUM(T196:T198)</f>
        <v>0</v>
      </c>
      <c r="AR195" s="170" t="s">
        <v>83</v>
      </c>
      <c r="AT195" s="171" t="s">
        <v>74</v>
      </c>
      <c r="AU195" s="171" t="s">
        <v>83</v>
      </c>
      <c r="AY195" s="170" t="s">
        <v>275</v>
      </c>
      <c r="BK195" s="172">
        <f>SUM(BK196:BK198)</f>
        <v>0</v>
      </c>
    </row>
    <row r="196" spans="1:65" s="2" customFormat="1" ht="24.2" customHeight="1">
      <c r="A196" s="36"/>
      <c r="B196" s="37"/>
      <c r="C196" s="175" t="s">
        <v>461</v>
      </c>
      <c r="D196" s="175" t="s">
        <v>277</v>
      </c>
      <c r="E196" s="176" t="s">
        <v>462</v>
      </c>
      <c r="F196" s="177" t="s">
        <v>463</v>
      </c>
      <c r="G196" s="178" t="s">
        <v>464</v>
      </c>
      <c r="H196" s="179">
        <v>8</v>
      </c>
      <c r="I196" s="180"/>
      <c r="J196" s="181">
        <f>ROUND(I196*H196,2)</f>
        <v>0</v>
      </c>
      <c r="K196" s="177" t="s">
        <v>19</v>
      </c>
      <c r="L196" s="41"/>
      <c r="M196" s="182" t="s">
        <v>19</v>
      </c>
      <c r="N196" s="183" t="s">
        <v>46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282</v>
      </c>
      <c r="AT196" s="186" t="s">
        <v>277</v>
      </c>
      <c r="AU196" s="186" t="s">
        <v>85</v>
      </c>
      <c r="AY196" s="19" t="s">
        <v>275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83</v>
      </c>
      <c r="BK196" s="187">
        <f>ROUND(I196*H196,2)</f>
        <v>0</v>
      </c>
      <c r="BL196" s="19" t="s">
        <v>282</v>
      </c>
      <c r="BM196" s="186" t="s">
        <v>656</v>
      </c>
    </row>
    <row r="197" spans="1:65" s="2" customFormat="1" ht="11.25">
      <c r="A197" s="36"/>
      <c r="B197" s="37"/>
      <c r="C197" s="38"/>
      <c r="D197" s="188" t="s">
        <v>284</v>
      </c>
      <c r="E197" s="38"/>
      <c r="F197" s="189" t="s">
        <v>463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284</v>
      </c>
      <c r="AU197" s="19" t="s">
        <v>85</v>
      </c>
    </row>
    <row r="198" spans="1:65" s="2" customFormat="1" ht="58.5">
      <c r="A198" s="36"/>
      <c r="B198" s="37"/>
      <c r="C198" s="38"/>
      <c r="D198" s="188" t="s">
        <v>308</v>
      </c>
      <c r="E198" s="38"/>
      <c r="F198" s="216" t="s">
        <v>466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85</v>
      </c>
    </row>
    <row r="199" spans="1:65" s="12" customFormat="1" ht="22.9" customHeight="1">
      <c r="B199" s="159"/>
      <c r="C199" s="160"/>
      <c r="D199" s="161" t="s">
        <v>74</v>
      </c>
      <c r="E199" s="173" t="s">
        <v>467</v>
      </c>
      <c r="F199" s="173" t="s">
        <v>468</v>
      </c>
      <c r="G199" s="160"/>
      <c r="H199" s="160"/>
      <c r="I199" s="163"/>
      <c r="J199" s="174">
        <f>BK199</f>
        <v>0</v>
      </c>
      <c r="K199" s="160"/>
      <c r="L199" s="165"/>
      <c r="M199" s="166"/>
      <c r="N199" s="167"/>
      <c r="O199" s="167"/>
      <c r="P199" s="168">
        <f>SUM(P200:P210)</f>
        <v>0</v>
      </c>
      <c r="Q199" s="167"/>
      <c r="R199" s="168">
        <f>SUM(R200:R210)</f>
        <v>2.9160000000000002E-2</v>
      </c>
      <c r="S199" s="167"/>
      <c r="T199" s="169">
        <f>SUM(T200:T210)</f>
        <v>0</v>
      </c>
      <c r="AR199" s="170" t="s">
        <v>83</v>
      </c>
      <c r="AT199" s="171" t="s">
        <v>74</v>
      </c>
      <c r="AU199" s="171" t="s">
        <v>83</v>
      </c>
      <c r="AY199" s="170" t="s">
        <v>275</v>
      </c>
      <c r="BK199" s="172">
        <f>SUM(BK200:BK210)</f>
        <v>0</v>
      </c>
    </row>
    <row r="200" spans="1:65" s="2" customFormat="1" ht="16.5" customHeight="1">
      <c r="A200" s="36"/>
      <c r="B200" s="37"/>
      <c r="C200" s="175" t="s">
        <v>469</v>
      </c>
      <c r="D200" s="175" t="s">
        <v>277</v>
      </c>
      <c r="E200" s="176" t="s">
        <v>470</v>
      </c>
      <c r="F200" s="177" t="s">
        <v>471</v>
      </c>
      <c r="G200" s="178" t="s">
        <v>292</v>
      </c>
      <c r="H200" s="179">
        <v>4.5549999999999997</v>
      </c>
      <c r="I200" s="180"/>
      <c r="J200" s="181">
        <f>ROUND(I200*H200,2)</f>
        <v>0</v>
      </c>
      <c r="K200" s="177" t="s">
        <v>281</v>
      </c>
      <c r="L200" s="41"/>
      <c r="M200" s="182" t="s">
        <v>19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282</v>
      </c>
      <c r="AT200" s="186" t="s">
        <v>277</v>
      </c>
      <c r="AU200" s="186" t="s">
        <v>85</v>
      </c>
      <c r="AY200" s="19" t="s">
        <v>275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282</v>
      </c>
      <c r="BM200" s="186" t="s">
        <v>657</v>
      </c>
    </row>
    <row r="201" spans="1:65" s="2" customFormat="1" ht="11.25">
      <c r="A201" s="36"/>
      <c r="B201" s="37"/>
      <c r="C201" s="38"/>
      <c r="D201" s="188" t="s">
        <v>284</v>
      </c>
      <c r="E201" s="38"/>
      <c r="F201" s="189" t="s">
        <v>473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284</v>
      </c>
      <c r="AU201" s="19" t="s">
        <v>85</v>
      </c>
    </row>
    <row r="202" spans="1:65" s="2" customFormat="1" ht="11.25">
      <c r="A202" s="36"/>
      <c r="B202" s="37"/>
      <c r="C202" s="38"/>
      <c r="D202" s="193" t="s">
        <v>286</v>
      </c>
      <c r="E202" s="38"/>
      <c r="F202" s="194" t="s">
        <v>474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286</v>
      </c>
      <c r="AU202" s="19" t="s">
        <v>85</v>
      </c>
    </row>
    <row r="203" spans="1:65" s="2" customFormat="1" ht="16.5" customHeight="1">
      <c r="A203" s="36"/>
      <c r="B203" s="37"/>
      <c r="C203" s="206" t="s">
        <v>475</v>
      </c>
      <c r="D203" s="206" t="s">
        <v>302</v>
      </c>
      <c r="E203" s="207" t="s">
        <v>476</v>
      </c>
      <c r="F203" s="208" t="s">
        <v>477</v>
      </c>
      <c r="G203" s="209" t="s">
        <v>314</v>
      </c>
      <c r="H203" s="210">
        <v>24</v>
      </c>
      <c r="I203" s="211"/>
      <c r="J203" s="212">
        <f>ROUND(I203*H203,2)</f>
        <v>0</v>
      </c>
      <c r="K203" s="208" t="s">
        <v>19</v>
      </c>
      <c r="L203" s="213"/>
      <c r="M203" s="214" t="s">
        <v>19</v>
      </c>
      <c r="N203" s="215" t="s">
        <v>46</v>
      </c>
      <c r="O203" s="66"/>
      <c r="P203" s="184">
        <f>O203*H203</f>
        <v>0</v>
      </c>
      <c r="Q203" s="184">
        <v>4.0000000000000003E-5</v>
      </c>
      <c r="R203" s="184">
        <f>Q203*H203</f>
        <v>9.6000000000000013E-4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306</v>
      </c>
      <c r="AT203" s="186" t="s">
        <v>302</v>
      </c>
      <c r="AU203" s="186" t="s">
        <v>85</v>
      </c>
      <c r="AY203" s="19" t="s">
        <v>275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83</v>
      </c>
      <c r="BK203" s="187">
        <f>ROUND(I203*H203,2)</f>
        <v>0</v>
      </c>
      <c r="BL203" s="19" t="s">
        <v>282</v>
      </c>
      <c r="BM203" s="186" t="s">
        <v>658</v>
      </c>
    </row>
    <row r="204" spans="1:65" s="2" customFormat="1" ht="11.25">
      <c r="A204" s="36"/>
      <c r="B204" s="37"/>
      <c r="C204" s="38"/>
      <c r="D204" s="188" t="s">
        <v>284</v>
      </c>
      <c r="E204" s="38"/>
      <c r="F204" s="189" t="s">
        <v>477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284</v>
      </c>
      <c r="AU204" s="19" t="s">
        <v>85</v>
      </c>
    </row>
    <row r="205" spans="1:65" s="2" customFormat="1" ht="16.5" customHeight="1">
      <c r="A205" s="36"/>
      <c r="B205" s="37"/>
      <c r="C205" s="206" t="s">
        <v>479</v>
      </c>
      <c r="D205" s="206" t="s">
        <v>302</v>
      </c>
      <c r="E205" s="207" t="s">
        <v>480</v>
      </c>
      <c r="F205" s="208" t="s">
        <v>481</v>
      </c>
      <c r="G205" s="209" t="s">
        <v>314</v>
      </c>
      <c r="H205" s="210">
        <v>55</v>
      </c>
      <c r="I205" s="211"/>
      <c r="J205" s="212">
        <f>ROUND(I205*H205,2)</f>
        <v>0</v>
      </c>
      <c r="K205" s="208" t="s">
        <v>19</v>
      </c>
      <c r="L205" s="213"/>
      <c r="M205" s="214" t="s">
        <v>19</v>
      </c>
      <c r="N205" s="215" t="s">
        <v>46</v>
      </c>
      <c r="O205" s="66"/>
      <c r="P205" s="184">
        <f>O205*H205</f>
        <v>0</v>
      </c>
      <c r="Q205" s="184">
        <v>4.0000000000000003E-5</v>
      </c>
      <c r="R205" s="184">
        <f>Q205*H205</f>
        <v>2.2000000000000001E-3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306</v>
      </c>
      <c r="AT205" s="186" t="s">
        <v>302</v>
      </c>
      <c r="AU205" s="186" t="s">
        <v>85</v>
      </c>
      <c r="AY205" s="19" t="s">
        <v>275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83</v>
      </c>
      <c r="BK205" s="187">
        <f>ROUND(I205*H205,2)</f>
        <v>0</v>
      </c>
      <c r="BL205" s="19" t="s">
        <v>282</v>
      </c>
      <c r="BM205" s="186" t="s">
        <v>659</v>
      </c>
    </row>
    <row r="206" spans="1:65" s="2" customFormat="1" ht="11.25">
      <c r="A206" s="36"/>
      <c r="B206" s="37"/>
      <c r="C206" s="38"/>
      <c r="D206" s="188" t="s">
        <v>284</v>
      </c>
      <c r="E206" s="38"/>
      <c r="F206" s="189" t="s">
        <v>481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284</v>
      </c>
      <c r="AU206" s="19" t="s">
        <v>85</v>
      </c>
    </row>
    <row r="207" spans="1:65" s="2" customFormat="1" ht="16.5" customHeight="1">
      <c r="A207" s="36"/>
      <c r="B207" s="37"/>
      <c r="C207" s="206" t="s">
        <v>483</v>
      </c>
      <c r="D207" s="206" t="s">
        <v>302</v>
      </c>
      <c r="E207" s="207" t="s">
        <v>484</v>
      </c>
      <c r="F207" s="208" t="s">
        <v>485</v>
      </c>
      <c r="G207" s="209" t="s">
        <v>314</v>
      </c>
      <c r="H207" s="210">
        <v>10</v>
      </c>
      <c r="I207" s="211"/>
      <c r="J207" s="212">
        <f>ROUND(I207*H207,2)</f>
        <v>0</v>
      </c>
      <c r="K207" s="208" t="s">
        <v>19</v>
      </c>
      <c r="L207" s="213"/>
      <c r="M207" s="214" t="s">
        <v>19</v>
      </c>
      <c r="N207" s="215" t="s">
        <v>46</v>
      </c>
      <c r="O207" s="66"/>
      <c r="P207" s="184">
        <f>O207*H207</f>
        <v>0</v>
      </c>
      <c r="Q207" s="184">
        <v>1E-3</v>
      </c>
      <c r="R207" s="184">
        <f>Q207*H207</f>
        <v>0.01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306</v>
      </c>
      <c r="AT207" s="186" t="s">
        <v>302</v>
      </c>
      <c r="AU207" s="186" t="s">
        <v>85</v>
      </c>
      <c r="AY207" s="19" t="s">
        <v>275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282</v>
      </c>
      <c r="BM207" s="186" t="s">
        <v>660</v>
      </c>
    </row>
    <row r="208" spans="1:65" s="2" customFormat="1" ht="11.25">
      <c r="A208" s="36"/>
      <c r="B208" s="37"/>
      <c r="C208" s="38"/>
      <c r="D208" s="188" t="s">
        <v>284</v>
      </c>
      <c r="E208" s="38"/>
      <c r="F208" s="189" t="s">
        <v>485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284</v>
      </c>
      <c r="AU208" s="19" t="s">
        <v>85</v>
      </c>
    </row>
    <row r="209" spans="1:65" s="2" customFormat="1" ht="16.5" customHeight="1">
      <c r="A209" s="36"/>
      <c r="B209" s="37"/>
      <c r="C209" s="206" t="s">
        <v>487</v>
      </c>
      <c r="D209" s="206" t="s">
        <v>302</v>
      </c>
      <c r="E209" s="207" t="s">
        <v>488</v>
      </c>
      <c r="F209" s="208" t="s">
        <v>489</v>
      </c>
      <c r="G209" s="209" t="s">
        <v>314</v>
      </c>
      <c r="H209" s="210">
        <v>16</v>
      </c>
      <c r="I209" s="211"/>
      <c r="J209" s="212">
        <f>ROUND(I209*H209,2)</f>
        <v>0</v>
      </c>
      <c r="K209" s="208" t="s">
        <v>19</v>
      </c>
      <c r="L209" s="213"/>
      <c r="M209" s="214" t="s">
        <v>19</v>
      </c>
      <c r="N209" s="215" t="s">
        <v>46</v>
      </c>
      <c r="O209" s="66"/>
      <c r="P209" s="184">
        <f>O209*H209</f>
        <v>0</v>
      </c>
      <c r="Q209" s="184">
        <v>1E-3</v>
      </c>
      <c r="R209" s="184">
        <f>Q209*H209</f>
        <v>1.6E-2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306</v>
      </c>
      <c r="AT209" s="186" t="s">
        <v>302</v>
      </c>
      <c r="AU209" s="186" t="s">
        <v>85</v>
      </c>
      <c r="AY209" s="19" t="s">
        <v>275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83</v>
      </c>
      <c r="BK209" s="187">
        <f>ROUND(I209*H209,2)</f>
        <v>0</v>
      </c>
      <c r="BL209" s="19" t="s">
        <v>282</v>
      </c>
      <c r="BM209" s="186" t="s">
        <v>661</v>
      </c>
    </row>
    <row r="210" spans="1:65" s="2" customFormat="1" ht="11.25">
      <c r="A210" s="36"/>
      <c r="B210" s="37"/>
      <c r="C210" s="38"/>
      <c r="D210" s="188" t="s">
        <v>284</v>
      </c>
      <c r="E210" s="38"/>
      <c r="F210" s="189" t="s">
        <v>489</v>
      </c>
      <c r="G210" s="38"/>
      <c r="H210" s="38"/>
      <c r="I210" s="190"/>
      <c r="J210" s="38"/>
      <c r="K210" s="38"/>
      <c r="L210" s="41"/>
      <c r="M210" s="227"/>
      <c r="N210" s="228"/>
      <c r="O210" s="229"/>
      <c r="P210" s="229"/>
      <c r="Q210" s="229"/>
      <c r="R210" s="229"/>
      <c r="S210" s="229"/>
      <c r="T210" s="23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284</v>
      </c>
      <c r="AU210" s="19" t="s">
        <v>85</v>
      </c>
    </row>
    <row r="211" spans="1:65" s="2" customFormat="1" ht="6.95" customHeight="1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ic+i4xAwY0L6t08X1WOBFxKuEQ4esE+GDHmNIdeyBDBY9aiMTOQFqGNZL6lhYXfoDcG8Nz8QMXHjVAeq3SMVaw==" saltValue="04f08nUNHt3CCe7Kr7RJcvs6gXPL3HJzXT32zDe7eGrMM/B4nBQSbVN7OY49IjTZKXaTxFuLUZL9wH5NC4eqcg==" spinCount="100000" sheet="1" objects="1" scenarios="1" formatColumns="0" formatRows="0" autoFilter="0"/>
  <autoFilter ref="C83:K210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6" r:id="rId2" xr:uid="{00000000-0004-0000-0600-000001000000}"/>
    <hyperlink ref="F104" r:id="rId3" xr:uid="{00000000-0004-0000-0600-000002000000}"/>
    <hyperlink ref="F108" r:id="rId4" xr:uid="{00000000-0004-0000-0600-000003000000}"/>
    <hyperlink ref="F112" r:id="rId5" xr:uid="{00000000-0004-0000-0600-000004000000}"/>
    <hyperlink ref="F116" r:id="rId6" xr:uid="{00000000-0004-0000-0600-000005000000}"/>
    <hyperlink ref="F120" r:id="rId7" xr:uid="{00000000-0004-0000-0600-000006000000}"/>
    <hyperlink ref="F124" r:id="rId8" xr:uid="{00000000-0004-0000-0600-000007000000}"/>
    <hyperlink ref="F128" r:id="rId9" xr:uid="{00000000-0004-0000-0600-000008000000}"/>
    <hyperlink ref="F135" r:id="rId10" xr:uid="{00000000-0004-0000-0600-000009000000}"/>
    <hyperlink ref="F142" r:id="rId11" xr:uid="{00000000-0004-0000-0600-00000A000000}"/>
    <hyperlink ref="F147" r:id="rId12" xr:uid="{00000000-0004-0000-0600-00000B000000}"/>
    <hyperlink ref="F151" r:id="rId13" xr:uid="{00000000-0004-0000-0600-00000C000000}"/>
    <hyperlink ref="F159" r:id="rId14" xr:uid="{00000000-0004-0000-0600-00000D000000}"/>
    <hyperlink ref="F172" r:id="rId15" xr:uid="{00000000-0004-0000-0600-00000E000000}"/>
    <hyperlink ref="F176" r:id="rId16" xr:uid="{00000000-0004-0000-0600-00000F000000}"/>
    <hyperlink ref="F180" r:id="rId17" xr:uid="{00000000-0004-0000-0600-000010000000}"/>
    <hyperlink ref="F202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662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247099-02.2 - SO 02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247099-02.2 - SO 02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2.1650999999999998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2.1650999999999998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2.1650999999999998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14124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663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664</v>
      </c>
      <c r="G88" s="196"/>
      <c r="H88" s="199">
        <v>14124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21.186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665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666</v>
      </c>
      <c r="G91" s="196"/>
      <c r="H91" s="199">
        <v>21.186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210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667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668</v>
      </c>
      <c r="G96" s="196"/>
      <c r="H96" s="199">
        <v>210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105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669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670</v>
      </c>
      <c r="G100" s="196"/>
      <c r="H100" s="199">
        <v>105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105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2.1000000000000003E-3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671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672</v>
      </c>
      <c r="G104" s="196"/>
      <c r="H104" s="199">
        <v>105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105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673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674</v>
      </c>
      <c r="G108" s="196"/>
      <c r="H108" s="199">
        <v>105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10.815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2.1629999999999998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675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640</v>
      </c>
      <c r="G111" s="196"/>
      <c r="H111" s="199">
        <v>10.815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210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676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677</v>
      </c>
      <c r="G115" s="196"/>
      <c r="H115" s="199">
        <v>210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52.5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678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679</v>
      </c>
      <c r="G119" s="196"/>
      <c r="H119" s="199">
        <v>52.5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52.5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680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679</v>
      </c>
      <c r="G123" s="196"/>
      <c r="H123" s="199">
        <v>52.5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210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681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682</v>
      </c>
      <c r="G127" s="196"/>
      <c r="H127" s="199">
        <v>210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2.165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683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JEXB0OEv0Ofis1r71eF3Pove1YF4yhkIF2TTx4FQyy+k9UVFtlqogL1BcL9DP72PhSYqa+l9xVKc6wafpVkD1w==" saltValue="Ci33NQuRDedL4Dc8U9ZLU+w/nr0IJ3A2oUeoyQGTYRVQMKOEBt435x1kcsfg0MnxPSgXM0IUAq9T3GNd0gKwZg==" spinCount="100000" sheet="1" objects="1" scenarios="1" formatColumns="0" formatRows="0" autoFilter="0"/>
  <autoFilter ref="C81:K131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700-000000000000}"/>
    <hyperlink ref="F94" r:id="rId2" xr:uid="{00000000-0004-0000-0700-000001000000}"/>
    <hyperlink ref="F99" r:id="rId3" xr:uid="{00000000-0004-0000-0700-000002000000}"/>
    <hyperlink ref="F103" r:id="rId4" xr:uid="{00000000-0004-0000-0700-000003000000}"/>
    <hyperlink ref="F107" r:id="rId5" xr:uid="{00000000-0004-0000-0700-000004000000}"/>
    <hyperlink ref="F114" r:id="rId6" xr:uid="{00000000-0004-0000-0700-000005000000}"/>
    <hyperlink ref="F118" r:id="rId7" xr:uid="{00000000-0004-0000-0700-000006000000}"/>
    <hyperlink ref="F122" r:id="rId8" xr:uid="{00000000-0004-0000-0700-000007000000}"/>
    <hyperlink ref="F126" r:id="rId9" xr:uid="{00000000-0004-0000-0700-000008000000}"/>
    <hyperlink ref="F131" r:id="rId10" xr:uid="{00000000-0004-0000-07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684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247099-02.3 - SO 02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247099-02.3 - SO 02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2.1650999999999998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2.1650999999999998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2.1650999999999998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14124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685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664</v>
      </c>
      <c r="G88" s="196"/>
      <c r="H88" s="199">
        <v>14124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21.186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686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666</v>
      </c>
      <c r="G91" s="196"/>
      <c r="H91" s="199">
        <v>21.186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210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687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668</v>
      </c>
      <c r="G96" s="196"/>
      <c r="H96" s="199">
        <v>210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105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688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670</v>
      </c>
      <c r="G100" s="196"/>
      <c r="H100" s="199">
        <v>105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105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2.1000000000000003E-3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689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672</v>
      </c>
      <c r="G104" s="196"/>
      <c r="H104" s="199">
        <v>105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105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690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674</v>
      </c>
      <c r="G108" s="196"/>
      <c r="H108" s="199">
        <v>105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10.815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2.1629999999999998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691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640</v>
      </c>
      <c r="G111" s="196"/>
      <c r="H111" s="199">
        <v>10.815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210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692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677</v>
      </c>
      <c r="G115" s="196"/>
      <c r="H115" s="199">
        <v>210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52.5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693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679</v>
      </c>
      <c r="G119" s="196"/>
      <c r="H119" s="199">
        <v>52.5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52.5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694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679</v>
      </c>
      <c r="G123" s="196"/>
      <c r="H123" s="199">
        <v>52.5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210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695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682</v>
      </c>
      <c r="G127" s="196"/>
      <c r="H127" s="199">
        <v>210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2.165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696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/+pd++qdja0UrbXa97GqO3P9ybQVKHkPKd8QdromKOvJR+BXfJE2y1GnwnxB70zlErjz57R4m9k1emM2A1ZGTQ==" saltValue="oPJbGW34Xb76JpDpSRoXPho5t9jVt6el6lhKJs/RyvNB+0ExAw1C6Q2JLYm7AZgBWjcOgc+BiqWjC3/3evmN9g==" spinCount="100000" sheet="1" objects="1" scenarios="1" formatColumns="0" formatRows="0" autoFilter="0"/>
  <autoFilter ref="C81:K131" xr:uid="{00000000-0009-0000-0000-00000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800-000000000000}"/>
    <hyperlink ref="F94" r:id="rId2" xr:uid="{00000000-0004-0000-0800-000001000000}"/>
    <hyperlink ref="F99" r:id="rId3" xr:uid="{00000000-0004-0000-0800-000002000000}"/>
    <hyperlink ref="F103" r:id="rId4" xr:uid="{00000000-0004-0000-0800-000003000000}"/>
    <hyperlink ref="F107" r:id="rId5" xr:uid="{00000000-0004-0000-0800-000004000000}"/>
    <hyperlink ref="F114" r:id="rId6" xr:uid="{00000000-0004-0000-0800-000005000000}"/>
    <hyperlink ref="F118" r:id="rId7" xr:uid="{00000000-0004-0000-0800-000006000000}"/>
    <hyperlink ref="F122" r:id="rId8" xr:uid="{00000000-0004-0000-0800-000007000000}"/>
    <hyperlink ref="F126" r:id="rId9" xr:uid="{00000000-0004-0000-0800-000008000000}"/>
    <hyperlink ref="F131" r:id="rId10" xr:uid="{00000000-0004-0000-08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109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697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247099-02.4 - SO 02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247099-02.4 - SO 02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2.1650999999999998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2.1650999999999998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2.1650999999999998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14124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698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664</v>
      </c>
      <c r="G88" s="196"/>
      <c r="H88" s="199">
        <v>14124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21.186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699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666</v>
      </c>
      <c r="G91" s="196"/>
      <c r="H91" s="199">
        <v>21.186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210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700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668</v>
      </c>
      <c r="G96" s="196"/>
      <c r="H96" s="199">
        <v>210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105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701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702</v>
      </c>
      <c r="G100" s="196"/>
      <c r="H100" s="199">
        <v>105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105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2.1000000000000003E-3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703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672</v>
      </c>
      <c r="G104" s="196"/>
      <c r="H104" s="199">
        <v>105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105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704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674</v>
      </c>
      <c r="G108" s="196"/>
      <c r="H108" s="199">
        <v>105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10.815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2.1629999999999998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705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640</v>
      </c>
      <c r="G111" s="196"/>
      <c r="H111" s="199">
        <v>10.815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210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706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677</v>
      </c>
      <c r="G115" s="196"/>
      <c r="H115" s="199">
        <v>210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52.5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707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679</v>
      </c>
      <c r="G119" s="196"/>
      <c r="H119" s="199">
        <v>52.5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52.5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708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679</v>
      </c>
      <c r="G123" s="196"/>
      <c r="H123" s="199">
        <v>52.5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210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709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682</v>
      </c>
      <c r="G127" s="196"/>
      <c r="H127" s="199">
        <v>210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2.165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710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QGeyrA4k3YlW99GALp+Q88IX7nm4THD30gdtrNm0r4tMdj1GcIoSQttcStst3dJ3eYdE0hB2Un8nFv3hfrRi2g==" saltValue="IPLC9qxEm50eeHFWHY1zJcWqUDlHHulWwa9IZVFSoVh2hSzW/Hi96De1YDJnrrdXdeQ/IK0m3QaMyr8om1abew==" spinCount="100000" sheet="1" objects="1" scenarios="1" formatColumns="0" formatRows="0" autoFilter="0"/>
  <autoFilter ref="C81:K131" xr:uid="{00000000-0009-0000-0000-00000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900-000000000000}"/>
    <hyperlink ref="F94" r:id="rId2" xr:uid="{00000000-0004-0000-0900-000001000000}"/>
    <hyperlink ref="F99" r:id="rId3" xr:uid="{00000000-0004-0000-0900-000002000000}"/>
    <hyperlink ref="F103" r:id="rId4" xr:uid="{00000000-0004-0000-0900-000003000000}"/>
    <hyperlink ref="F107" r:id="rId5" xr:uid="{00000000-0004-0000-0900-000004000000}"/>
    <hyperlink ref="F114" r:id="rId6" xr:uid="{00000000-0004-0000-0900-000005000000}"/>
    <hyperlink ref="F118" r:id="rId7" xr:uid="{00000000-0004-0000-0900-000006000000}"/>
    <hyperlink ref="F122" r:id="rId8" xr:uid="{00000000-0004-0000-0900-000007000000}"/>
    <hyperlink ref="F126" r:id="rId9" xr:uid="{00000000-0004-0000-0900-000008000000}"/>
    <hyperlink ref="F131" r:id="rId10" xr:uid="{00000000-0004-0000-09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112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711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247099-02.5 - SO 02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247099-02.5 - SO 02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712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713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714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715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716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717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718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719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720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721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votAkWY/EPun7GVHBNbHMRarTfKaXMV+mED0MH+ft9dS72VNjor/l2JX4+JGilXh9OIrN3P/IRQof1nmvum2cQ==" saltValue="Nc4dohBpjr0hxFfh+eVZXPVZc8HEI7AC+cQXTidRc2VM1I8RGGsKlCEQPvxVzFEgDHyzVbMm9oyjgg/MwiXDUg==" spinCount="100000" sheet="1" objects="1" scenarios="1" formatColumns="0" formatRows="0" autoFilter="0"/>
  <autoFilter ref="C81:K117" xr:uid="{00000000-0009-0000-0000-00000A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A00-000000000000}"/>
    <hyperlink ref="F108" r:id="rId2" xr:uid="{00000000-0004-0000-0A00-000001000000}"/>
    <hyperlink ref="F111" r:id="rId3" xr:uid="{00000000-0004-0000-0A00-000002000000}"/>
    <hyperlink ref="F116" r:id="rId4" xr:uid="{00000000-0004-0000-0A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115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722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ROUND((SUM(BE84:BE221)),  2)</f>
        <v>0</v>
      </c>
      <c r="G33" s="36"/>
      <c r="H33" s="36"/>
      <c r="I33" s="120">
        <v>0.21</v>
      </c>
      <c r="J33" s="119">
        <f>ROUND(((SUM(BE84:BE221))*I33),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ROUND((SUM(BF84:BF221)),  2)</f>
        <v>0</v>
      </c>
      <c r="G34" s="36"/>
      <c r="H34" s="36"/>
      <c r="I34" s="120">
        <v>0.12</v>
      </c>
      <c r="J34" s="119">
        <f>ROUND(((SUM(BF84:BF221))*I34),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ROUND((SUM(BG84:BG221)),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ROUND((SUM(BH84:BH221)),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ROUND((SUM(BI84:BI221)),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247099-03.1 - SO 03 - IP5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J192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J200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J204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247099-03.1 - SO 03 - IP5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1.9982250000000001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P86+P192+P200+P204</f>
        <v>0</v>
      </c>
      <c r="Q85" s="167"/>
      <c r="R85" s="168">
        <f>R86+R192+R200+R204</f>
        <v>1.9982250000000001</v>
      </c>
      <c r="S85" s="167"/>
      <c r="T85" s="169">
        <f>T86+T192+T200+T204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BK86+BK192+BK200+BK204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SUM(P87:P191)</f>
        <v>0</v>
      </c>
      <c r="Q86" s="167"/>
      <c r="R86" s="168">
        <f>SUM(R87:R191)</f>
        <v>1.9212750000000001</v>
      </c>
      <c r="S86" s="167"/>
      <c r="T86" s="169">
        <f>SUM(T87:T191)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SUM(BK87:BK191)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3374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723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724</v>
      </c>
      <c r="G90" s="196"/>
      <c r="H90" s="199">
        <v>3374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16.5" customHeight="1">
      <c r="A91" s="36"/>
      <c r="B91" s="37"/>
      <c r="C91" s="175" t="s">
        <v>85</v>
      </c>
      <c r="D91" s="175" t="s">
        <v>277</v>
      </c>
      <c r="E91" s="176" t="s">
        <v>290</v>
      </c>
      <c r="F91" s="177" t="s">
        <v>291</v>
      </c>
      <c r="G91" s="178" t="s">
        <v>292</v>
      </c>
      <c r="H91" s="179">
        <v>5.0609999999999999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725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291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726</v>
      </c>
      <c r="G93" s="196"/>
      <c r="H93" s="199">
        <v>5.0609999999999999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83</v>
      </c>
      <c r="AY93" s="205" t="s">
        <v>275</v>
      </c>
    </row>
    <row r="94" spans="1:65" s="2" customFormat="1" ht="16.5" customHeight="1">
      <c r="A94" s="36"/>
      <c r="B94" s="37"/>
      <c r="C94" s="175" t="s">
        <v>295</v>
      </c>
      <c r="D94" s="175" t="s">
        <v>277</v>
      </c>
      <c r="E94" s="176" t="s">
        <v>296</v>
      </c>
      <c r="F94" s="177" t="s">
        <v>297</v>
      </c>
      <c r="G94" s="178" t="s">
        <v>280</v>
      </c>
      <c r="H94" s="179">
        <v>3374</v>
      </c>
      <c r="I94" s="180"/>
      <c r="J94" s="181">
        <f>ROUND(I94*H94,2)</f>
        <v>0</v>
      </c>
      <c r="K94" s="177" t="s">
        <v>281</v>
      </c>
      <c r="L94" s="41"/>
      <c r="M94" s="182" t="s">
        <v>19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282</v>
      </c>
      <c r="AT94" s="186" t="s">
        <v>277</v>
      </c>
      <c r="AU94" s="186" t="s">
        <v>85</v>
      </c>
      <c r="AY94" s="19" t="s">
        <v>275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282</v>
      </c>
      <c r="BM94" s="186" t="s">
        <v>727</v>
      </c>
    </row>
    <row r="95" spans="1:65" s="2" customFormat="1" ht="11.25">
      <c r="A95" s="36"/>
      <c r="B95" s="37"/>
      <c r="C95" s="38"/>
      <c r="D95" s="188" t="s">
        <v>284</v>
      </c>
      <c r="E95" s="38"/>
      <c r="F95" s="189" t="s">
        <v>299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284</v>
      </c>
      <c r="AU95" s="19" t="s">
        <v>85</v>
      </c>
    </row>
    <row r="96" spans="1:65" s="2" customFormat="1" ht="11.25">
      <c r="A96" s="36"/>
      <c r="B96" s="37"/>
      <c r="C96" s="38"/>
      <c r="D96" s="193" t="s">
        <v>286</v>
      </c>
      <c r="E96" s="38"/>
      <c r="F96" s="194" t="s">
        <v>300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286</v>
      </c>
      <c r="AU96" s="19" t="s">
        <v>85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728</v>
      </c>
      <c r="G97" s="196"/>
      <c r="H97" s="199">
        <v>3374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83</v>
      </c>
      <c r="AY97" s="205" t="s">
        <v>275</v>
      </c>
    </row>
    <row r="98" spans="1:65" s="2" customFormat="1" ht="16.5" customHeight="1">
      <c r="A98" s="36"/>
      <c r="B98" s="37"/>
      <c r="C98" s="206" t="s">
        <v>282</v>
      </c>
      <c r="D98" s="206" t="s">
        <v>302</v>
      </c>
      <c r="E98" s="207" t="s">
        <v>303</v>
      </c>
      <c r="F98" s="208" t="s">
        <v>304</v>
      </c>
      <c r="G98" s="209" t="s">
        <v>305</v>
      </c>
      <c r="H98" s="210">
        <v>10.122</v>
      </c>
      <c r="I98" s="211"/>
      <c r="J98" s="212">
        <f>ROUND(I98*H98,2)</f>
        <v>0</v>
      </c>
      <c r="K98" s="208" t="s">
        <v>281</v>
      </c>
      <c r="L98" s="213"/>
      <c r="M98" s="214" t="s">
        <v>19</v>
      </c>
      <c r="N98" s="215" t="s">
        <v>46</v>
      </c>
      <c r="O98" s="66"/>
      <c r="P98" s="184">
        <f>O98*H98</f>
        <v>0</v>
      </c>
      <c r="Q98" s="184">
        <v>1E-3</v>
      </c>
      <c r="R98" s="184">
        <f>Q98*H98</f>
        <v>1.0122000000000001E-2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306</v>
      </c>
      <c r="AT98" s="186" t="s">
        <v>302</v>
      </c>
      <c r="AU98" s="186" t="s">
        <v>85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282</v>
      </c>
      <c r="BM98" s="186" t="s">
        <v>729</v>
      </c>
    </row>
    <row r="99" spans="1:65" s="2" customFormat="1" ht="11.25">
      <c r="A99" s="36"/>
      <c r="B99" s="37"/>
      <c r="C99" s="38"/>
      <c r="D99" s="188" t="s">
        <v>284</v>
      </c>
      <c r="E99" s="38"/>
      <c r="F99" s="189" t="s">
        <v>304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85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309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85</v>
      </c>
    </row>
    <row r="101" spans="1:65" s="13" customFormat="1" ht="11.25">
      <c r="B101" s="195"/>
      <c r="C101" s="196"/>
      <c r="D101" s="188" t="s">
        <v>288</v>
      </c>
      <c r="E101" s="196"/>
      <c r="F101" s="198" t="s">
        <v>730</v>
      </c>
      <c r="G101" s="196"/>
      <c r="H101" s="199">
        <v>10.122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4</v>
      </c>
      <c r="AX101" s="13" t="s">
        <v>83</v>
      </c>
      <c r="AY101" s="205" t="s">
        <v>275</v>
      </c>
    </row>
    <row r="102" spans="1:65" s="2" customFormat="1" ht="21.75" customHeight="1">
      <c r="A102" s="36"/>
      <c r="B102" s="37"/>
      <c r="C102" s="175" t="s">
        <v>311</v>
      </c>
      <c r="D102" s="175" t="s">
        <v>277</v>
      </c>
      <c r="E102" s="176" t="s">
        <v>731</v>
      </c>
      <c r="F102" s="177" t="s">
        <v>732</v>
      </c>
      <c r="G102" s="178" t="s">
        <v>314</v>
      </c>
      <c r="H102" s="179">
        <v>45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282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282</v>
      </c>
      <c r="BM102" s="186" t="s">
        <v>733</v>
      </c>
    </row>
    <row r="103" spans="1:65" s="2" customFormat="1" ht="19.5">
      <c r="A103" s="36"/>
      <c r="B103" s="37"/>
      <c r="C103" s="38"/>
      <c r="D103" s="188" t="s">
        <v>284</v>
      </c>
      <c r="E103" s="38"/>
      <c r="F103" s="189" t="s">
        <v>734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735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13" customFormat="1" ht="11.25">
      <c r="B105" s="195"/>
      <c r="C105" s="196"/>
      <c r="D105" s="188" t="s">
        <v>288</v>
      </c>
      <c r="E105" s="197" t="s">
        <v>19</v>
      </c>
      <c r="F105" s="198" t="s">
        <v>736</v>
      </c>
      <c r="G105" s="196"/>
      <c r="H105" s="199">
        <v>45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288</v>
      </c>
      <c r="AU105" s="205" t="s">
        <v>85</v>
      </c>
      <c r="AV105" s="13" t="s">
        <v>85</v>
      </c>
      <c r="AW105" s="13" t="s">
        <v>36</v>
      </c>
      <c r="AX105" s="13" t="s">
        <v>83</v>
      </c>
      <c r="AY105" s="205" t="s">
        <v>275</v>
      </c>
    </row>
    <row r="106" spans="1:65" s="2" customFormat="1" ht="16.5" customHeight="1">
      <c r="A106" s="36"/>
      <c r="B106" s="37"/>
      <c r="C106" s="175" t="s">
        <v>319</v>
      </c>
      <c r="D106" s="175" t="s">
        <v>277</v>
      </c>
      <c r="E106" s="176" t="s">
        <v>320</v>
      </c>
      <c r="F106" s="177" t="s">
        <v>321</v>
      </c>
      <c r="G106" s="178" t="s">
        <v>280</v>
      </c>
      <c r="H106" s="179">
        <v>3418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282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282</v>
      </c>
      <c r="BM106" s="186" t="s">
        <v>737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323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324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738</v>
      </c>
      <c r="G109" s="196"/>
      <c r="H109" s="199">
        <v>3418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83</v>
      </c>
      <c r="AY109" s="205" t="s">
        <v>275</v>
      </c>
    </row>
    <row r="110" spans="1:65" s="2" customFormat="1" ht="16.5" customHeight="1">
      <c r="A110" s="36"/>
      <c r="B110" s="37"/>
      <c r="C110" s="175" t="s">
        <v>326</v>
      </c>
      <c r="D110" s="175" t="s">
        <v>277</v>
      </c>
      <c r="E110" s="176" t="s">
        <v>327</v>
      </c>
      <c r="F110" s="177" t="s">
        <v>328</v>
      </c>
      <c r="G110" s="178" t="s">
        <v>280</v>
      </c>
      <c r="H110" s="179">
        <v>3418</v>
      </c>
      <c r="I110" s="180"/>
      <c r="J110" s="181">
        <f>ROUND(I110*H110,2)</f>
        <v>0</v>
      </c>
      <c r="K110" s="177" t="s">
        <v>281</v>
      </c>
      <c r="L110" s="41"/>
      <c r="M110" s="182" t="s">
        <v>19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282</v>
      </c>
      <c r="AT110" s="186" t="s">
        <v>277</v>
      </c>
      <c r="AU110" s="186" t="s">
        <v>85</v>
      </c>
      <c r="AY110" s="19" t="s">
        <v>275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282</v>
      </c>
      <c r="BM110" s="186" t="s">
        <v>739</v>
      </c>
    </row>
    <row r="111" spans="1:65" s="2" customFormat="1" ht="11.25">
      <c r="A111" s="36"/>
      <c r="B111" s="37"/>
      <c r="C111" s="38"/>
      <c r="D111" s="188" t="s">
        <v>284</v>
      </c>
      <c r="E111" s="38"/>
      <c r="F111" s="189" t="s">
        <v>330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284</v>
      </c>
      <c r="AU111" s="19" t="s">
        <v>85</v>
      </c>
    </row>
    <row r="112" spans="1:65" s="2" customFormat="1" ht="11.25">
      <c r="A112" s="36"/>
      <c r="B112" s="37"/>
      <c r="C112" s="38"/>
      <c r="D112" s="193" t="s">
        <v>286</v>
      </c>
      <c r="E112" s="38"/>
      <c r="F112" s="194" t="s">
        <v>331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286</v>
      </c>
      <c r="AU112" s="19" t="s">
        <v>85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738</v>
      </c>
      <c r="G113" s="196"/>
      <c r="H113" s="199">
        <v>3418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83</v>
      </c>
      <c r="AY113" s="205" t="s">
        <v>275</v>
      </c>
    </row>
    <row r="114" spans="1:65" s="2" customFormat="1" ht="16.5" customHeight="1">
      <c r="A114" s="36"/>
      <c r="B114" s="37"/>
      <c r="C114" s="175" t="s">
        <v>306</v>
      </c>
      <c r="D114" s="175" t="s">
        <v>277</v>
      </c>
      <c r="E114" s="176" t="s">
        <v>332</v>
      </c>
      <c r="F114" s="177" t="s">
        <v>333</v>
      </c>
      <c r="G114" s="178" t="s">
        <v>280</v>
      </c>
      <c r="H114" s="179">
        <v>3418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282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740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335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336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7" t="s">
        <v>19</v>
      </c>
      <c r="F117" s="198" t="s">
        <v>741</v>
      </c>
      <c r="G117" s="196"/>
      <c r="H117" s="199">
        <v>3418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36</v>
      </c>
      <c r="AX117" s="13" t="s">
        <v>83</v>
      </c>
      <c r="AY117" s="205" t="s">
        <v>275</v>
      </c>
    </row>
    <row r="118" spans="1:65" s="2" customFormat="1" ht="16.5" customHeight="1">
      <c r="A118" s="36"/>
      <c r="B118" s="37"/>
      <c r="C118" s="175" t="s">
        <v>337</v>
      </c>
      <c r="D118" s="175" t="s">
        <v>277</v>
      </c>
      <c r="E118" s="176" t="s">
        <v>338</v>
      </c>
      <c r="F118" s="177" t="s">
        <v>339</v>
      </c>
      <c r="G118" s="178" t="s">
        <v>340</v>
      </c>
      <c r="H118" s="179">
        <v>0.34200000000000003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742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342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343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743</v>
      </c>
      <c r="G121" s="196"/>
      <c r="H121" s="199">
        <v>0.34200000000000003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744</v>
      </c>
      <c r="F122" s="177" t="s">
        <v>745</v>
      </c>
      <c r="G122" s="178" t="s">
        <v>314</v>
      </c>
      <c r="H122" s="179">
        <v>45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746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747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748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736</v>
      </c>
      <c r="G125" s="196"/>
      <c r="H125" s="199">
        <v>45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83</v>
      </c>
      <c r="AY125" s="205" t="s">
        <v>275</v>
      </c>
    </row>
    <row r="126" spans="1:65" s="2" customFormat="1" ht="21.75" customHeight="1">
      <c r="A126" s="36"/>
      <c r="B126" s="37"/>
      <c r="C126" s="175" t="s">
        <v>351</v>
      </c>
      <c r="D126" s="175" t="s">
        <v>277</v>
      </c>
      <c r="E126" s="176" t="s">
        <v>352</v>
      </c>
      <c r="F126" s="177" t="s">
        <v>353</v>
      </c>
      <c r="G126" s="178" t="s">
        <v>314</v>
      </c>
      <c r="H126" s="179">
        <v>45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6.0000000000000002E-5</v>
      </c>
      <c r="R126" s="184">
        <f>Q126*H126</f>
        <v>2.7000000000000001E-3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749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355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356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65" s="13" customFormat="1" ht="11.25">
      <c r="B129" s="195"/>
      <c r="C129" s="196"/>
      <c r="D129" s="188" t="s">
        <v>288</v>
      </c>
      <c r="E129" s="197" t="s">
        <v>19</v>
      </c>
      <c r="F129" s="198" t="s">
        <v>736</v>
      </c>
      <c r="G129" s="196"/>
      <c r="H129" s="199">
        <v>45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288</v>
      </c>
      <c r="AU129" s="205" t="s">
        <v>85</v>
      </c>
      <c r="AV129" s="13" t="s">
        <v>85</v>
      </c>
      <c r="AW129" s="13" t="s">
        <v>36</v>
      </c>
      <c r="AX129" s="13" t="s">
        <v>83</v>
      </c>
      <c r="AY129" s="205" t="s">
        <v>275</v>
      </c>
    </row>
    <row r="130" spans="1:65" s="2" customFormat="1" ht="16.5" customHeight="1">
      <c r="A130" s="36"/>
      <c r="B130" s="37"/>
      <c r="C130" s="206" t="s">
        <v>8</v>
      </c>
      <c r="D130" s="206" t="s">
        <v>302</v>
      </c>
      <c r="E130" s="207" t="s">
        <v>357</v>
      </c>
      <c r="F130" s="208" t="s">
        <v>358</v>
      </c>
      <c r="G130" s="209" t="s">
        <v>314</v>
      </c>
      <c r="H130" s="210">
        <v>135</v>
      </c>
      <c r="I130" s="211"/>
      <c r="J130" s="212">
        <f>ROUND(I130*H130,2)</f>
        <v>0</v>
      </c>
      <c r="K130" s="208" t="s">
        <v>281</v>
      </c>
      <c r="L130" s="213"/>
      <c r="M130" s="214" t="s">
        <v>19</v>
      </c>
      <c r="N130" s="215" t="s">
        <v>46</v>
      </c>
      <c r="O130" s="66"/>
      <c r="P130" s="184">
        <f>O130*H130</f>
        <v>0</v>
      </c>
      <c r="Q130" s="184">
        <v>5.8999999999999999E-3</v>
      </c>
      <c r="R130" s="184">
        <f>Q130*H130</f>
        <v>0.79649999999999999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306</v>
      </c>
      <c r="AT130" s="186" t="s">
        <v>302</v>
      </c>
      <c r="AU130" s="186" t="s">
        <v>85</v>
      </c>
      <c r="AY130" s="19" t="s">
        <v>275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83</v>
      </c>
      <c r="BK130" s="187">
        <f>ROUND(I130*H130,2)</f>
        <v>0</v>
      </c>
      <c r="BL130" s="19" t="s">
        <v>282</v>
      </c>
      <c r="BM130" s="186" t="s">
        <v>750</v>
      </c>
    </row>
    <row r="131" spans="1:65" s="2" customFormat="1" ht="11.25">
      <c r="A131" s="36"/>
      <c r="B131" s="37"/>
      <c r="C131" s="38"/>
      <c r="D131" s="188" t="s">
        <v>284</v>
      </c>
      <c r="E131" s="38"/>
      <c r="F131" s="189" t="s">
        <v>358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284</v>
      </c>
      <c r="AU131" s="19" t="s">
        <v>85</v>
      </c>
    </row>
    <row r="132" spans="1:65" s="13" customFormat="1" ht="11.25">
      <c r="B132" s="195"/>
      <c r="C132" s="196"/>
      <c r="D132" s="188" t="s">
        <v>288</v>
      </c>
      <c r="E132" s="196"/>
      <c r="F132" s="198" t="s">
        <v>751</v>
      </c>
      <c r="G132" s="196"/>
      <c r="H132" s="199">
        <v>135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4</v>
      </c>
      <c r="AX132" s="13" t="s">
        <v>83</v>
      </c>
      <c r="AY132" s="205" t="s">
        <v>275</v>
      </c>
    </row>
    <row r="133" spans="1:65" s="2" customFormat="1" ht="16.5" customHeight="1">
      <c r="A133" s="36"/>
      <c r="B133" s="37"/>
      <c r="C133" s="175" t="s">
        <v>361</v>
      </c>
      <c r="D133" s="175" t="s">
        <v>277</v>
      </c>
      <c r="E133" s="176" t="s">
        <v>362</v>
      </c>
      <c r="F133" s="177" t="s">
        <v>363</v>
      </c>
      <c r="G133" s="178" t="s">
        <v>314</v>
      </c>
      <c r="H133" s="179">
        <v>45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752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365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366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3" customFormat="1" ht="11.25">
      <c r="B136" s="195"/>
      <c r="C136" s="196"/>
      <c r="D136" s="188" t="s">
        <v>288</v>
      </c>
      <c r="E136" s="197" t="s">
        <v>19</v>
      </c>
      <c r="F136" s="198" t="s">
        <v>736</v>
      </c>
      <c r="G136" s="196"/>
      <c r="H136" s="199">
        <v>45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288</v>
      </c>
      <c r="AU136" s="205" t="s">
        <v>85</v>
      </c>
      <c r="AV136" s="13" t="s">
        <v>85</v>
      </c>
      <c r="AW136" s="13" t="s">
        <v>36</v>
      </c>
      <c r="AX136" s="13" t="s">
        <v>83</v>
      </c>
      <c r="AY136" s="205" t="s">
        <v>275</v>
      </c>
    </row>
    <row r="137" spans="1:65" s="2" customFormat="1" ht="16.5" customHeight="1">
      <c r="A137" s="36"/>
      <c r="B137" s="37"/>
      <c r="C137" s="206" t="s">
        <v>367</v>
      </c>
      <c r="D137" s="206" t="s">
        <v>302</v>
      </c>
      <c r="E137" s="207" t="s">
        <v>368</v>
      </c>
      <c r="F137" s="208" t="s">
        <v>369</v>
      </c>
      <c r="G137" s="209" t="s">
        <v>292</v>
      </c>
      <c r="H137" s="210">
        <v>0.09</v>
      </c>
      <c r="I137" s="211"/>
      <c r="J137" s="212">
        <f>ROUND(I137*H137,2)</f>
        <v>0</v>
      </c>
      <c r="K137" s="208" t="s">
        <v>281</v>
      </c>
      <c r="L137" s="213"/>
      <c r="M137" s="214" t="s">
        <v>19</v>
      </c>
      <c r="N137" s="215" t="s">
        <v>46</v>
      </c>
      <c r="O137" s="66"/>
      <c r="P137" s="184">
        <f>O137*H137</f>
        <v>0</v>
      </c>
      <c r="Q137" s="184">
        <v>1</v>
      </c>
      <c r="R137" s="184">
        <f>Q137*H137</f>
        <v>0.09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306</v>
      </c>
      <c r="AT137" s="186" t="s">
        <v>302</v>
      </c>
      <c r="AU137" s="186" t="s">
        <v>85</v>
      </c>
      <c r="AY137" s="19" t="s">
        <v>275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83</v>
      </c>
      <c r="BK137" s="187">
        <f>ROUND(I137*H137,2)</f>
        <v>0</v>
      </c>
      <c r="BL137" s="19" t="s">
        <v>282</v>
      </c>
      <c r="BM137" s="186" t="s">
        <v>753</v>
      </c>
    </row>
    <row r="138" spans="1:65" s="2" customFormat="1" ht="11.25">
      <c r="A138" s="36"/>
      <c r="B138" s="37"/>
      <c r="C138" s="38"/>
      <c r="D138" s="188" t="s">
        <v>284</v>
      </c>
      <c r="E138" s="38"/>
      <c r="F138" s="189" t="s">
        <v>369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284</v>
      </c>
      <c r="AU138" s="19" t="s">
        <v>85</v>
      </c>
    </row>
    <row r="139" spans="1:65" s="13" customFormat="1" ht="11.25">
      <c r="B139" s="195"/>
      <c r="C139" s="196"/>
      <c r="D139" s="188" t="s">
        <v>288</v>
      </c>
      <c r="E139" s="196"/>
      <c r="F139" s="198" t="s">
        <v>754</v>
      </c>
      <c r="G139" s="196"/>
      <c r="H139" s="199">
        <v>0.09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4</v>
      </c>
      <c r="AX139" s="13" t="s">
        <v>83</v>
      </c>
      <c r="AY139" s="205" t="s">
        <v>275</v>
      </c>
    </row>
    <row r="140" spans="1:65" s="2" customFormat="1" ht="16.5" customHeight="1">
      <c r="A140" s="36"/>
      <c r="B140" s="37"/>
      <c r="C140" s="175" t="s">
        <v>372</v>
      </c>
      <c r="D140" s="175" t="s">
        <v>277</v>
      </c>
      <c r="E140" s="176" t="s">
        <v>373</v>
      </c>
      <c r="F140" s="177" t="s">
        <v>374</v>
      </c>
      <c r="G140" s="178" t="s">
        <v>314</v>
      </c>
      <c r="H140" s="179">
        <v>45</v>
      </c>
      <c r="I140" s="180"/>
      <c r="J140" s="181">
        <f>ROUND(I140*H140,2)</f>
        <v>0</v>
      </c>
      <c r="K140" s="177" t="s">
        <v>281</v>
      </c>
      <c r="L140" s="41"/>
      <c r="M140" s="182" t="s">
        <v>19</v>
      </c>
      <c r="N140" s="183" t="s">
        <v>46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282</v>
      </c>
      <c r="AT140" s="186" t="s">
        <v>277</v>
      </c>
      <c r="AU140" s="186" t="s">
        <v>85</v>
      </c>
      <c r="AY140" s="19" t="s">
        <v>275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83</v>
      </c>
      <c r="BK140" s="187">
        <f>ROUND(I140*H140,2)</f>
        <v>0</v>
      </c>
      <c r="BL140" s="19" t="s">
        <v>282</v>
      </c>
      <c r="BM140" s="186" t="s">
        <v>755</v>
      </c>
    </row>
    <row r="141" spans="1:65" s="2" customFormat="1" ht="11.25">
      <c r="A141" s="36"/>
      <c r="B141" s="37"/>
      <c r="C141" s="38"/>
      <c r="D141" s="188" t="s">
        <v>284</v>
      </c>
      <c r="E141" s="38"/>
      <c r="F141" s="189" t="s">
        <v>376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284</v>
      </c>
      <c r="AU141" s="19" t="s">
        <v>85</v>
      </c>
    </row>
    <row r="142" spans="1:65" s="2" customFormat="1" ht="11.25">
      <c r="A142" s="36"/>
      <c r="B142" s="37"/>
      <c r="C142" s="38"/>
      <c r="D142" s="193" t="s">
        <v>286</v>
      </c>
      <c r="E142" s="38"/>
      <c r="F142" s="194" t="s">
        <v>377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286</v>
      </c>
      <c r="AU142" s="19" t="s">
        <v>85</v>
      </c>
    </row>
    <row r="143" spans="1:65" s="14" customFormat="1" ht="11.25">
      <c r="B143" s="217"/>
      <c r="C143" s="218"/>
      <c r="D143" s="188" t="s">
        <v>288</v>
      </c>
      <c r="E143" s="219" t="s">
        <v>19</v>
      </c>
      <c r="F143" s="220" t="s">
        <v>756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288</v>
      </c>
      <c r="AU143" s="226" t="s">
        <v>85</v>
      </c>
      <c r="AV143" s="14" t="s">
        <v>83</v>
      </c>
      <c r="AW143" s="14" t="s">
        <v>36</v>
      </c>
      <c r="AX143" s="14" t="s">
        <v>75</v>
      </c>
      <c r="AY143" s="226" t="s">
        <v>275</v>
      </c>
    </row>
    <row r="144" spans="1:65" s="13" customFormat="1" ht="11.25">
      <c r="B144" s="195"/>
      <c r="C144" s="196"/>
      <c r="D144" s="188" t="s">
        <v>288</v>
      </c>
      <c r="E144" s="197" t="s">
        <v>19</v>
      </c>
      <c r="F144" s="198" t="s">
        <v>757</v>
      </c>
      <c r="G144" s="196"/>
      <c r="H144" s="199">
        <v>45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288</v>
      </c>
      <c r="AU144" s="205" t="s">
        <v>85</v>
      </c>
      <c r="AV144" s="13" t="s">
        <v>85</v>
      </c>
      <c r="AW144" s="13" t="s">
        <v>36</v>
      </c>
      <c r="AX144" s="13" t="s">
        <v>83</v>
      </c>
      <c r="AY144" s="205" t="s">
        <v>275</v>
      </c>
    </row>
    <row r="145" spans="1:65" s="2" customFormat="1" ht="16.5" customHeight="1">
      <c r="A145" s="36"/>
      <c r="B145" s="37"/>
      <c r="C145" s="175" t="s">
        <v>380</v>
      </c>
      <c r="D145" s="175" t="s">
        <v>277</v>
      </c>
      <c r="E145" s="176" t="s">
        <v>381</v>
      </c>
      <c r="F145" s="177" t="s">
        <v>382</v>
      </c>
      <c r="G145" s="178" t="s">
        <v>314</v>
      </c>
      <c r="H145" s="179">
        <v>45</v>
      </c>
      <c r="I145" s="180"/>
      <c r="J145" s="181">
        <f>ROUND(I145*H145,2)</f>
        <v>0</v>
      </c>
      <c r="K145" s="177" t="s">
        <v>281</v>
      </c>
      <c r="L145" s="41"/>
      <c r="M145" s="182" t="s">
        <v>19</v>
      </c>
      <c r="N145" s="183" t="s">
        <v>46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282</v>
      </c>
      <c r="AT145" s="186" t="s">
        <v>277</v>
      </c>
      <c r="AU145" s="186" t="s">
        <v>85</v>
      </c>
      <c r="AY145" s="19" t="s">
        <v>275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83</v>
      </c>
      <c r="BK145" s="187">
        <f>ROUND(I145*H145,2)</f>
        <v>0</v>
      </c>
      <c r="BL145" s="19" t="s">
        <v>282</v>
      </c>
      <c r="BM145" s="186" t="s">
        <v>758</v>
      </c>
    </row>
    <row r="146" spans="1:65" s="2" customFormat="1" ht="11.25">
      <c r="A146" s="36"/>
      <c r="B146" s="37"/>
      <c r="C146" s="38"/>
      <c r="D146" s="188" t="s">
        <v>284</v>
      </c>
      <c r="E146" s="38"/>
      <c r="F146" s="189" t="s">
        <v>384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284</v>
      </c>
      <c r="AU146" s="19" t="s">
        <v>85</v>
      </c>
    </row>
    <row r="147" spans="1:65" s="2" customFormat="1" ht="11.25">
      <c r="A147" s="36"/>
      <c r="B147" s="37"/>
      <c r="C147" s="38"/>
      <c r="D147" s="193" t="s">
        <v>286</v>
      </c>
      <c r="E147" s="38"/>
      <c r="F147" s="194" t="s">
        <v>385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286</v>
      </c>
      <c r="AU147" s="19" t="s">
        <v>85</v>
      </c>
    </row>
    <row r="148" spans="1:65" s="13" customFormat="1" ht="11.25">
      <c r="B148" s="195"/>
      <c r="C148" s="196"/>
      <c r="D148" s="188" t="s">
        <v>288</v>
      </c>
      <c r="E148" s="197" t="s">
        <v>19</v>
      </c>
      <c r="F148" s="198" t="s">
        <v>759</v>
      </c>
      <c r="G148" s="196"/>
      <c r="H148" s="199">
        <v>45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288</v>
      </c>
      <c r="AU148" s="205" t="s">
        <v>85</v>
      </c>
      <c r="AV148" s="13" t="s">
        <v>85</v>
      </c>
      <c r="AW148" s="13" t="s">
        <v>36</v>
      </c>
      <c r="AX148" s="13" t="s">
        <v>83</v>
      </c>
      <c r="AY148" s="205" t="s">
        <v>275</v>
      </c>
    </row>
    <row r="149" spans="1:65" s="2" customFormat="1" ht="16.5" customHeight="1">
      <c r="A149" s="36"/>
      <c r="B149" s="37"/>
      <c r="C149" s="175" t="s">
        <v>387</v>
      </c>
      <c r="D149" s="175" t="s">
        <v>277</v>
      </c>
      <c r="E149" s="176" t="s">
        <v>388</v>
      </c>
      <c r="F149" s="177" t="s">
        <v>389</v>
      </c>
      <c r="G149" s="178" t="s">
        <v>314</v>
      </c>
      <c r="H149" s="179">
        <v>45</v>
      </c>
      <c r="I149" s="180"/>
      <c r="J149" s="181">
        <f>ROUND(I149*H149,2)</f>
        <v>0</v>
      </c>
      <c r="K149" s="177" t="s">
        <v>281</v>
      </c>
      <c r="L149" s="41"/>
      <c r="M149" s="182" t="s">
        <v>19</v>
      </c>
      <c r="N149" s="183" t="s">
        <v>46</v>
      </c>
      <c r="O149" s="66"/>
      <c r="P149" s="184">
        <f>O149*H149</f>
        <v>0</v>
      </c>
      <c r="Q149" s="184">
        <v>2.0799999999999998E-3</v>
      </c>
      <c r="R149" s="184">
        <f>Q149*H149</f>
        <v>9.3599999999999989E-2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282</v>
      </c>
      <c r="AT149" s="186" t="s">
        <v>277</v>
      </c>
      <c r="AU149" s="186" t="s">
        <v>85</v>
      </c>
      <c r="AY149" s="19" t="s">
        <v>275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83</v>
      </c>
      <c r="BK149" s="187">
        <f>ROUND(I149*H149,2)</f>
        <v>0</v>
      </c>
      <c r="BL149" s="19" t="s">
        <v>282</v>
      </c>
      <c r="BM149" s="186" t="s">
        <v>760</v>
      </c>
    </row>
    <row r="150" spans="1:65" s="2" customFormat="1" ht="11.25">
      <c r="A150" s="36"/>
      <c r="B150" s="37"/>
      <c r="C150" s="38"/>
      <c r="D150" s="188" t="s">
        <v>284</v>
      </c>
      <c r="E150" s="38"/>
      <c r="F150" s="189" t="s">
        <v>391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284</v>
      </c>
      <c r="AU150" s="19" t="s">
        <v>85</v>
      </c>
    </row>
    <row r="151" spans="1:65" s="2" customFormat="1" ht="11.25">
      <c r="A151" s="36"/>
      <c r="B151" s="37"/>
      <c r="C151" s="38"/>
      <c r="D151" s="193" t="s">
        <v>286</v>
      </c>
      <c r="E151" s="38"/>
      <c r="F151" s="194" t="s">
        <v>392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286</v>
      </c>
      <c r="AU151" s="19" t="s">
        <v>85</v>
      </c>
    </row>
    <row r="152" spans="1:65" s="14" customFormat="1" ht="11.25">
      <c r="B152" s="217"/>
      <c r="C152" s="218"/>
      <c r="D152" s="188" t="s">
        <v>288</v>
      </c>
      <c r="E152" s="219" t="s">
        <v>19</v>
      </c>
      <c r="F152" s="220" t="s">
        <v>393</v>
      </c>
      <c r="G152" s="218"/>
      <c r="H152" s="219" t="s">
        <v>19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288</v>
      </c>
      <c r="AU152" s="226" t="s">
        <v>85</v>
      </c>
      <c r="AV152" s="14" t="s">
        <v>83</v>
      </c>
      <c r="AW152" s="14" t="s">
        <v>36</v>
      </c>
      <c r="AX152" s="14" t="s">
        <v>75</v>
      </c>
      <c r="AY152" s="226" t="s">
        <v>275</v>
      </c>
    </row>
    <row r="153" spans="1:65" s="13" customFormat="1" ht="11.25">
      <c r="B153" s="195"/>
      <c r="C153" s="196"/>
      <c r="D153" s="188" t="s">
        <v>288</v>
      </c>
      <c r="E153" s="197" t="s">
        <v>19</v>
      </c>
      <c r="F153" s="198" t="s">
        <v>736</v>
      </c>
      <c r="G153" s="196"/>
      <c r="H153" s="199">
        <v>45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288</v>
      </c>
      <c r="AU153" s="205" t="s">
        <v>85</v>
      </c>
      <c r="AV153" s="13" t="s">
        <v>85</v>
      </c>
      <c r="AW153" s="13" t="s">
        <v>36</v>
      </c>
      <c r="AX153" s="13" t="s">
        <v>83</v>
      </c>
      <c r="AY153" s="205" t="s">
        <v>275</v>
      </c>
    </row>
    <row r="154" spans="1:65" s="2" customFormat="1" ht="16.5" customHeight="1">
      <c r="A154" s="36"/>
      <c r="B154" s="37"/>
      <c r="C154" s="175" t="s">
        <v>394</v>
      </c>
      <c r="D154" s="175" t="s">
        <v>277</v>
      </c>
      <c r="E154" s="176" t="s">
        <v>395</v>
      </c>
      <c r="F154" s="177" t="s">
        <v>396</v>
      </c>
      <c r="G154" s="178" t="s">
        <v>397</v>
      </c>
      <c r="H154" s="179">
        <v>67.5</v>
      </c>
      <c r="I154" s="180"/>
      <c r="J154" s="181">
        <f>ROUND(I154*H154,2)</f>
        <v>0</v>
      </c>
      <c r="K154" s="177" t="s">
        <v>19</v>
      </c>
      <c r="L154" s="41"/>
      <c r="M154" s="182" t="s">
        <v>19</v>
      </c>
      <c r="N154" s="183" t="s">
        <v>46</v>
      </c>
      <c r="O154" s="66"/>
      <c r="P154" s="184">
        <f>O154*H154</f>
        <v>0</v>
      </c>
      <c r="Q154" s="184">
        <v>2.0000000000000002E-5</v>
      </c>
      <c r="R154" s="184">
        <f>Q154*H154</f>
        <v>1.3500000000000001E-3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282</v>
      </c>
      <c r="AT154" s="186" t="s">
        <v>277</v>
      </c>
      <c r="AU154" s="186" t="s">
        <v>85</v>
      </c>
      <c r="AY154" s="19" t="s">
        <v>275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282</v>
      </c>
      <c r="BM154" s="186" t="s">
        <v>761</v>
      </c>
    </row>
    <row r="155" spans="1:65" s="2" customFormat="1" ht="11.25">
      <c r="A155" s="36"/>
      <c r="B155" s="37"/>
      <c r="C155" s="38"/>
      <c r="D155" s="188" t="s">
        <v>284</v>
      </c>
      <c r="E155" s="38"/>
      <c r="F155" s="189" t="s">
        <v>396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284</v>
      </c>
      <c r="AU155" s="19" t="s">
        <v>85</v>
      </c>
    </row>
    <row r="156" spans="1:65" s="13" customFormat="1" ht="11.25">
      <c r="B156" s="195"/>
      <c r="C156" s="196"/>
      <c r="D156" s="188" t="s">
        <v>288</v>
      </c>
      <c r="E156" s="197" t="s">
        <v>19</v>
      </c>
      <c r="F156" s="198" t="s">
        <v>736</v>
      </c>
      <c r="G156" s="196"/>
      <c r="H156" s="199">
        <v>45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288</v>
      </c>
      <c r="AU156" s="205" t="s">
        <v>85</v>
      </c>
      <c r="AV156" s="13" t="s">
        <v>85</v>
      </c>
      <c r="AW156" s="13" t="s">
        <v>36</v>
      </c>
      <c r="AX156" s="13" t="s">
        <v>83</v>
      </c>
      <c r="AY156" s="205" t="s">
        <v>275</v>
      </c>
    </row>
    <row r="157" spans="1:65" s="13" customFormat="1" ht="11.25">
      <c r="B157" s="195"/>
      <c r="C157" s="196"/>
      <c r="D157" s="188" t="s">
        <v>288</v>
      </c>
      <c r="E157" s="196"/>
      <c r="F157" s="198" t="s">
        <v>762</v>
      </c>
      <c r="G157" s="196"/>
      <c r="H157" s="199">
        <v>67.5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288</v>
      </c>
      <c r="AU157" s="205" t="s">
        <v>85</v>
      </c>
      <c r="AV157" s="13" t="s">
        <v>85</v>
      </c>
      <c r="AW157" s="13" t="s">
        <v>4</v>
      </c>
      <c r="AX157" s="13" t="s">
        <v>83</v>
      </c>
      <c r="AY157" s="205" t="s">
        <v>275</v>
      </c>
    </row>
    <row r="158" spans="1:65" s="2" customFormat="1" ht="16.5" customHeight="1">
      <c r="A158" s="36"/>
      <c r="B158" s="37"/>
      <c r="C158" s="175" t="s">
        <v>400</v>
      </c>
      <c r="D158" s="175" t="s">
        <v>277</v>
      </c>
      <c r="E158" s="176" t="s">
        <v>401</v>
      </c>
      <c r="F158" s="177" t="s">
        <v>402</v>
      </c>
      <c r="G158" s="178" t="s">
        <v>280</v>
      </c>
      <c r="H158" s="179">
        <v>45</v>
      </c>
      <c r="I158" s="180"/>
      <c r="J158" s="181">
        <f>ROUND(I158*H158,2)</f>
        <v>0</v>
      </c>
      <c r="K158" s="177" t="s">
        <v>281</v>
      </c>
      <c r="L158" s="41"/>
      <c r="M158" s="182" t="s">
        <v>19</v>
      </c>
      <c r="N158" s="183" t="s">
        <v>46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282</v>
      </c>
      <c r="AT158" s="186" t="s">
        <v>277</v>
      </c>
      <c r="AU158" s="186" t="s">
        <v>85</v>
      </c>
      <c r="AY158" s="19" t="s">
        <v>275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83</v>
      </c>
      <c r="BK158" s="187">
        <f>ROUND(I158*H158,2)</f>
        <v>0</v>
      </c>
      <c r="BL158" s="19" t="s">
        <v>282</v>
      </c>
      <c r="BM158" s="186" t="s">
        <v>763</v>
      </c>
    </row>
    <row r="159" spans="1:65" s="2" customFormat="1" ht="11.25">
      <c r="A159" s="36"/>
      <c r="B159" s="37"/>
      <c r="C159" s="38"/>
      <c r="D159" s="188" t="s">
        <v>284</v>
      </c>
      <c r="E159" s="38"/>
      <c r="F159" s="189" t="s">
        <v>404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284</v>
      </c>
      <c r="AU159" s="19" t="s">
        <v>85</v>
      </c>
    </row>
    <row r="160" spans="1:65" s="2" customFormat="1" ht="11.25">
      <c r="A160" s="36"/>
      <c r="B160" s="37"/>
      <c r="C160" s="38"/>
      <c r="D160" s="193" t="s">
        <v>286</v>
      </c>
      <c r="E160" s="38"/>
      <c r="F160" s="194" t="s">
        <v>405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286</v>
      </c>
      <c r="AU160" s="19" t="s">
        <v>85</v>
      </c>
    </row>
    <row r="161" spans="1:65" s="13" customFormat="1" ht="11.25">
      <c r="B161" s="195"/>
      <c r="C161" s="196"/>
      <c r="D161" s="188" t="s">
        <v>288</v>
      </c>
      <c r="E161" s="197" t="s">
        <v>19</v>
      </c>
      <c r="F161" s="198" t="s">
        <v>736</v>
      </c>
      <c r="G161" s="196"/>
      <c r="H161" s="199">
        <v>45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288</v>
      </c>
      <c r="AU161" s="205" t="s">
        <v>85</v>
      </c>
      <c r="AV161" s="13" t="s">
        <v>85</v>
      </c>
      <c r="AW161" s="13" t="s">
        <v>36</v>
      </c>
      <c r="AX161" s="13" t="s">
        <v>83</v>
      </c>
      <c r="AY161" s="205" t="s">
        <v>275</v>
      </c>
    </row>
    <row r="162" spans="1:65" s="2" customFormat="1" ht="16.5" customHeight="1">
      <c r="A162" s="36"/>
      <c r="B162" s="37"/>
      <c r="C162" s="206" t="s">
        <v>406</v>
      </c>
      <c r="D162" s="206" t="s">
        <v>302</v>
      </c>
      <c r="E162" s="207" t="s">
        <v>407</v>
      </c>
      <c r="F162" s="208" t="s">
        <v>408</v>
      </c>
      <c r="G162" s="209" t="s">
        <v>409</v>
      </c>
      <c r="H162" s="210">
        <v>4.6349999999999998</v>
      </c>
      <c r="I162" s="211"/>
      <c r="J162" s="212">
        <f>ROUND(I162*H162,2)</f>
        <v>0</v>
      </c>
      <c r="K162" s="208" t="s">
        <v>281</v>
      </c>
      <c r="L162" s="213"/>
      <c r="M162" s="214" t="s">
        <v>19</v>
      </c>
      <c r="N162" s="215" t="s">
        <v>46</v>
      </c>
      <c r="O162" s="66"/>
      <c r="P162" s="184">
        <f>O162*H162</f>
        <v>0</v>
      </c>
      <c r="Q162" s="184">
        <v>0.2</v>
      </c>
      <c r="R162" s="184">
        <f>Q162*H162</f>
        <v>0.92700000000000005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306</v>
      </c>
      <c r="AT162" s="186" t="s">
        <v>302</v>
      </c>
      <c r="AU162" s="186" t="s">
        <v>85</v>
      </c>
      <c r="AY162" s="19" t="s">
        <v>275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282</v>
      </c>
      <c r="BM162" s="186" t="s">
        <v>764</v>
      </c>
    </row>
    <row r="163" spans="1:65" s="2" customFormat="1" ht="11.25">
      <c r="A163" s="36"/>
      <c r="B163" s="37"/>
      <c r="C163" s="38"/>
      <c r="D163" s="188" t="s">
        <v>284</v>
      </c>
      <c r="E163" s="38"/>
      <c r="F163" s="189" t="s">
        <v>408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284</v>
      </c>
      <c r="AU163" s="19" t="s">
        <v>85</v>
      </c>
    </row>
    <row r="164" spans="1:65" s="13" customFormat="1" ht="11.25">
      <c r="B164" s="195"/>
      <c r="C164" s="196"/>
      <c r="D164" s="188" t="s">
        <v>288</v>
      </c>
      <c r="E164" s="196"/>
      <c r="F164" s="198" t="s">
        <v>765</v>
      </c>
      <c r="G164" s="196"/>
      <c r="H164" s="199">
        <v>4.6349999999999998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288</v>
      </c>
      <c r="AU164" s="205" t="s">
        <v>85</v>
      </c>
      <c r="AV164" s="13" t="s">
        <v>85</v>
      </c>
      <c r="AW164" s="13" t="s">
        <v>4</v>
      </c>
      <c r="AX164" s="13" t="s">
        <v>83</v>
      </c>
      <c r="AY164" s="205" t="s">
        <v>275</v>
      </c>
    </row>
    <row r="165" spans="1:65" s="2" customFormat="1" ht="24.2" customHeight="1">
      <c r="A165" s="36"/>
      <c r="B165" s="37"/>
      <c r="C165" s="206" t="s">
        <v>7</v>
      </c>
      <c r="D165" s="206" t="s">
        <v>302</v>
      </c>
      <c r="E165" s="207" t="s">
        <v>766</v>
      </c>
      <c r="F165" s="208" t="s">
        <v>767</v>
      </c>
      <c r="G165" s="209" t="s">
        <v>314</v>
      </c>
      <c r="H165" s="210">
        <v>135</v>
      </c>
      <c r="I165" s="211"/>
      <c r="J165" s="212">
        <f>ROUND(I165*H165,2)</f>
        <v>0</v>
      </c>
      <c r="K165" s="208" t="s">
        <v>19</v>
      </c>
      <c r="L165" s="213"/>
      <c r="M165" s="214" t="s">
        <v>19</v>
      </c>
      <c r="N165" s="215" t="s">
        <v>46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306</v>
      </c>
      <c r="AT165" s="186" t="s">
        <v>302</v>
      </c>
      <c r="AU165" s="186" t="s">
        <v>85</v>
      </c>
      <c r="AY165" s="19" t="s">
        <v>275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83</v>
      </c>
      <c r="BK165" s="187">
        <f>ROUND(I165*H165,2)</f>
        <v>0</v>
      </c>
      <c r="BL165" s="19" t="s">
        <v>282</v>
      </c>
      <c r="BM165" s="186" t="s">
        <v>768</v>
      </c>
    </row>
    <row r="166" spans="1:65" s="2" customFormat="1" ht="19.5">
      <c r="A166" s="36"/>
      <c r="B166" s="37"/>
      <c r="C166" s="38"/>
      <c r="D166" s="188" t="s">
        <v>284</v>
      </c>
      <c r="E166" s="38"/>
      <c r="F166" s="189" t="s">
        <v>769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284</v>
      </c>
      <c r="AU166" s="19" t="s">
        <v>85</v>
      </c>
    </row>
    <row r="167" spans="1:65" s="13" customFormat="1" ht="11.25">
      <c r="B167" s="195"/>
      <c r="C167" s="196"/>
      <c r="D167" s="188" t="s">
        <v>288</v>
      </c>
      <c r="E167" s="197" t="s">
        <v>19</v>
      </c>
      <c r="F167" s="198" t="s">
        <v>736</v>
      </c>
      <c r="G167" s="196"/>
      <c r="H167" s="199">
        <v>45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288</v>
      </c>
      <c r="AU167" s="205" t="s">
        <v>85</v>
      </c>
      <c r="AV167" s="13" t="s">
        <v>85</v>
      </c>
      <c r="AW167" s="13" t="s">
        <v>36</v>
      </c>
      <c r="AX167" s="13" t="s">
        <v>83</v>
      </c>
      <c r="AY167" s="205" t="s">
        <v>275</v>
      </c>
    </row>
    <row r="168" spans="1:65" s="13" customFormat="1" ht="11.25">
      <c r="B168" s="195"/>
      <c r="C168" s="196"/>
      <c r="D168" s="188" t="s">
        <v>288</v>
      </c>
      <c r="E168" s="196"/>
      <c r="F168" s="198" t="s">
        <v>770</v>
      </c>
      <c r="G168" s="196"/>
      <c r="H168" s="199">
        <v>135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288</v>
      </c>
      <c r="AU168" s="205" t="s">
        <v>85</v>
      </c>
      <c r="AV168" s="13" t="s">
        <v>85</v>
      </c>
      <c r="AW168" s="13" t="s">
        <v>4</v>
      </c>
      <c r="AX168" s="13" t="s">
        <v>83</v>
      </c>
      <c r="AY168" s="205" t="s">
        <v>275</v>
      </c>
    </row>
    <row r="169" spans="1:65" s="2" customFormat="1" ht="16.5" customHeight="1">
      <c r="A169" s="36"/>
      <c r="B169" s="37"/>
      <c r="C169" s="175" t="s">
        <v>417</v>
      </c>
      <c r="D169" s="175" t="s">
        <v>277</v>
      </c>
      <c r="E169" s="176" t="s">
        <v>412</v>
      </c>
      <c r="F169" s="177" t="s">
        <v>413</v>
      </c>
      <c r="G169" s="178" t="s">
        <v>292</v>
      </c>
      <c r="H169" s="179">
        <v>0.09</v>
      </c>
      <c r="I169" s="180"/>
      <c r="J169" s="181">
        <f>ROUND(I169*H169,2)</f>
        <v>0</v>
      </c>
      <c r="K169" s="177" t="s">
        <v>19</v>
      </c>
      <c r="L169" s="41"/>
      <c r="M169" s="182" t="s">
        <v>19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282</v>
      </c>
      <c r="AT169" s="186" t="s">
        <v>277</v>
      </c>
      <c r="AU169" s="186" t="s">
        <v>85</v>
      </c>
      <c r="AY169" s="19" t="s">
        <v>275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282</v>
      </c>
      <c r="BM169" s="186" t="s">
        <v>771</v>
      </c>
    </row>
    <row r="170" spans="1:65" s="2" customFormat="1" ht="11.25">
      <c r="A170" s="36"/>
      <c r="B170" s="37"/>
      <c r="C170" s="38"/>
      <c r="D170" s="188" t="s">
        <v>284</v>
      </c>
      <c r="E170" s="38"/>
      <c r="F170" s="189" t="s">
        <v>415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284</v>
      </c>
      <c r="AU170" s="19" t="s">
        <v>85</v>
      </c>
    </row>
    <row r="171" spans="1:65" s="13" customFormat="1" ht="11.25">
      <c r="B171" s="195"/>
      <c r="C171" s="196"/>
      <c r="D171" s="188" t="s">
        <v>288</v>
      </c>
      <c r="E171" s="197" t="s">
        <v>19</v>
      </c>
      <c r="F171" s="198" t="s">
        <v>772</v>
      </c>
      <c r="G171" s="196"/>
      <c r="H171" s="199">
        <v>0.09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288</v>
      </c>
      <c r="AU171" s="205" t="s">
        <v>85</v>
      </c>
      <c r="AV171" s="13" t="s">
        <v>85</v>
      </c>
      <c r="AW171" s="13" t="s">
        <v>36</v>
      </c>
      <c r="AX171" s="13" t="s">
        <v>83</v>
      </c>
      <c r="AY171" s="205" t="s">
        <v>275</v>
      </c>
    </row>
    <row r="172" spans="1:65" s="2" customFormat="1" ht="16.5" customHeight="1">
      <c r="A172" s="36"/>
      <c r="B172" s="37"/>
      <c r="C172" s="206" t="s">
        <v>422</v>
      </c>
      <c r="D172" s="206" t="s">
        <v>302</v>
      </c>
      <c r="E172" s="207" t="s">
        <v>418</v>
      </c>
      <c r="F172" s="208" t="s">
        <v>419</v>
      </c>
      <c r="G172" s="209" t="s">
        <v>305</v>
      </c>
      <c r="H172" s="210">
        <v>3.0000000000000001E-3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6"/>
      <c r="P172" s="184">
        <f>O172*H172</f>
        <v>0</v>
      </c>
      <c r="Q172" s="184">
        <v>1E-3</v>
      </c>
      <c r="R172" s="184">
        <f>Q172*H172</f>
        <v>3.0000000000000001E-6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306</v>
      </c>
      <c r="AT172" s="186" t="s">
        <v>302</v>
      </c>
      <c r="AU172" s="186" t="s">
        <v>85</v>
      </c>
      <c r="AY172" s="19" t="s">
        <v>275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282</v>
      </c>
      <c r="BM172" s="186" t="s">
        <v>773</v>
      </c>
    </row>
    <row r="173" spans="1:65" s="2" customFormat="1" ht="11.25">
      <c r="A173" s="36"/>
      <c r="B173" s="37"/>
      <c r="C173" s="38"/>
      <c r="D173" s="188" t="s">
        <v>284</v>
      </c>
      <c r="E173" s="38"/>
      <c r="F173" s="189" t="s">
        <v>419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284</v>
      </c>
      <c r="AU173" s="19" t="s">
        <v>85</v>
      </c>
    </row>
    <row r="174" spans="1:65" s="13" customFormat="1" ht="11.25">
      <c r="B174" s="195"/>
      <c r="C174" s="196"/>
      <c r="D174" s="188" t="s">
        <v>288</v>
      </c>
      <c r="E174" s="196"/>
      <c r="F174" s="198" t="s">
        <v>774</v>
      </c>
      <c r="G174" s="196"/>
      <c r="H174" s="199">
        <v>3.0000000000000001E-3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288</v>
      </c>
      <c r="AU174" s="205" t="s">
        <v>85</v>
      </c>
      <c r="AV174" s="13" t="s">
        <v>85</v>
      </c>
      <c r="AW174" s="13" t="s">
        <v>4</v>
      </c>
      <c r="AX174" s="13" t="s">
        <v>83</v>
      </c>
      <c r="AY174" s="205" t="s">
        <v>275</v>
      </c>
    </row>
    <row r="175" spans="1:65" s="2" customFormat="1" ht="16.5" customHeight="1">
      <c r="A175" s="36"/>
      <c r="B175" s="37"/>
      <c r="C175" s="175" t="s">
        <v>429</v>
      </c>
      <c r="D175" s="175" t="s">
        <v>277</v>
      </c>
      <c r="E175" s="176" t="s">
        <v>423</v>
      </c>
      <c r="F175" s="177" t="s">
        <v>424</v>
      </c>
      <c r="G175" s="178" t="s">
        <v>409</v>
      </c>
      <c r="H175" s="179">
        <v>22.5</v>
      </c>
      <c r="I175" s="180"/>
      <c r="J175" s="181">
        <f>ROUND(I175*H175,2)</f>
        <v>0</v>
      </c>
      <c r="K175" s="177" t="s">
        <v>281</v>
      </c>
      <c r="L175" s="41"/>
      <c r="M175" s="182" t="s">
        <v>19</v>
      </c>
      <c r="N175" s="183" t="s">
        <v>46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282</v>
      </c>
      <c r="AT175" s="186" t="s">
        <v>277</v>
      </c>
      <c r="AU175" s="186" t="s">
        <v>85</v>
      </c>
      <c r="AY175" s="19" t="s">
        <v>275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83</v>
      </c>
      <c r="BK175" s="187">
        <f>ROUND(I175*H175,2)</f>
        <v>0</v>
      </c>
      <c r="BL175" s="19" t="s">
        <v>282</v>
      </c>
      <c r="BM175" s="186" t="s">
        <v>775</v>
      </c>
    </row>
    <row r="176" spans="1:65" s="2" customFormat="1" ht="11.25">
      <c r="A176" s="36"/>
      <c r="B176" s="37"/>
      <c r="C176" s="38"/>
      <c r="D176" s="188" t="s">
        <v>284</v>
      </c>
      <c r="E176" s="38"/>
      <c r="F176" s="189" t="s">
        <v>426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284</v>
      </c>
      <c r="AU176" s="19" t="s">
        <v>85</v>
      </c>
    </row>
    <row r="177" spans="1:65" s="2" customFormat="1" ht="11.25">
      <c r="A177" s="36"/>
      <c r="B177" s="37"/>
      <c r="C177" s="38"/>
      <c r="D177" s="193" t="s">
        <v>286</v>
      </c>
      <c r="E177" s="38"/>
      <c r="F177" s="194" t="s">
        <v>427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286</v>
      </c>
      <c r="AU177" s="19" t="s">
        <v>85</v>
      </c>
    </row>
    <row r="178" spans="1:65" s="13" customFormat="1" ht="11.25">
      <c r="B178" s="195"/>
      <c r="C178" s="196"/>
      <c r="D178" s="188" t="s">
        <v>288</v>
      </c>
      <c r="E178" s="197" t="s">
        <v>19</v>
      </c>
      <c r="F178" s="198" t="s">
        <v>776</v>
      </c>
      <c r="G178" s="196"/>
      <c r="H178" s="199">
        <v>22.5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288</v>
      </c>
      <c r="AU178" s="205" t="s">
        <v>85</v>
      </c>
      <c r="AV178" s="13" t="s">
        <v>85</v>
      </c>
      <c r="AW178" s="13" t="s">
        <v>36</v>
      </c>
      <c r="AX178" s="13" t="s">
        <v>83</v>
      </c>
      <c r="AY178" s="205" t="s">
        <v>275</v>
      </c>
    </row>
    <row r="179" spans="1:65" s="2" customFormat="1" ht="16.5" customHeight="1">
      <c r="A179" s="36"/>
      <c r="B179" s="37"/>
      <c r="C179" s="175" t="s">
        <v>435</v>
      </c>
      <c r="D179" s="175" t="s">
        <v>277</v>
      </c>
      <c r="E179" s="176" t="s">
        <v>430</v>
      </c>
      <c r="F179" s="177" t="s">
        <v>431</v>
      </c>
      <c r="G179" s="178" t="s">
        <v>409</v>
      </c>
      <c r="H179" s="179">
        <v>22.5</v>
      </c>
      <c r="I179" s="180"/>
      <c r="J179" s="181">
        <f>ROUND(I179*H179,2)</f>
        <v>0</v>
      </c>
      <c r="K179" s="177" t="s">
        <v>281</v>
      </c>
      <c r="L179" s="41"/>
      <c r="M179" s="182" t="s">
        <v>19</v>
      </c>
      <c r="N179" s="183" t="s">
        <v>46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282</v>
      </c>
      <c r="AT179" s="186" t="s">
        <v>277</v>
      </c>
      <c r="AU179" s="186" t="s">
        <v>85</v>
      </c>
      <c r="AY179" s="19" t="s">
        <v>275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83</v>
      </c>
      <c r="BK179" s="187">
        <f>ROUND(I179*H179,2)</f>
        <v>0</v>
      </c>
      <c r="BL179" s="19" t="s">
        <v>282</v>
      </c>
      <c r="BM179" s="186" t="s">
        <v>777</v>
      </c>
    </row>
    <row r="180" spans="1:65" s="2" customFormat="1" ht="11.25">
      <c r="A180" s="36"/>
      <c r="B180" s="37"/>
      <c r="C180" s="38"/>
      <c r="D180" s="188" t="s">
        <v>284</v>
      </c>
      <c r="E180" s="38"/>
      <c r="F180" s="189" t="s">
        <v>433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284</v>
      </c>
      <c r="AU180" s="19" t="s">
        <v>85</v>
      </c>
    </row>
    <row r="181" spans="1:65" s="2" customFormat="1" ht="11.25">
      <c r="A181" s="36"/>
      <c r="B181" s="37"/>
      <c r="C181" s="38"/>
      <c r="D181" s="193" t="s">
        <v>286</v>
      </c>
      <c r="E181" s="38"/>
      <c r="F181" s="194" t="s">
        <v>434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286</v>
      </c>
      <c r="AU181" s="19" t="s">
        <v>85</v>
      </c>
    </row>
    <row r="182" spans="1:65" s="13" customFormat="1" ht="11.25">
      <c r="B182" s="195"/>
      <c r="C182" s="196"/>
      <c r="D182" s="188" t="s">
        <v>288</v>
      </c>
      <c r="E182" s="197" t="s">
        <v>19</v>
      </c>
      <c r="F182" s="198" t="s">
        <v>776</v>
      </c>
      <c r="G182" s="196"/>
      <c r="H182" s="199">
        <v>22.5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288</v>
      </c>
      <c r="AU182" s="205" t="s">
        <v>85</v>
      </c>
      <c r="AV182" s="13" t="s">
        <v>85</v>
      </c>
      <c r="AW182" s="13" t="s">
        <v>36</v>
      </c>
      <c r="AX182" s="13" t="s">
        <v>83</v>
      </c>
      <c r="AY182" s="205" t="s">
        <v>275</v>
      </c>
    </row>
    <row r="183" spans="1:65" s="2" customFormat="1" ht="16.5" customHeight="1">
      <c r="A183" s="36"/>
      <c r="B183" s="37"/>
      <c r="C183" s="175" t="s">
        <v>442</v>
      </c>
      <c r="D183" s="175" t="s">
        <v>277</v>
      </c>
      <c r="E183" s="176" t="s">
        <v>436</v>
      </c>
      <c r="F183" s="177" t="s">
        <v>437</v>
      </c>
      <c r="G183" s="178" t="s">
        <v>409</v>
      </c>
      <c r="H183" s="179">
        <v>90</v>
      </c>
      <c r="I183" s="180"/>
      <c r="J183" s="181">
        <f>ROUND(I183*H183,2)</f>
        <v>0</v>
      </c>
      <c r="K183" s="177" t="s">
        <v>281</v>
      </c>
      <c r="L183" s="41"/>
      <c r="M183" s="182" t="s">
        <v>19</v>
      </c>
      <c r="N183" s="183" t="s">
        <v>46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282</v>
      </c>
      <c r="AT183" s="186" t="s">
        <v>277</v>
      </c>
      <c r="AU183" s="186" t="s">
        <v>85</v>
      </c>
      <c r="AY183" s="19" t="s">
        <v>275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83</v>
      </c>
      <c r="BK183" s="187">
        <f>ROUND(I183*H183,2)</f>
        <v>0</v>
      </c>
      <c r="BL183" s="19" t="s">
        <v>282</v>
      </c>
      <c r="BM183" s="186" t="s">
        <v>778</v>
      </c>
    </row>
    <row r="184" spans="1:65" s="2" customFormat="1" ht="11.25">
      <c r="A184" s="36"/>
      <c r="B184" s="37"/>
      <c r="C184" s="38"/>
      <c r="D184" s="188" t="s">
        <v>284</v>
      </c>
      <c r="E184" s="38"/>
      <c r="F184" s="189" t="s">
        <v>439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284</v>
      </c>
      <c r="AU184" s="19" t="s">
        <v>85</v>
      </c>
    </row>
    <row r="185" spans="1:65" s="2" customFormat="1" ht="11.25">
      <c r="A185" s="36"/>
      <c r="B185" s="37"/>
      <c r="C185" s="38"/>
      <c r="D185" s="193" t="s">
        <v>286</v>
      </c>
      <c r="E185" s="38"/>
      <c r="F185" s="194" t="s">
        <v>440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286</v>
      </c>
      <c r="AU185" s="19" t="s">
        <v>85</v>
      </c>
    </row>
    <row r="186" spans="1:65" s="13" customFormat="1" ht="22.5">
      <c r="B186" s="195"/>
      <c r="C186" s="196"/>
      <c r="D186" s="188" t="s">
        <v>288</v>
      </c>
      <c r="E186" s="197" t="s">
        <v>19</v>
      </c>
      <c r="F186" s="198" t="s">
        <v>779</v>
      </c>
      <c r="G186" s="196"/>
      <c r="H186" s="199">
        <v>90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288</v>
      </c>
      <c r="AU186" s="205" t="s">
        <v>85</v>
      </c>
      <c r="AV186" s="13" t="s">
        <v>85</v>
      </c>
      <c r="AW186" s="13" t="s">
        <v>36</v>
      </c>
      <c r="AX186" s="13" t="s">
        <v>83</v>
      </c>
      <c r="AY186" s="205" t="s">
        <v>275</v>
      </c>
    </row>
    <row r="187" spans="1:65" s="2" customFormat="1" ht="16.5" customHeight="1">
      <c r="A187" s="36"/>
      <c r="B187" s="37"/>
      <c r="C187" s="206" t="s">
        <v>450</v>
      </c>
      <c r="D187" s="206" t="s">
        <v>302</v>
      </c>
      <c r="E187" s="207" t="s">
        <v>443</v>
      </c>
      <c r="F187" s="208" t="s">
        <v>444</v>
      </c>
      <c r="G187" s="209" t="s">
        <v>305</v>
      </c>
      <c r="H187" s="210">
        <v>27</v>
      </c>
      <c r="I187" s="211"/>
      <c r="J187" s="212">
        <f>ROUND(I187*H187,2)</f>
        <v>0</v>
      </c>
      <c r="K187" s="208" t="s">
        <v>19</v>
      </c>
      <c r="L187" s="213"/>
      <c r="M187" s="214" t="s">
        <v>19</v>
      </c>
      <c r="N187" s="215" t="s">
        <v>46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306</v>
      </c>
      <c r="AT187" s="186" t="s">
        <v>302</v>
      </c>
      <c r="AU187" s="186" t="s">
        <v>85</v>
      </c>
      <c r="AY187" s="19" t="s">
        <v>275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83</v>
      </c>
      <c r="BK187" s="187">
        <f>ROUND(I187*H187,2)</f>
        <v>0</v>
      </c>
      <c r="BL187" s="19" t="s">
        <v>282</v>
      </c>
      <c r="BM187" s="186" t="s">
        <v>780</v>
      </c>
    </row>
    <row r="188" spans="1:65" s="2" customFormat="1" ht="11.25">
      <c r="A188" s="36"/>
      <c r="B188" s="37"/>
      <c r="C188" s="38"/>
      <c r="D188" s="188" t="s">
        <v>284</v>
      </c>
      <c r="E188" s="38"/>
      <c r="F188" s="189" t="s">
        <v>444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284</v>
      </c>
      <c r="AU188" s="19" t="s">
        <v>85</v>
      </c>
    </row>
    <row r="189" spans="1:65" s="2" customFormat="1" ht="19.5">
      <c r="A189" s="36"/>
      <c r="B189" s="37"/>
      <c r="C189" s="38"/>
      <c r="D189" s="188" t="s">
        <v>308</v>
      </c>
      <c r="E189" s="38"/>
      <c r="F189" s="216" t="s">
        <v>446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85</v>
      </c>
    </row>
    <row r="190" spans="1:65" s="13" customFormat="1" ht="11.25">
      <c r="B190" s="195"/>
      <c r="C190" s="196"/>
      <c r="D190" s="188" t="s">
        <v>288</v>
      </c>
      <c r="E190" s="197" t="s">
        <v>19</v>
      </c>
      <c r="F190" s="198" t="s">
        <v>781</v>
      </c>
      <c r="G190" s="196"/>
      <c r="H190" s="199">
        <v>90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288</v>
      </c>
      <c r="AU190" s="205" t="s">
        <v>85</v>
      </c>
      <c r="AV190" s="13" t="s">
        <v>85</v>
      </c>
      <c r="AW190" s="13" t="s">
        <v>36</v>
      </c>
      <c r="AX190" s="13" t="s">
        <v>83</v>
      </c>
      <c r="AY190" s="205" t="s">
        <v>275</v>
      </c>
    </row>
    <row r="191" spans="1:65" s="13" customFormat="1" ht="11.25">
      <c r="B191" s="195"/>
      <c r="C191" s="196"/>
      <c r="D191" s="188" t="s">
        <v>288</v>
      </c>
      <c r="E191" s="196"/>
      <c r="F191" s="198" t="s">
        <v>782</v>
      </c>
      <c r="G191" s="196"/>
      <c r="H191" s="199">
        <v>27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288</v>
      </c>
      <c r="AU191" s="205" t="s">
        <v>85</v>
      </c>
      <c r="AV191" s="13" t="s">
        <v>85</v>
      </c>
      <c r="AW191" s="13" t="s">
        <v>4</v>
      </c>
      <c r="AX191" s="13" t="s">
        <v>83</v>
      </c>
      <c r="AY191" s="205" t="s">
        <v>275</v>
      </c>
    </row>
    <row r="192" spans="1:65" s="12" customFormat="1" ht="22.9" customHeight="1">
      <c r="B192" s="159"/>
      <c r="C192" s="160"/>
      <c r="D192" s="161" t="s">
        <v>74</v>
      </c>
      <c r="E192" s="173" t="s">
        <v>282</v>
      </c>
      <c r="F192" s="173" t="s">
        <v>449</v>
      </c>
      <c r="G192" s="160"/>
      <c r="H192" s="160"/>
      <c r="I192" s="163"/>
      <c r="J192" s="174">
        <f>BK192</f>
        <v>0</v>
      </c>
      <c r="K192" s="160"/>
      <c r="L192" s="165"/>
      <c r="M192" s="166"/>
      <c r="N192" s="167"/>
      <c r="O192" s="167"/>
      <c r="P192" s="168">
        <f>SUM(P193:P199)</f>
        <v>0</v>
      </c>
      <c r="Q192" s="167"/>
      <c r="R192" s="168">
        <f>SUM(R193:R199)</f>
        <v>2.1150000000000002E-2</v>
      </c>
      <c r="S192" s="167"/>
      <c r="T192" s="169">
        <f>SUM(T193:T199)</f>
        <v>0</v>
      </c>
      <c r="AR192" s="170" t="s">
        <v>83</v>
      </c>
      <c r="AT192" s="171" t="s">
        <v>74</v>
      </c>
      <c r="AU192" s="171" t="s">
        <v>83</v>
      </c>
      <c r="AY192" s="170" t="s">
        <v>275</v>
      </c>
      <c r="BK192" s="172">
        <f>SUM(BK193:BK199)</f>
        <v>0</v>
      </c>
    </row>
    <row r="193" spans="1:65" s="2" customFormat="1" ht="16.5" customHeight="1">
      <c r="A193" s="36"/>
      <c r="B193" s="37"/>
      <c r="C193" s="175" t="s">
        <v>456</v>
      </c>
      <c r="D193" s="175" t="s">
        <v>277</v>
      </c>
      <c r="E193" s="176" t="s">
        <v>451</v>
      </c>
      <c r="F193" s="177" t="s">
        <v>783</v>
      </c>
      <c r="G193" s="178" t="s">
        <v>453</v>
      </c>
      <c r="H193" s="179">
        <v>45</v>
      </c>
      <c r="I193" s="180"/>
      <c r="J193" s="181">
        <f>ROUND(I193*H193,2)</f>
        <v>0</v>
      </c>
      <c r="K193" s="177" t="s">
        <v>19</v>
      </c>
      <c r="L193" s="41"/>
      <c r="M193" s="182" t="s">
        <v>19</v>
      </c>
      <c r="N193" s="183" t="s">
        <v>46</v>
      </c>
      <c r="O193" s="66"/>
      <c r="P193" s="184">
        <f>O193*H193</f>
        <v>0</v>
      </c>
      <c r="Q193" s="184">
        <v>3.8000000000000002E-4</v>
      </c>
      <c r="R193" s="184">
        <f>Q193*H193</f>
        <v>1.7100000000000001E-2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282</v>
      </c>
      <c r="AT193" s="186" t="s">
        <v>277</v>
      </c>
      <c r="AU193" s="186" t="s">
        <v>85</v>
      </c>
      <c r="AY193" s="19" t="s">
        <v>275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83</v>
      </c>
      <c r="BK193" s="187">
        <f>ROUND(I193*H193,2)</f>
        <v>0</v>
      </c>
      <c r="BL193" s="19" t="s">
        <v>282</v>
      </c>
      <c r="BM193" s="186" t="s">
        <v>784</v>
      </c>
    </row>
    <row r="194" spans="1:65" s="2" customFormat="1" ht="11.25">
      <c r="A194" s="36"/>
      <c r="B194" s="37"/>
      <c r="C194" s="38"/>
      <c r="D194" s="188" t="s">
        <v>284</v>
      </c>
      <c r="E194" s="38"/>
      <c r="F194" s="189" t="s">
        <v>783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284</v>
      </c>
      <c r="AU194" s="19" t="s">
        <v>85</v>
      </c>
    </row>
    <row r="195" spans="1:65" s="2" customFormat="1" ht="19.5">
      <c r="A195" s="36"/>
      <c r="B195" s="37"/>
      <c r="C195" s="38"/>
      <c r="D195" s="188" t="s">
        <v>308</v>
      </c>
      <c r="E195" s="38"/>
      <c r="F195" s="216" t="s">
        <v>455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85</v>
      </c>
    </row>
    <row r="196" spans="1:65" s="13" customFormat="1" ht="11.25">
      <c r="B196" s="195"/>
      <c r="C196" s="196"/>
      <c r="D196" s="188" t="s">
        <v>288</v>
      </c>
      <c r="E196" s="197" t="s">
        <v>19</v>
      </c>
      <c r="F196" s="198" t="s">
        <v>736</v>
      </c>
      <c r="G196" s="196"/>
      <c r="H196" s="199">
        <v>45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288</v>
      </c>
      <c r="AU196" s="205" t="s">
        <v>85</v>
      </c>
      <c r="AV196" s="13" t="s">
        <v>85</v>
      </c>
      <c r="AW196" s="13" t="s">
        <v>36</v>
      </c>
      <c r="AX196" s="13" t="s">
        <v>83</v>
      </c>
      <c r="AY196" s="205" t="s">
        <v>275</v>
      </c>
    </row>
    <row r="197" spans="1:65" s="2" customFormat="1" ht="16.5" customHeight="1">
      <c r="A197" s="36"/>
      <c r="B197" s="37"/>
      <c r="C197" s="206" t="s">
        <v>461</v>
      </c>
      <c r="D197" s="206" t="s">
        <v>302</v>
      </c>
      <c r="E197" s="207" t="s">
        <v>457</v>
      </c>
      <c r="F197" s="208" t="s">
        <v>458</v>
      </c>
      <c r="G197" s="209" t="s">
        <v>314</v>
      </c>
      <c r="H197" s="210">
        <v>135</v>
      </c>
      <c r="I197" s="211"/>
      <c r="J197" s="212">
        <f>ROUND(I197*H197,2)</f>
        <v>0</v>
      </c>
      <c r="K197" s="208" t="s">
        <v>281</v>
      </c>
      <c r="L197" s="213"/>
      <c r="M197" s="214" t="s">
        <v>19</v>
      </c>
      <c r="N197" s="215" t="s">
        <v>46</v>
      </c>
      <c r="O197" s="66"/>
      <c r="P197" s="184">
        <f>O197*H197</f>
        <v>0</v>
      </c>
      <c r="Q197" s="184">
        <v>3.0000000000000001E-5</v>
      </c>
      <c r="R197" s="184">
        <f>Q197*H197</f>
        <v>4.0499999999999998E-3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306</v>
      </c>
      <c r="AT197" s="186" t="s">
        <v>302</v>
      </c>
      <c r="AU197" s="186" t="s">
        <v>85</v>
      </c>
      <c r="AY197" s="19" t="s">
        <v>275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83</v>
      </c>
      <c r="BK197" s="187">
        <f>ROUND(I197*H197,2)</f>
        <v>0</v>
      </c>
      <c r="BL197" s="19" t="s">
        <v>282</v>
      </c>
      <c r="BM197" s="186" t="s">
        <v>785</v>
      </c>
    </row>
    <row r="198" spans="1:65" s="2" customFormat="1" ht="11.25">
      <c r="A198" s="36"/>
      <c r="B198" s="37"/>
      <c r="C198" s="38"/>
      <c r="D198" s="188" t="s">
        <v>284</v>
      </c>
      <c r="E198" s="38"/>
      <c r="F198" s="189" t="s">
        <v>458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284</v>
      </c>
      <c r="AU198" s="19" t="s">
        <v>85</v>
      </c>
    </row>
    <row r="199" spans="1:65" s="13" customFormat="1" ht="11.25">
      <c r="B199" s="195"/>
      <c r="C199" s="196"/>
      <c r="D199" s="188" t="s">
        <v>288</v>
      </c>
      <c r="E199" s="196"/>
      <c r="F199" s="198" t="s">
        <v>770</v>
      </c>
      <c r="G199" s="196"/>
      <c r="H199" s="199">
        <v>135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288</v>
      </c>
      <c r="AU199" s="205" t="s">
        <v>85</v>
      </c>
      <c r="AV199" s="13" t="s">
        <v>85</v>
      </c>
      <c r="AW199" s="13" t="s">
        <v>4</v>
      </c>
      <c r="AX199" s="13" t="s">
        <v>83</v>
      </c>
      <c r="AY199" s="205" t="s">
        <v>275</v>
      </c>
    </row>
    <row r="200" spans="1:65" s="12" customFormat="1" ht="22.9" customHeight="1">
      <c r="B200" s="159"/>
      <c r="C200" s="160"/>
      <c r="D200" s="161" t="s">
        <v>74</v>
      </c>
      <c r="E200" s="173" t="s">
        <v>337</v>
      </c>
      <c r="F200" s="173" t="s">
        <v>460</v>
      </c>
      <c r="G200" s="160"/>
      <c r="H200" s="160"/>
      <c r="I200" s="163"/>
      <c r="J200" s="174">
        <f>BK200</f>
        <v>0</v>
      </c>
      <c r="K200" s="160"/>
      <c r="L200" s="165"/>
      <c r="M200" s="166"/>
      <c r="N200" s="167"/>
      <c r="O200" s="167"/>
      <c r="P200" s="168">
        <f>SUM(P201:P203)</f>
        <v>0</v>
      </c>
      <c r="Q200" s="167"/>
      <c r="R200" s="168">
        <f>SUM(R201:R203)</f>
        <v>0</v>
      </c>
      <c r="S200" s="167"/>
      <c r="T200" s="169">
        <f>SUM(T201:T203)</f>
        <v>0</v>
      </c>
      <c r="AR200" s="170" t="s">
        <v>83</v>
      </c>
      <c r="AT200" s="171" t="s">
        <v>74</v>
      </c>
      <c r="AU200" s="171" t="s">
        <v>83</v>
      </c>
      <c r="AY200" s="170" t="s">
        <v>275</v>
      </c>
      <c r="BK200" s="172">
        <f>SUM(BK201:BK203)</f>
        <v>0</v>
      </c>
    </row>
    <row r="201" spans="1:65" s="2" customFormat="1" ht="24.2" customHeight="1">
      <c r="A201" s="36"/>
      <c r="B201" s="37"/>
      <c r="C201" s="175" t="s">
        <v>469</v>
      </c>
      <c r="D201" s="175" t="s">
        <v>277</v>
      </c>
      <c r="E201" s="176" t="s">
        <v>462</v>
      </c>
      <c r="F201" s="177" t="s">
        <v>463</v>
      </c>
      <c r="G201" s="178" t="s">
        <v>464</v>
      </c>
      <c r="H201" s="179">
        <v>5</v>
      </c>
      <c r="I201" s="180"/>
      <c r="J201" s="181">
        <f>ROUND(I201*H201,2)</f>
        <v>0</v>
      </c>
      <c r="K201" s="177" t="s">
        <v>19</v>
      </c>
      <c r="L201" s="41"/>
      <c r="M201" s="182" t="s">
        <v>19</v>
      </c>
      <c r="N201" s="183" t="s">
        <v>46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282</v>
      </c>
      <c r="AT201" s="186" t="s">
        <v>277</v>
      </c>
      <c r="AU201" s="186" t="s">
        <v>85</v>
      </c>
      <c r="AY201" s="19" t="s">
        <v>275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83</v>
      </c>
      <c r="BK201" s="187">
        <f>ROUND(I201*H201,2)</f>
        <v>0</v>
      </c>
      <c r="BL201" s="19" t="s">
        <v>282</v>
      </c>
      <c r="BM201" s="186" t="s">
        <v>786</v>
      </c>
    </row>
    <row r="202" spans="1:65" s="2" customFormat="1" ht="11.25">
      <c r="A202" s="36"/>
      <c r="B202" s="37"/>
      <c r="C202" s="38"/>
      <c r="D202" s="188" t="s">
        <v>284</v>
      </c>
      <c r="E202" s="38"/>
      <c r="F202" s="189" t="s">
        <v>463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284</v>
      </c>
      <c r="AU202" s="19" t="s">
        <v>85</v>
      </c>
    </row>
    <row r="203" spans="1:65" s="2" customFormat="1" ht="58.5">
      <c r="A203" s="36"/>
      <c r="B203" s="37"/>
      <c r="C203" s="38"/>
      <c r="D203" s="188" t="s">
        <v>308</v>
      </c>
      <c r="E203" s="38"/>
      <c r="F203" s="216" t="s">
        <v>466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308</v>
      </c>
      <c r="AU203" s="19" t="s">
        <v>85</v>
      </c>
    </row>
    <row r="204" spans="1:65" s="12" customFormat="1" ht="22.9" customHeight="1">
      <c r="B204" s="159"/>
      <c r="C204" s="160"/>
      <c r="D204" s="161" t="s">
        <v>74</v>
      </c>
      <c r="E204" s="173" t="s">
        <v>467</v>
      </c>
      <c r="F204" s="173" t="s">
        <v>468</v>
      </c>
      <c r="G204" s="160"/>
      <c r="H204" s="160"/>
      <c r="I204" s="163"/>
      <c r="J204" s="174">
        <f>BK204</f>
        <v>0</v>
      </c>
      <c r="K204" s="160"/>
      <c r="L204" s="165"/>
      <c r="M204" s="166"/>
      <c r="N204" s="167"/>
      <c r="O204" s="167"/>
      <c r="P204" s="168">
        <f>SUM(P205:P221)</f>
        <v>0</v>
      </c>
      <c r="Q204" s="167"/>
      <c r="R204" s="168">
        <f>SUM(R205:R221)</f>
        <v>5.5799999999999988E-2</v>
      </c>
      <c r="S204" s="167"/>
      <c r="T204" s="169">
        <f>SUM(T205:T221)</f>
        <v>0</v>
      </c>
      <c r="AR204" s="170" t="s">
        <v>83</v>
      </c>
      <c r="AT204" s="171" t="s">
        <v>74</v>
      </c>
      <c r="AU204" s="171" t="s">
        <v>83</v>
      </c>
      <c r="AY204" s="170" t="s">
        <v>275</v>
      </c>
      <c r="BK204" s="172">
        <f>SUM(BK205:BK221)</f>
        <v>0</v>
      </c>
    </row>
    <row r="205" spans="1:65" s="2" customFormat="1" ht="16.5" customHeight="1">
      <c r="A205" s="36"/>
      <c r="B205" s="37"/>
      <c r="C205" s="175" t="s">
        <v>475</v>
      </c>
      <c r="D205" s="175" t="s">
        <v>277</v>
      </c>
      <c r="E205" s="176" t="s">
        <v>470</v>
      </c>
      <c r="F205" s="177" t="s">
        <v>471</v>
      </c>
      <c r="G205" s="178" t="s">
        <v>292</v>
      </c>
      <c r="H205" s="179">
        <v>1.998</v>
      </c>
      <c r="I205" s="180"/>
      <c r="J205" s="181">
        <f>ROUND(I205*H205,2)</f>
        <v>0</v>
      </c>
      <c r="K205" s="177" t="s">
        <v>281</v>
      </c>
      <c r="L205" s="41"/>
      <c r="M205" s="182" t="s">
        <v>19</v>
      </c>
      <c r="N205" s="183" t="s">
        <v>46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282</v>
      </c>
      <c r="AT205" s="186" t="s">
        <v>277</v>
      </c>
      <c r="AU205" s="186" t="s">
        <v>85</v>
      </c>
      <c r="AY205" s="19" t="s">
        <v>275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83</v>
      </c>
      <c r="BK205" s="187">
        <f>ROUND(I205*H205,2)</f>
        <v>0</v>
      </c>
      <c r="BL205" s="19" t="s">
        <v>282</v>
      </c>
      <c r="BM205" s="186" t="s">
        <v>787</v>
      </c>
    </row>
    <row r="206" spans="1:65" s="2" customFormat="1" ht="11.25">
      <c r="A206" s="36"/>
      <c r="B206" s="37"/>
      <c r="C206" s="38"/>
      <c r="D206" s="188" t="s">
        <v>284</v>
      </c>
      <c r="E206" s="38"/>
      <c r="F206" s="189" t="s">
        <v>473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284</v>
      </c>
      <c r="AU206" s="19" t="s">
        <v>85</v>
      </c>
    </row>
    <row r="207" spans="1:65" s="2" customFormat="1" ht="11.25">
      <c r="A207" s="36"/>
      <c r="B207" s="37"/>
      <c r="C207" s="38"/>
      <c r="D207" s="193" t="s">
        <v>286</v>
      </c>
      <c r="E207" s="38"/>
      <c r="F207" s="194" t="s">
        <v>474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286</v>
      </c>
      <c r="AU207" s="19" t="s">
        <v>85</v>
      </c>
    </row>
    <row r="208" spans="1:65" s="2" customFormat="1" ht="16.5" customHeight="1">
      <c r="A208" s="36"/>
      <c r="B208" s="37"/>
      <c r="C208" s="206" t="s">
        <v>479</v>
      </c>
      <c r="D208" s="206" t="s">
        <v>302</v>
      </c>
      <c r="E208" s="207" t="s">
        <v>788</v>
      </c>
      <c r="F208" s="208" t="s">
        <v>789</v>
      </c>
      <c r="G208" s="209" t="s">
        <v>314</v>
      </c>
      <c r="H208" s="210">
        <v>4</v>
      </c>
      <c r="I208" s="211"/>
      <c r="J208" s="212">
        <f>ROUND(I208*H208,2)</f>
        <v>0</v>
      </c>
      <c r="K208" s="208" t="s">
        <v>19</v>
      </c>
      <c r="L208" s="213"/>
      <c r="M208" s="214" t="s">
        <v>19</v>
      </c>
      <c r="N208" s="215" t="s">
        <v>46</v>
      </c>
      <c r="O208" s="66"/>
      <c r="P208" s="184">
        <f>O208*H208</f>
        <v>0</v>
      </c>
      <c r="Q208" s="184">
        <v>8.9999999999999993E-3</v>
      </c>
      <c r="R208" s="184">
        <f>Q208*H208</f>
        <v>3.5999999999999997E-2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306</v>
      </c>
      <c r="AT208" s="186" t="s">
        <v>302</v>
      </c>
      <c r="AU208" s="186" t="s">
        <v>85</v>
      </c>
      <c r="AY208" s="19" t="s">
        <v>275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83</v>
      </c>
      <c r="BK208" s="187">
        <f>ROUND(I208*H208,2)</f>
        <v>0</v>
      </c>
      <c r="BL208" s="19" t="s">
        <v>282</v>
      </c>
      <c r="BM208" s="186" t="s">
        <v>790</v>
      </c>
    </row>
    <row r="209" spans="1:65" s="2" customFormat="1" ht="29.25">
      <c r="A209" s="36"/>
      <c r="B209" s="37"/>
      <c r="C209" s="38"/>
      <c r="D209" s="188" t="s">
        <v>284</v>
      </c>
      <c r="E209" s="38"/>
      <c r="F209" s="189" t="s">
        <v>791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284</v>
      </c>
      <c r="AU209" s="19" t="s">
        <v>85</v>
      </c>
    </row>
    <row r="210" spans="1:65" s="2" customFormat="1" ht="16.5" customHeight="1">
      <c r="A210" s="36"/>
      <c r="B210" s="37"/>
      <c r="C210" s="206" t="s">
        <v>483</v>
      </c>
      <c r="D210" s="206" t="s">
        <v>302</v>
      </c>
      <c r="E210" s="207" t="s">
        <v>792</v>
      </c>
      <c r="F210" s="208" t="s">
        <v>793</v>
      </c>
      <c r="G210" s="209" t="s">
        <v>314</v>
      </c>
      <c r="H210" s="210">
        <v>7</v>
      </c>
      <c r="I210" s="211"/>
      <c r="J210" s="212">
        <f>ROUND(I210*H210,2)</f>
        <v>0</v>
      </c>
      <c r="K210" s="208" t="s">
        <v>19</v>
      </c>
      <c r="L210" s="213"/>
      <c r="M210" s="214" t="s">
        <v>19</v>
      </c>
      <c r="N210" s="215" t="s">
        <v>46</v>
      </c>
      <c r="O210" s="66"/>
      <c r="P210" s="184">
        <f>O210*H210</f>
        <v>0</v>
      </c>
      <c r="Q210" s="184">
        <v>1E-3</v>
      </c>
      <c r="R210" s="184">
        <f>Q210*H210</f>
        <v>7.0000000000000001E-3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306</v>
      </c>
      <c r="AT210" s="186" t="s">
        <v>302</v>
      </c>
      <c r="AU210" s="186" t="s">
        <v>85</v>
      </c>
      <c r="AY210" s="19" t="s">
        <v>275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83</v>
      </c>
      <c r="BK210" s="187">
        <f>ROUND(I210*H210,2)</f>
        <v>0</v>
      </c>
      <c r="BL210" s="19" t="s">
        <v>282</v>
      </c>
      <c r="BM210" s="186" t="s">
        <v>794</v>
      </c>
    </row>
    <row r="211" spans="1:65" s="2" customFormat="1" ht="11.25">
      <c r="A211" s="36"/>
      <c r="B211" s="37"/>
      <c r="C211" s="38"/>
      <c r="D211" s="188" t="s">
        <v>284</v>
      </c>
      <c r="E211" s="38"/>
      <c r="F211" s="189" t="s">
        <v>793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284</v>
      </c>
      <c r="AU211" s="19" t="s">
        <v>85</v>
      </c>
    </row>
    <row r="212" spans="1:65" s="2" customFormat="1" ht="16.5" customHeight="1">
      <c r="A212" s="36"/>
      <c r="B212" s="37"/>
      <c r="C212" s="206" t="s">
        <v>487</v>
      </c>
      <c r="D212" s="206" t="s">
        <v>302</v>
      </c>
      <c r="E212" s="207" t="s">
        <v>795</v>
      </c>
      <c r="F212" s="208" t="s">
        <v>796</v>
      </c>
      <c r="G212" s="209" t="s">
        <v>314</v>
      </c>
      <c r="H212" s="210">
        <v>8</v>
      </c>
      <c r="I212" s="211"/>
      <c r="J212" s="212">
        <f>ROUND(I212*H212,2)</f>
        <v>0</v>
      </c>
      <c r="K212" s="208" t="s">
        <v>19</v>
      </c>
      <c r="L212" s="213"/>
      <c r="M212" s="214" t="s">
        <v>19</v>
      </c>
      <c r="N212" s="215" t="s">
        <v>46</v>
      </c>
      <c r="O212" s="66"/>
      <c r="P212" s="184">
        <f>O212*H212</f>
        <v>0</v>
      </c>
      <c r="Q212" s="184">
        <v>3.0000000000000001E-5</v>
      </c>
      <c r="R212" s="184">
        <f>Q212*H212</f>
        <v>2.4000000000000001E-4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306</v>
      </c>
      <c r="AT212" s="186" t="s">
        <v>302</v>
      </c>
      <c r="AU212" s="186" t="s">
        <v>85</v>
      </c>
      <c r="AY212" s="19" t="s">
        <v>275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83</v>
      </c>
      <c r="BK212" s="187">
        <f>ROUND(I212*H212,2)</f>
        <v>0</v>
      </c>
      <c r="BL212" s="19" t="s">
        <v>282</v>
      </c>
      <c r="BM212" s="186" t="s">
        <v>797</v>
      </c>
    </row>
    <row r="213" spans="1:65" s="2" customFormat="1" ht="11.25">
      <c r="A213" s="36"/>
      <c r="B213" s="37"/>
      <c r="C213" s="38"/>
      <c r="D213" s="188" t="s">
        <v>284</v>
      </c>
      <c r="E213" s="38"/>
      <c r="F213" s="189" t="s">
        <v>796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284</v>
      </c>
      <c r="AU213" s="19" t="s">
        <v>85</v>
      </c>
    </row>
    <row r="214" spans="1:65" s="2" customFormat="1" ht="16.5" customHeight="1">
      <c r="A214" s="36"/>
      <c r="B214" s="37"/>
      <c r="C214" s="206" t="s">
        <v>798</v>
      </c>
      <c r="D214" s="206" t="s">
        <v>302</v>
      </c>
      <c r="E214" s="207" t="s">
        <v>799</v>
      </c>
      <c r="F214" s="208" t="s">
        <v>800</v>
      </c>
      <c r="G214" s="209" t="s">
        <v>314</v>
      </c>
      <c r="H214" s="210">
        <v>5</v>
      </c>
      <c r="I214" s="211"/>
      <c r="J214" s="212">
        <f>ROUND(I214*H214,2)</f>
        <v>0</v>
      </c>
      <c r="K214" s="208" t="s">
        <v>19</v>
      </c>
      <c r="L214" s="213"/>
      <c r="M214" s="214" t="s">
        <v>19</v>
      </c>
      <c r="N214" s="215" t="s">
        <v>46</v>
      </c>
      <c r="O214" s="66"/>
      <c r="P214" s="184">
        <f>O214*H214</f>
        <v>0</v>
      </c>
      <c r="Q214" s="184">
        <v>4.0000000000000003E-5</v>
      </c>
      <c r="R214" s="184">
        <f>Q214*H214</f>
        <v>2.0000000000000001E-4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306</v>
      </c>
      <c r="AT214" s="186" t="s">
        <v>302</v>
      </c>
      <c r="AU214" s="186" t="s">
        <v>85</v>
      </c>
      <c r="AY214" s="19" t="s">
        <v>275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83</v>
      </c>
      <c r="BK214" s="187">
        <f>ROUND(I214*H214,2)</f>
        <v>0</v>
      </c>
      <c r="BL214" s="19" t="s">
        <v>282</v>
      </c>
      <c r="BM214" s="186" t="s">
        <v>801</v>
      </c>
    </row>
    <row r="215" spans="1:65" s="2" customFormat="1" ht="11.25">
      <c r="A215" s="36"/>
      <c r="B215" s="37"/>
      <c r="C215" s="38"/>
      <c r="D215" s="188" t="s">
        <v>284</v>
      </c>
      <c r="E215" s="38"/>
      <c r="F215" s="189" t="s">
        <v>800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284</v>
      </c>
      <c r="AU215" s="19" t="s">
        <v>85</v>
      </c>
    </row>
    <row r="216" spans="1:65" s="2" customFormat="1" ht="16.5" customHeight="1">
      <c r="A216" s="36"/>
      <c r="B216" s="37"/>
      <c r="C216" s="206" t="s">
        <v>802</v>
      </c>
      <c r="D216" s="206" t="s">
        <v>302</v>
      </c>
      <c r="E216" s="207" t="s">
        <v>480</v>
      </c>
      <c r="F216" s="208" t="s">
        <v>481</v>
      </c>
      <c r="G216" s="209" t="s">
        <v>314</v>
      </c>
      <c r="H216" s="210">
        <v>9</v>
      </c>
      <c r="I216" s="211"/>
      <c r="J216" s="212">
        <f>ROUND(I216*H216,2)</f>
        <v>0</v>
      </c>
      <c r="K216" s="208" t="s">
        <v>19</v>
      </c>
      <c r="L216" s="213"/>
      <c r="M216" s="214" t="s">
        <v>19</v>
      </c>
      <c r="N216" s="215" t="s">
        <v>46</v>
      </c>
      <c r="O216" s="66"/>
      <c r="P216" s="184">
        <f>O216*H216</f>
        <v>0</v>
      </c>
      <c r="Q216" s="184">
        <v>4.0000000000000003E-5</v>
      </c>
      <c r="R216" s="184">
        <f>Q216*H216</f>
        <v>3.6000000000000002E-4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306</v>
      </c>
      <c r="AT216" s="186" t="s">
        <v>302</v>
      </c>
      <c r="AU216" s="186" t="s">
        <v>85</v>
      </c>
      <c r="AY216" s="19" t="s">
        <v>275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83</v>
      </c>
      <c r="BK216" s="187">
        <f>ROUND(I216*H216,2)</f>
        <v>0</v>
      </c>
      <c r="BL216" s="19" t="s">
        <v>282</v>
      </c>
      <c r="BM216" s="186" t="s">
        <v>803</v>
      </c>
    </row>
    <row r="217" spans="1:65" s="2" customFormat="1" ht="11.25">
      <c r="A217" s="36"/>
      <c r="B217" s="37"/>
      <c r="C217" s="38"/>
      <c r="D217" s="188" t="s">
        <v>284</v>
      </c>
      <c r="E217" s="38"/>
      <c r="F217" s="189" t="s">
        <v>481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284</v>
      </c>
      <c r="AU217" s="19" t="s">
        <v>85</v>
      </c>
    </row>
    <row r="218" spans="1:65" s="2" customFormat="1" ht="16.5" customHeight="1">
      <c r="A218" s="36"/>
      <c r="B218" s="37"/>
      <c r="C218" s="206" t="s">
        <v>804</v>
      </c>
      <c r="D218" s="206" t="s">
        <v>302</v>
      </c>
      <c r="E218" s="207" t="s">
        <v>484</v>
      </c>
      <c r="F218" s="208" t="s">
        <v>485</v>
      </c>
      <c r="G218" s="209" t="s">
        <v>314</v>
      </c>
      <c r="H218" s="210">
        <v>6</v>
      </c>
      <c r="I218" s="211"/>
      <c r="J218" s="212">
        <f>ROUND(I218*H218,2)</f>
        <v>0</v>
      </c>
      <c r="K218" s="208" t="s">
        <v>19</v>
      </c>
      <c r="L218" s="213"/>
      <c r="M218" s="214" t="s">
        <v>19</v>
      </c>
      <c r="N218" s="215" t="s">
        <v>46</v>
      </c>
      <c r="O218" s="66"/>
      <c r="P218" s="184">
        <f>O218*H218</f>
        <v>0</v>
      </c>
      <c r="Q218" s="184">
        <v>1E-3</v>
      </c>
      <c r="R218" s="184">
        <f>Q218*H218</f>
        <v>6.0000000000000001E-3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306</v>
      </c>
      <c r="AT218" s="186" t="s">
        <v>302</v>
      </c>
      <c r="AU218" s="186" t="s">
        <v>85</v>
      </c>
      <c r="AY218" s="19" t="s">
        <v>275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83</v>
      </c>
      <c r="BK218" s="187">
        <f>ROUND(I218*H218,2)</f>
        <v>0</v>
      </c>
      <c r="BL218" s="19" t="s">
        <v>282</v>
      </c>
      <c r="BM218" s="186" t="s">
        <v>805</v>
      </c>
    </row>
    <row r="219" spans="1:65" s="2" customFormat="1" ht="11.25">
      <c r="A219" s="36"/>
      <c r="B219" s="37"/>
      <c r="C219" s="38"/>
      <c r="D219" s="188" t="s">
        <v>284</v>
      </c>
      <c r="E219" s="38"/>
      <c r="F219" s="189" t="s">
        <v>485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284</v>
      </c>
      <c r="AU219" s="19" t="s">
        <v>85</v>
      </c>
    </row>
    <row r="220" spans="1:65" s="2" customFormat="1" ht="16.5" customHeight="1">
      <c r="A220" s="36"/>
      <c r="B220" s="37"/>
      <c r="C220" s="206" t="s">
        <v>806</v>
      </c>
      <c r="D220" s="206" t="s">
        <v>302</v>
      </c>
      <c r="E220" s="207" t="s">
        <v>488</v>
      </c>
      <c r="F220" s="208" t="s">
        <v>489</v>
      </c>
      <c r="G220" s="209" t="s">
        <v>314</v>
      </c>
      <c r="H220" s="210">
        <v>6</v>
      </c>
      <c r="I220" s="211"/>
      <c r="J220" s="212">
        <f>ROUND(I220*H220,2)</f>
        <v>0</v>
      </c>
      <c r="K220" s="208" t="s">
        <v>19</v>
      </c>
      <c r="L220" s="213"/>
      <c r="M220" s="214" t="s">
        <v>19</v>
      </c>
      <c r="N220" s="215" t="s">
        <v>46</v>
      </c>
      <c r="O220" s="66"/>
      <c r="P220" s="184">
        <f>O220*H220</f>
        <v>0</v>
      </c>
      <c r="Q220" s="184">
        <v>1E-3</v>
      </c>
      <c r="R220" s="184">
        <f>Q220*H220</f>
        <v>6.0000000000000001E-3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306</v>
      </c>
      <c r="AT220" s="186" t="s">
        <v>302</v>
      </c>
      <c r="AU220" s="186" t="s">
        <v>85</v>
      </c>
      <c r="AY220" s="19" t="s">
        <v>275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83</v>
      </c>
      <c r="BK220" s="187">
        <f>ROUND(I220*H220,2)</f>
        <v>0</v>
      </c>
      <c r="BL220" s="19" t="s">
        <v>282</v>
      </c>
      <c r="BM220" s="186" t="s">
        <v>807</v>
      </c>
    </row>
    <row r="221" spans="1:65" s="2" customFormat="1" ht="11.25">
      <c r="A221" s="36"/>
      <c r="B221" s="37"/>
      <c r="C221" s="38"/>
      <c r="D221" s="188" t="s">
        <v>284</v>
      </c>
      <c r="E221" s="38"/>
      <c r="F221" s="189" t="s">
        <v>489</v>
      </c>
      <c r="G221" s="38"/>
      <c r="H221" s="38"/>
      <c r="I221" s="190"/>
      <c r="J221" s="38"/>
      <c r="K221" s="38"/>
      <c r="L221" s="41"/>
      <c r="M221" s="227"/>
      <c r="N221" s="228"/>
      <c r="O221" s="229"/>
      <c r="P221" s="229"/>
      <c r="Q221" s="229"/>
      <c r="R221" s="229"/>
      <c r="S221" s="229"/>
      <c r="T221" s="23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284</v>
      </c>
      <c r="AU221" s="19" t="s">
        <v>85</v>
      </c>
    </row>
    <row r="222" spans="1:65" s="2" customFormat="1" ht="6.95" customHeight="1">
      <c r="A222" s="36"/>
      <c r="B222" s="49"/>
      <c r="C222" s="50"/>
      <c r="D222" s="50"/>
      <c r="E222" s="50"/>
      <c r="F222" s="50"/>
      <c r="G222" s="50"/>
      <c r="H222" s="50"/>
      <c r="I222" s="50"/>
      <c r="J222" s="50"/>
      <c r="K222" s="50"/>
      <c r="L222" s="41"/>
      <c r="M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</sheetData>
  <sheetProtection algorithmName="SHA-512" hashValue="FNMrLE4Z+FZEohDh2KWjbQ8h0IOyoBLXOdKE06HOqyx25T9aYrz0n9inG6VOSXlMiNFqQlxSd9W6i95u9MgzcA==" saltValue="/DB3vHprlGoD1x/47T0WOSUwKEHrEl25hfJOwlFUxDBN83nxDcgN/zaf0+4ioX/i2ewjrz7iwlR+g75gGqWvkw==" spinCount="100000" sheet="1" objects="1" scenarios="1" formatColumns="0" formatRows="0" autoFilter="0"/>
  <autoFilter ref="C83:K221" xr:uid="{00000000-0009-0000-0000-00000B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B00-000000000000}"/>
    <hyperlink ref="F96" r:id="rId2" xr:uid="{00000000-0004-0000-0B00-000001000000}"/>
    <hyperlink ref="F104" r:id="rId3" xr:uid="{00000000-0004-0000-0B00-000002000000}"/>
    <hyperlink ref="F108" r:id="rId4" xr:uid="{00000000-0004-0000-0B00-000003000000}"/>
    <hyperlink ref="F112" r:id="rId5" xr:uid="{00000000-0004-0000-0B00-000004000000}"/>
    <hyperlink ref="F116" r:id="rId6" xr:uid="{00000000-0004-0000-0B00-000005000000}"/>
    <hyperlink ref="F120" r:id="rId7" xr:uid="{00000000-0004-0000-0B00-000006000000}"/>
    <hyperlink ref="F124" r:id="rId8" xr:uid="{00000000-0004-0000-0B00-000007000000}"/>
    <hyperlink ref="F128" r:id="rId9" xr:uid="{00000000-0004-0000-0B00-000008000000}"/>
    <hyperlink ref="F135" r:id="rId10" xr:uid="{00000000-0004-0000-0B00-000009000000}"/>
    <hyperlink ref="F142" r:id="rId11" xr:uid="{00000000-0004-0000-0B00-00000A000000}"/>
    <hyperlink ref="F147" r:id="rId12" xr:uid="{00000000-0004-0000-0B00-00000B000000}"/>
    <hyperlink ref="F151" r:id="rId13" xr:uid="{00000000-0004-0000-0B00-00000C000000}"/>
    <hyperlink ref="F160" r:id="rId14" xr:uid="{00000000-0004-0000-0B00-00000D000000}"/>
    <hyperlink ref="F177" r:id="rId15" xr:uid="{00000000-0004-0000-0B00-00000E000000}"/>
    <hyperlink ref="F181" r:id="rId16" xr:uid="{00000000-0004-0000-0B00-00000F000000}"/>
    <hyperlink ref="F185" r:id="rId17" xr:uid="{00000000-0004-0000-0B00-000010000000}"/>
    <hyperlink ref="F207" r:id="rId18" xr:uid="{00000000-0004-0000-0B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118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808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247099-03.2 - SO 03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247099-03.2 - SO 03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0.92790000000000006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0.92790000000000006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0.92790000000000006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6748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809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810</v>
      </c>
      <c r="G88" s="196"/>
      <c r="H88" s="199">
        <v>6748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10.122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811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812</v>
      </c>
      <c r="G91" s="196"/>
      <c r="H91" s="199">
        <v>10.122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90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813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814</v>
      </c>
      <c r="G96" s="196"/>
      <c r="H96" s="199">
        <v>90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45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815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816</v>
      </c>
      <c r="G100" s="196"/>
      <c r="H100" s="199">
        <v>45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45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9.0000000000000008E-4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817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818</v>
      </c>
      <c r="G104" s="196"/>
      <c r="H104" s="199">
        <v>45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45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819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820</v>
      </c>
      <c r="G108" s="196"/>
      <c r="H108" s="199">
        <v>45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4.6349999999999998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0.92700000000000005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821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765</v>
      </c>
      <c r="G111" s="196"/>
      <c r="H111" s="199">
        <v>4.6349999999999998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90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822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823</v>
      </c>
      <c r="G115" s="196"/>
      <c r="H115" s="199">
        <v>90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22.5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824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825</v>
      </c>
      <c r="G119" s="196"/>
      <c r="H119" s="199">
        <v>22.5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22.5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826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825</v>
      </c>
      <c r="G123" s="196"/>
      <c r="H123" s="199">
        <v>22.5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90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827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828</v>
      </c>
      <c r="G127" s="196"/>
      <c r="H127" s="199">
        <v>90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0.92800000000000005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829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popAq+e5U+0W66zV8hzPHX/R8fMmtiOQyZUMi4nAvrA3wQJ7hzqIuyVelrT8MrprSpAxjpzP1dUmatc5nqzlfw==" saltValue="+5wc/uhp4aEEEKo2mMzenpUY6CAypI2/QJVA4FPbJLWhSJjw2kSb2DtdHLfQspkRIToQ7/Ycu107UebrVjJ86w==" spinCount="100000" sheet="1" objects="1" scenarios="1" formatColumns="0" formatRows="0" autoFilter="0"/>
  <autoFilter ref="C81:K131" xr:uid="{00000000-0009-0000-0000-00000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C00-000000000000}"/>
    <hyperlink ref="F94" r:id="rId2" xr:uid="{00000000-0004-0000-0C00-000001000000}"/>
    <hyperlink ref="F99" r:id="rId3" xr:uid="{00000000-0004-0000-0C00-000002000000}"/>
    <hyperlink ref="F103" r:id="rId4" xr:uid="{00000000-0004-0000-0C00-000003000000}"/>
    <hyperlink ref="F107" r:id="rId5" xr:uid="{00000000-0004-0000-0C00-000004000000}"/>
    <hyperlink ref="F114" r:id="rId6" xr:uid="{00000000-0004-0000-0C00-000005000000}"/>
    <hyperlink ref="F118" r:id="rId7" xr:uid="{00000000-0004-0000-0C00-000006000000}"/>
    <hyperlink ref="F122" r:id="rId8" xr:uid="{00000000-0004-0000-0C00-000007000000}"/>
    <hyperlink ref="F126" r:id="rId9" xr:uid="{00000000-0004-0000-0C00-000008000000}"/>
    <hyperlink ref="F131" r:id="rId10" xr:uid="{00000000-0004-0000-0C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121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830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247099-03.3 - SO 03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247099-03.3 - SO 03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0.92790000000000006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0.92790000000000006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0.92790000000000006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6748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831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810</v>
      </c>
      <c r="G88" s="196"/>
      <c r="H88" s="199">
        <v>6748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10.122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832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812</v>
      </c>
      <c r="G91" s="196"/>
      <c r="H91" s="199">
        <v>10.122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90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833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814</v>
      </c>
      <c r="G96" s="196"/>
      <c r="H96" s="199">
        <v>90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45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834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835</v>
      </c>
      <c r="G100" s="196"/>
      <c r="H100" s="199">
        <v>45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45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9.0000000000000008E-4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836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818</v>
      </c>
      <c r="G104" s="196"/>
      <c r="H104" s="199">
        <v>45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45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837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820</v>
      </c>
      <c r="G108" s="196"/>
      <c r="H108" s="199">
        <v>45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4.6349999999999998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0.92700000000000005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838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765</v>
      </c>
      <c r="G111" s="196"/>
      <c r="H111" s="199">
        <v>4.6349999999999998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90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839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823</v>
      </c>
      <c r="G115" s="196"/>
      <c r="H115" s="199">
        <v>90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22.5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840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825</v>
      </c>
      <c r="G119" s="196"/>
      <c r="H119" s="199">
        <v>22.5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22.5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841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825</v>
      </c>
      <c r="G123" s="196"/>
      <c r="H123" s="199">
        <v>22.5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90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842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828</v>
      </c>
      <c r="G127" s="196"/>
      <c r="H127" s="199">
        <v>90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0.92800000000000005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843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hEqR2jfHHd7SfAhBDeHUb8z6rorTuEwQSFqSaOnzLIw9YS+9bBIjoGj+3jgTEEortDp3/6nm2FY/tnp+Pz4lYg==" saltValue="jZdmqv8Qy8V9RR6u8blLfqsIUIpd9u4zClhRZl2OSV81xNqzydhBAsEDCYW2EysLKNVTvQH7VhddaXcuOyx79A==" spinCount="100000" sheet="1" objects="1" scenarios="1" formatColumns="0" formatRows="0" autoFilter="0"/>
  <autoFilter ref="C81:K131" xr:uid="{00000000-0009-0000-0000-00000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D00-000000000000}"/>
    <hyperlink ref="F94" r:id="rId2" xr:uid="{00000000-0004-0000-0D00-000001000000}"/>
    <hyperlink ref="F99" r:id="rId3" xr:uid="{00000000-0004-0000-0D00-000002000000}"/>
    <hyperlink ref="F103" r:id="rId4" xr:uid="{00000000-0004-0000-0D00-000003000000}"/>
    <hyperlink ref="F107" r:id="rId5" xr:uid="{00000000-0004-0000-0D00-000004000000}"/>
    <hyperlink ref="F114" r:id="rId6" xr:uid="{00000000-0004-0000-0D00-000005000000}"/>
    <hyperlink ref="F118" r:id="rId7" xr:uid="{00000000-0004-0000-0D00-000006000000}"/>
    <hyperlink ref="F122" r:id="rId8" xr:uid="{00000000-0004-0000-0D00-000007000000}"/>
    <hyperlink ref="F126" r:id="rId9" xr:uid="{00000000-0004-0000-0D00-000008000000}"/>
    <hyperlink ref="F131" r:id="rId10" xr:uid="{00000000-0004-0000-0D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124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844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247099-03.4 - SO 03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247099-03.4 - SO 03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0.92790000000000006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0.92790000000000006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0.92790000000000006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6748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845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810</v>
      </c>
      <c r="G88" s="196"/>
      <c r="H88" s="199">
        <v>6748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10.122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846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812</v>
      </c>
      <c r="G91" s="196"/>
      <c r="H91" s="199">
        <v>10.122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90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847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814</v>
      </c>
      <c r="G96" s="196"/>
      <c r="H96" s="199">
        <v>90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45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848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835</v>
      </c>
      <c r="G100" s="196"/>
      <c r="H100" s="199">
        <v>45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45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9.0000000000000008E-4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849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818</v>
      </c>
      <c r="G104" s="196"/>
      <c r="H104" s="199">
        <v>45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45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850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820</v>
      </c>
      <c r="G108" s="196"/>
      <c r="H108" s="199">
        <v>45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4.6349999999999998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0.92700000000000005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851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765</v>
      </c>
      <c r="G111" s="196"/>
      <c r="H111" s="199">
        <v>4.6349999999999998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90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852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823</v>
      </c>
      <c r="G115" s="196"/>
      <c r="H115" s="199">
        <v>90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22.5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853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825</v>
      </c>
      <c r="G119" s="196"/>
      <c r="H119" s="199">
        <v>22.5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22.5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854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825</v>
      </c>
      <c r="G123" s="196"/>
      <c r="H123" s="199">
        <v>22.5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90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855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828</v>
      </c>
      <c r="G127" s="196"/>
      <c r="H127" s="199">
        <v>90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0.92800000000000005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856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SajrXU/pOIsVfbKPa1L/5C2AFWJ10HvC2c/5ghNjHaTVp//43vRiWSgS1Op2KvIcpRJ4z3k03VtdXlHTpkNvbQ==" saltValue="8sOa2tH87guMf+H61XFksp18XMxprEMpmPcU/nWeR12Raw7eyMIgxUesXOacAoRTncXAnoROhxkjvSowWa0lfw==" spinCount="100000" sheet="1" objects="1" scenarios="1" formatColumns="0" formatRows="0" autoFilter="0"/>
  <autoFilter ref="C81:K131" xr:uid="{00000000-0009-0000-0000-00000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E00-000000000000}"/>
    <hyperlink ref="F94" r:id="rId2" xr:uid="{00000000-0004-0000-0E00-000001000000}"/>
    <hyperlink ref="F99" r:id="rId3" xr:uid="{00000000-0004-0000-0E00-000002000000}"/>
    <hyperlink ref="F103" r:id="rId4" xr:uid="{00000000-0004-0000-0E00-000003000000}"/>
    <hyperlink ref="F107" r:id="rId5" xr:uid="{00000000-0004-0000-0E00-000004000000}"/>
    <hyperlink ref="F114" r:id="rId6" xr:uid="{00000000-0004-0000-0E00-000005000000}"/>
    <hyperlink ref="F118" r:id="rId7" xr:uid="{00000000-0004-0000-0E00-000006000000}"/>
    <hyperlink ref="F122" r:id="rId8" xr:uid="{00000000-0004-0000-0E00-000007000000}"/>
    <hyperlink ref="F126" r:id="rId9" xr:uid="{00000000-0004-0000-0E00-000008000000}"/>
    <hyperlink ref="F131" r:id="rId10" xr:uid="{00000000-0004-0000-0E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127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857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247099-03.5 - SO 03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247099-03.5 - SO 03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858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859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860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861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862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863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864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865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866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867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oZ/LPa1KeSlBaHtsSwxNoo/JVs76T8EZxEGOguWeTDylsI5mkazgsYVKDtfuFjfzOsZlYBVPs/L7YmC7TEbWxA==" saltValue="Rb+WiLx4NIYHj0M2bC20zknh+51uxEmCGZ8PlLQBGssKSWtuWKoGx4++YfqDrDMU789/5Y04NHonXagTjiaY6Q==" spinCount="100000" sheet="1" objects="1" scenarios="1" formatColumns="0" formatRows="0" autoFilter="0"/>
  <autoFilter ref="C81:K117" xr:uid="{00000000-0009-0000-0000-00000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F00-000000000000}"/>
    <hyperlink ref="F108" r:id="rId2" xr:uid="{00000000-0004-0000-0F00-000001000000}"/>
    <hyperlink ref="F111" r:id="rId3" xr:uid="{00000000-0004-0000-0F00-000002000000}"/>
    <hyperlink ref="F116" r:id="rId4" xr:uid="{00000000-0004-0000-0F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130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868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ROUND((SUM(BE84:BE258)),  2)</f>
        <v>0</v>
      </c>
      <c r="G33" s="36"/>
      <c r="H33" s="36"/>
      <c r="I33" s="120">
        <v>0.21</v>
      </c>
      <c r="J33" s="119">
        <f>ROUND(((SUM(BE84:BE258))*I33),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ROUND((SUM(BF84:BF258)),  2)</f>
        <v>0</v>
      </c>
      <c r="G34" s="36"/>
      <c r="H34" s="36"/>
      <c r="I34" s="120">
        <v>0.12</v>
      </c>
      <c r="J34" s="119">
        <f>ROUND(((SUM(BF84:BF258))*I34),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ROUND((SUM(BG84:BG258)),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ROUND((SUM(BH84:BH258)),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ROUND((SUM(BI84:BI258)),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247099-04.1 - SO 04 - IP6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J221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J229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J233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247099-04.1 - SO 04 - IP6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2.7957020000000004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P86+P221+P229+P233</f>
        <v>0</v>
      </c>
      <c r="Q85" s="167"/>
      <c r="R85" s="168">
        <f>R86+R221+R229+R233</f>
        <v>2.7957020000000004</v>
      </c>
      <c r="S85" s="167"/>
      <c r="T85" s="169">
        <f>T86+T221+T229+T233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BK86+BK221+BK229+BK233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SUM(P87:P220)</f>
        <v>0</v>
      </c>
      <c r="Q86" s="167"/>
      <c r="R86" s="168">
        <f>SUM(R87:R220)</f>
        <v>2.5839420000000004</v>
      </c>
      <c r="S86" s="167"/>
      <c r="T86" s="169">
        <f>SUM(T87:T220)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SUM(BK87:BK220)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2419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869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870</v>
      </c>
      <c r="G90" s="196"/>
      <c r="H90" s="199">
        <v>2419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16.5" customHeight="1">
      <c r="A91" s="36"/>
      <c r="B91" s="37"/>
      <c r="C91" s="175" t="s">
        <v>85</v>
      </c>
      <c r="D91" s="175" t="s">
        <v>277</v>
      </c>
      <c r="E91" s="176" t="s">
        <v>871</v>
      </c>
      <c r="F91" s="177" t="s">
        <v>872</v>
      </c>
      <c r="G91" s="178" t="s">
        <v>397</v>
      </c>
      <c r="H91" s="179">
        <v>112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1.4999999999999999E-4</v>
      </c>
      <c r="R91" s="184">
        <f>Q91*H91</f>
        <v>1.6799999999999999E-2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873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872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874</v>
      </c>
      <c r="G93" s="196"/>
      <c r="H93" s="199">
        <v>112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83</v>
      </c>
      <c r="AY93" s="205" t="s">
        <v>275</v>
      </c>
    </row>
    <row r="94" spans="1:65" s="2" customFormat="1" ht="16.5" customHeight="1">
      <c r="A94" s="36"/>
      <c r="B94" s="37"/>
      <c r="C94" s="175" t="s">
        <v>295</v>
      </c>
      <c r="D94" s="175" t="s">
        <v>277</v>
      </c>
      <c r="E94" s="176" t="s">
        <v>290</v>
      </c>
      <c r="F94" s="177" t="s">
        <v>291</v>
      </c>
      <c r="G94" s="178" t="s">
        <v>292</v>
      </c>
      <c r="H94" s="179">
        <v>3.629</v>
      </c>
      <c r="I94" s="180"/>
      <c r="J94" s="181">
        <f>ROUND(I94*H94,2)</f>
        <v>0</v>
      </c>
      <c r="K94" s="177" t="s">
        <v>19</v>
      </c>
      <c r="L94" s="41"/>
      <c r="M94" s="182" t="s">
        <v>19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282</v>
      </c>
      <c r="AT94" s="186" t="s">
        <v>277</v>
      </c>
      <c r="AU94" s="186" t="s">
        <v>85</v>
      </c>
      <c r="AY94" s="19" t="s">
        <v>275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282</v>
      </c>
      <c r="BM94" s="186" t="s">
        <v>875</v>
      </c>
    </row>
    <row r="95" spans="1:65" s="2" customFormat="1" ht="11.25">
      <c r="A95" s="36"/>
      <c r="B95" s="37"/>
      <c r="C95" s="38"/>
      <c r="D95" s="188" t="s">
        <v>284</v>
      </c>
      <c r="E95" s="38"/>
      <c r="F95" s="189" t="s">
        <v>291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284</v>
      </c>
      <c r="AU95" s="19" t="s">
        <v>85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876</v>
      </c>
      <c r="G96" s="196"/>
      <c r="H96" s="199">
        <v>3.629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296</v>
      </c>
      <c r="F97" s="177" t="s">
        <v>297</v>
      </c>
      <c r="G97" s="178" t="s">
        <v>280</v>
      </c>
      <c r="H97" s="179">
        <v>2419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877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299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300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878</v>
      </c>
      <c r="G100" s="196"/>
      <c r="H100" s="199">
        <v>2419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206" t="s">
        <v>311</v>
      </c>
      <c r="D101" s="206" t="s">
        <v>302</v>
      </c>
      <c r="E101" s="207" t="s">
        <v>303</v>
      </c>
      <c r="F101" s="208" t="s">
        <v>304</v>
      </c>
      <c r="G101" s="209" t="s">
        <v>305</v>
      </c>
      <c r="H101" s="210">
        <v>7.2569999999999997</v>
      </c>
      <c r="I101" s="211"/>
      <c r="J101" s="212">
        <f>ROUND(I101*H101,2)</f>
        <v>0</v>
      </c>
      <c r="K101" s="208" t="s">
        <v>281</v>
      </c>
      <c r="L101" s="213"/>
      <c r="M101" s="214" t="s">
        <v>19</v>
      </c>
      <c r="N101" s="215" t="s">
        <v>46</v>
      </c>
      <c r="O101" s="66"/>
      <c r="P101" s="184">
        <f>O101*H101</f>
        <v>0</v>
      </c>
      <c r="Q101" s="184">
        <v>1E-3</v>
      </c>
      <c r="R101" s="184">
        <f>Q101*H101</f>
        <v>7.2569999999999996E-3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306</v>
      </c>
      <c r="AT101" s="186" t="s">
        <v>302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879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304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29.25">
      <c r="A103" s="36"/>
      <c r="B103" s="37"/>
      <c r="C103" s="38"/>
      <c r="D103" s="188" t="s">
        <v>308</v>
      </c>
      <c r="E103" s="38"/>
      <c r="F103" s="216" t="s">
        <v>880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308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6"/>
      <c r="F104" s="198" t="s">
        <v>881</v>
      </c>
      <c r="G104" s="196"/>
      <c r="H104" s="199">
        <v>7.2569999999999997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4</v>
      </c>
      <c r="AX104" s="13" t="s">
        <v>83</v>
      </c>
      <c r="AY104" s="205" t="s">
        <v>275</v>
      </c>
    </row>
    <row r="105" spans="1:65" s="2" customFormat="1" ht="21.75" customHeight="1">
      <c r="A105" s="36"/>
      <c r="B105" s="37"/>
      <c r="C105" s="175" t="s">
        <v>319</v>
      </c>
      <c r="D105" s="175" t="s">
        <v>277</v>
      </c>
      <c r="E105" s="176" t="s">
        <v>312</v>
      </c>
      <c r="F105" s="177" t="s">
        <v>313</v>
      </c>
      <c r="G105" s="178" t="s">
        <v>314</v>
      </c>
      <c r="H105" s="179">
        <v>38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882</v>
      </c>
    </row>
    <row r="106" spans="1:65" s="2" customFormat="1" ht="19.5">
      <c r="A106" s="36"/>
      <c r="B106" s="37"/>
      <c r="C106" s="38"/>
      <c r="D106" s="188" t="s">
        <v>284</v>
      </c>
      <c r="E106" s="38"/>
      <c r="F106" s="189" t="s">
        <v>316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317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883</v>
      </c>
      <c r="G108" s="196"/>
      <c r="H108" s="199">
        <v>38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21.75" customHeight="1">
      <c r="A109" s="36"/>
      <c r="B109" s="37"/>
      <c r="C109" s="175" t="s">
        <v>326</v>
      </c>
      <c r="D109" s="175" t="s">
        <v>277</v>
      </c>
      <c r="E109" s="176" t="s">
        <v>884</v>
      </c>
      <c r="F109" s="177" t="s">
        <v>885</v>
      </c>
      <c r="G109" s="178" t="s">
        <v>314</v>
      </c>
      <c r="H109" s="179">
        <v>80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282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886</v>
      </c>
    </row>
    <row r="110" spans="1:65" s="2" customFormat="1" ht="19.5">
      <c r="A110" s="36"/>
      <c r="B110" s="37"/>
      <c r="C110" s="38"/>
      <c r="D110" s="188" t="s">
        <v>284</v>
      </c>
      <c r="E110" s="38"/>
      <c r="F110" s="189" t="s">
        <v>887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888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889</v>
      </c>
      <c r="G112" s="196"/>
      <c r="H112" s="199">
        <v>80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83</v>
      </c>
      <c r="AY112" s="205" t="s">
        <v>275</v>
      </c>
    </row>
    <row r="113" spans="1:65" s="2" customFormat="1" ht="16.5" customHeight="1">
      <c r="A113" s="36"/>
      <c r="B113" s="37"/>
      <c r="C113" s="175" t="s">
        <v>306</v>
      </c>
      <c r="D113" s="175" t="s">
        <v>277</v>
      </c>
      <c r="E113" s="176" t="s">
        <v>320</v>
      </c>
      <c r="F113" s="177" t="s">
        <v>321</v>
      </c>
      <c r="G113" s="178" t="s">
        <v>280</v>
      </c>
      <c r="H113" s="179">
        <v>2489</v>
      </c>
      <c r="I113" s="180"/>
      <c r="J113" s="181">
        <f>ROUND(I113*H113,2)</f>
        <v>0</v>
      </c>
      <c r="K113" s="177" t="s">
        <v>281</v>
      </c>
      <c r="L113" s="41"/>
      <c r="M113" s="182" t="s">
        <v>19</v>
      </c>
      <c r="N113" s="183" t="s">
        <v>46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282</v>
      </c>
      <c r="AT113" s="186" t="s">
        <v>277</v>
      </c>
      <c r="AU113" s="186" t="s">
        <v>85</v>
      </c>
      <c r="AY113" s="19" t="s">
        <v>275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83</v>
      </c>
      <c r="BK113" s="187">
        <f>ROUND(I113*H113,2)</f>
        <v>0</v>
      </c>
      <c r="BL113" s="19" t="s">
        <v>282</v>
      </c>
      <c r="BM113" s="186" t="s">
        <v>890</v>
      </c>
    </row>
    <row r="114" spans="1:65" s="2" customFormat="1" ht="11.25">
      <c r="A114" s="36"/>
      <c r="B114" s="37"/>
      <c r="C114" s="38"/>
      <c r="D114" s="188" t="s">
        <v>284</v>
      </c>
      <c r="E114" s="38"/>
      <c r="F114" s="189" t="s">
        <v>323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284</v>
      </c>
      <c r="AU114" s="19" t="s">
        <v>85</v>
      </c>
    </row>
    <row r="115" spans="1:65" s="2" customFormat="1" ht="11.25">
      <c r="A115" s="36"/>
      <c r="B115" s="37"/>
      <c r="C115" s="38"/>
      <c r="D115" s="193" t="s">
        <v>286</v>
      </c>
      <c r="E115" s="38"/>
      <c r="F115" s="194" t="s">
        <v>324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286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7" t="s">
        <v>19</v>
      </c>
      <c r="F116" s="198" t="s">
        <v>891</v>
      </c>
      <c r="G116" s="196"/>
      <c r="H116" s="199">
        <v>2489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36</v>
      </c>
      <c r="AX116" s="13" t="s">
        <v>83</v>
      </c>
      <c r="AY116" s="205" t="s">
        <v>275</v>
      </c>
    </row>
    <row r="117" spans="1:65" s="2" customFormat="1" ht="16.5" customHeight="1">
      <c r="A117" s="36"/>
      <c r="B117" s="37"/>
      <c r="C117" s="175" t="s">
        <v>337</v>
      </c>
      <c r="D117" s="175" t="s">
        <v>277</v>
      </c>
      <c r="E117" s="176" t="s">
        <v>327</v>
      </c>
      <c r="F117" s="177" t="s">
        <v>328</v>
      </c>
      <c r="G117" s="178" t="s">
        <v>280</v>
      </c>
      <c r="H117" s="179">
        <v>2489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892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330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331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891</v>
      </c>
      <c r="G120" s="196"/>
      <c r="H120" s="199">
        <v>2489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332</v>
      </c>
      <c r="F121" s="177" t="s">
        <v>333</v>
      </c>
      <c r="G121" s="178" t="s">
        <v>280</v>
      </c>
      <c r="H121" s="179">
        <v>2419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893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335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336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870</v>
      </c>
      <c r="G124" s="196"/>
      <c r="H124" s="199">
        <v>2419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83</v>
      </c>
      <c r="AY124" s="205" t="s">
        <v>275</v>
      </c>
    </row>
    <row r="125" spans="1:65" s="2" customFormat="1" ht="16.5" customHeight="1">
      <c r="A125" s="36"/>
      <c r="B125" s="37"/>
      <c r="C125" s="175" t="s">
        <v>351</v>
      </c>
      <c r="D125" s="175" t="s">
        <v>277</v>
      </c>
      <c r="E125" s="176" t="s">
        <v>338</v>
      </c>
      <c r="F125" s="177" t="s">
        <v>339</v>
      </c>
      <c r="G125" s="178" t="s">
        <v>340</v>
      </c>
      <c r="H125" s="179">
        <v>0.249</v>
      </c>
      <c r="I125" s="180"/>
      <c r="J125" s="181">
        <f>ROUND(I125*H125,2)</f>
        <v>0</v>
      </c>
      <c r="K125" s="177" t="s">
        <v>281</v>
      </c>
      <c r="L125" s="41"/>
      <c r="M125" s="182" t="s">
        <v>19</v>
      </c>
      <c r="N125" s="183" t="s">
        <v>46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282</v>
      </c>
      <c r="AT125" s="186" t="s">
        <v>277</v>
      </c>
      <c r="AU125" s="186" t="s">
        <v>85</v>
      </c>
      <c r="AY125" s="19" t="s">
        <v>275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83</v>
      </c>
      <c r="BK125" s="187">
        <f>ROUND(I125*H125,2)</f>
        <v>0</v>
      </c>
      <c r="BL125" s="19" t="s">
        <v>282</v>
      </c>
      <c r="BM125" s="186" t="s">
        <v>894</v>
      </c>
    </row>
    <row r="126" spans="1:65" s="2" customFormat="1" ht="11.25">
      <c r="A126" s="36"/>
      <c r="B126" s="37"/>
      <c r="C126" s="38"/>
      <c r="D126" s="188" t="s">
        <v>284</v>
      </c>
      <c r="E126" s="38"/>
      <c r="F126" s="189" t="s">
        <v>342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284</v>
      </c>
      <c r="AU126" s="19" t="s">
        <v>85</v>
      </c>
    </row>
    <row r="127" spans="1:65" s="2" customFormat="1" ht="11.25">
      <c r="A127" s="36"/>
      <c r="B127" s="37"/>
      <c r="C127" s="38"/>
      <c r="D127" s="193" t="s">
        <v>286</v>
      </c>
      <c r="E127" s="38"/>
      <c r="F127" s="194" t="s">
        <v>343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286</v>
      </c>
      <c r="AU127" s="19" t="s">
        <v>85</v>
      </c>
    </row>
    <row r="128" spans="1:65" s="13" customFormat="1" ht="11.25">
      <c r="B128" s="195"/>
      <c r="C128" s="196"/>
      <c r="D128" s="188" t="s">
        <v>288</v>
      </c>
      <c r="E128" s="197" t="s">
        <v>19</v>
      </c>
      <c r="F128" s="198" t="s">
        <v>895</v>
      </c>
      <c r="G128" s="196"/>
      <c r="H128" s="199">
        <v>0.249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288</v>
      </c>
      <c r="AU128" s="205" t="s">
        <v>85</v>
      </c>
      <c r="AV128" s="13" t="s">
        <v>85</v>
      </c>
      <c r="AW128" s="13" t="s">
        <v>36</v>
      </c>
      <c r="AX128" s="13" t="s">
        <v>83</v>
      </c>
      <c r="AY128" s="205" t="s">
        <v>275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896</v>
      </c>
      <c r="F129" s="177" t="s">
        <v>897</v>
      </c>
      <c r="G129" s="178" t="s">
        <v>314</v>
      </c>
      <c r="H129" s="179">
        <v>80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898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899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900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13" customFormat="1" ht="11.25">
      <c r="B132" s="195"/>
      <c r="C132" s="196"/>
      <c r="D132" s="188" t="s">
        <v>288</v>
      </c>
      <c r="E132" s="197" t="s">
        <v>19</v>
      </c>
      <c r="F132" s="198" t="s">
        <v>901</v>
      </c>
      <c r="G132" s="196"/>
      <c r="H132" s="199">
        <v>80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36</v>
      </c>
      <c r="AX132" s="13" t="s">
        <v>83</v>
      </c>
      <c r="AY132" s="205" t="s">
        <v>275</v>
      </c>
    </row>
    <row r="133" spans="1:65" s="2" customFormat="1" ht="16.5" customHeight="1">
      <c r="A133" s="36"/>
      <c r="B133" s="37"/>
      <c r="C133" s="175" t="s">
        <v>361</v>
      </c>
      <c r="D133" s="175" t="s">
        <v>277</v>
      </c>
      <c r="E133" s="176" t="s">
        <v>346</v>
      </c>
      <c r="F133" s="177" t="s">
        <v>347</v>
      </c>
      <c r="G133" s="178" t="s">
        <v>314</v>
      </c>
      <c r="H133" s="179">
        <v>38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902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349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350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3" customFormat="1" ht="11.25">
      <c r="B136" s="195"/>
      <c r="C136" s="196"/>
      <c r="D136" s="188" t="s">
        <v>288</v>
      </c>
      <c r="E136" s="197" t="s">
        <v>19</v>
      </c>
      <c r="F136" s="198" t="s">
        <v>883</v>
      </c>
      <c r="G136" s="196"/>
      <c r="H136" s="199">
        <v>38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288</v>
      </c>
      <c r="AU136" s="205" t="s">
        <v>85</v>
      </c>
      <c r="AV136" s="13" t="s">
        <v>85</v>
      </c>
      <c r="AW136" s="13" t="s">
        <v>36</v>
      </c>
      <c r="AX136" s="13" t="s">
        <v>83</v>
      </c>
      <c r="AY136" s="205" t="s">
        <v>275</v>
      </c>
    </row>
    <row r="137" spans="1:65" s="2" customFormat="1" ht="16.5" customHeight="1">
      <c r="A137" s="36"/>
      <c r="B137" s="37"/>
      <c r="C137" s="175" t="s">
        <v>367</v>
      </c>
      <c r="D137" s="175" t="s">
        <v>277</v>
      </c>
      <c r="E137" s="176" t="s">
        <v>903</v>
      </c>
      <c r="F137" s="177" t="s">
        <v>904</v>
      </c>
      <c r="G137" s="178" t="s">
        <v>314</v>
      </c>
      <c r="H137" s="179">
        <v>80</v>
      </c>
      <c r="I137" s="180"/>
      <c r="J137" s="181">
        <f>ROUND(I137*H137,2)</f>
        <v>0</v>
      </c>
      <c r="K137" s="177" t="s">
        <v>281</v>
      </c>
      <c r="L137" s="41"/>
      <c r="M137" s="182" t="s">
        <v>19</v>
      </c>
      <c r="N137" s="183" t="s">
        <v>46</v>
      </c>
      <c r="O137" s="66"/>
      <c r="P137" s="184">
        <f>O137*H137</f>
        <v>0</v>
      </c>
      <c r="Q137" s="184">
        <v>5.0000000000000002E-5</v>
      </c>
      <c r="R137" s="184">
        <f>Q137*H137</f>
        <v>4.0000000000000001E-3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282</v>
      </c>
      <c r="AT137" s="186" t="s">
        <v>277</v>
      </c>
      <c r="AU137" s="186" t="s">
        <v>85</v>
      </c>
      <c r="AY137" s="19" t="s">
        <v>275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83</v>
      </c>
      <c r="BK137" s="187">
        <f>ROUND(I137*H137,2)</f>
        <v>0</v>
      </c>
      <c r="BL137" s="19" t="s">
        <v>282</v>
      </c>
      <c r="BM137" s="186" t="s">
        <v>905</v>
      </c>
    </row>
    <row r="138" spans="1:65" s="2" customFormat="1" ht="11.25">
      <c r="A138" s="36"/>
      <c r="B138" s="37"/>
      <c r="C138" s="38"/>
      <c r="D138" s="188" t="s">
        <v>284</v>
      </c>
      <c r="E138" s="38"/>
      <c r="F138" s="189" t="s">
        <v>906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284</v>
      </c>
      <c r="AU138" s="19" t="s">
        <v>85</v>
      </c>
    </row>
    <row r="139" spans="1:65" s="2" customFormat="1" ht="11.25">
      <c r="A139" s="36"/>
      <c r="B139" s="37"/>
      <c r="C139" s="38"/>
      <c r="D139" s="193" t="s">
        <v>286</v>
      </c>
      <c r="E139" s="38"/>
      <c r="F139" s="194" t="s">
        <v>907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286</v>
      </c>
      <c r="AU139" s="19" t="s">
        <v>85</v>
      </c>
    </row>
    <row r="140" spans="1:65" s="13" customFormat="1" ht="11.25">
      <c r="B140" s="195"/>
      <c r="C140" s="196"/>
      <c r="D140" s="188" t="s">
        <v>288</v>
      </c>
      <c r="E140" s="197" t="s">
        <v>19</v>
      </c>
      <c r="F140" s="198" t="s">
        <v>908</v>
      </c>
      <c r="G140" s="196"/>
      <c r="H140" s="199">
        <v>80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288</v>
      </c>
      <c r="AU140" s="205" t="s">
        <v>85</v>
      </c>
      <c r="AV140" s="13" t="s">
        <v>85</v>
      </c>
      <c r="AW140" s="13" t="s">
        <v>36</v>
      </c>
      <c r="AX140" s="13" t="s">
        <v>83</v>
      </c>
      <c r="AY140" s="205" t="s">
        <v>275</v>
      </c>
    </row>
    <row r="141" spans="1:65" s="2" customFormat="1" ht="16.5" customHeight="1">
      <c r="A141" s="36"/>
      <c r="B141" s="37"/>
      <c r="C141" s="206" t="s">
        <v>372</v>
      </c>
      <c r="D141" s="206" t="s">
        <v>302</v>
      </c>
      <c r="E141" s="207" t="s">
        <v>909</v>
      </c>
      <c r="F141" s="208" t="s">
        <v>910</v>
      </c>
      <c r="G141" s="209" t="s">
        <v>314</v>
      </c>
      <c r="H141" s="210">
        <v>80</v>
      </c>
      <c r="I141" s="211"/>
      <c r="J141" s="212">
        <f>ROUND(I141*H141,2)</f>
        <v>0</v>
      </c>
      <c r="K141" s="208" t="s">
        <v>19</v>
      </c>
      <c r="L141" s="213"/>
      <c r="M141" s="214" t="s">
        <v>19</v>
      </c>
      <c r="N141" s="215" t="s">
        <v>46</v>
      </c>
      <c r="O141" s="66"/>
      <c r="P141" s="184">
        <f>O141*H141</f>
        <v>0</v>
      </c>
      <c r="Q141" s="184">
        <v>3.5400000000000002E-3</v>
      </c>
      <c r="R141" s="184">
        <f>Q141*H141</f>
        <v>0.28320000000000001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306</v>
      </c>
      <c r="AT141" s="186" t="s">
        <v>302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911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910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21.75" customHeight="1">
      <c r="A143" s="36"/>
      <c r="B143" s="37"/>
      <c r="C143" s="175" t="s">
        <v>380</v>
      </c>
      <c r="D143" s="175" t="s">
        <v>277</v>
      </c>
      <c r="E143" s="176" t="s">
        <v>352</v>
      </c>
      <c r="F143" s="177" t="s">
        <v>353</v>
      </c>
      <c r="G143" s="178" t="s">
        <v>314</v>
      </c>
      <c r="H143" s="179">
        <v>38</v>
      </c>
      <c r="I143" s="180"/>
      <c r="J143" s="181">
        <f>ROUND(I143*H143,2)</f>
        <v>0</v>
      </c>
      <c r="K143" s="177" t="s">
        <v>281</v>
      </c>
      <c r="L143" s="41"/>
      <c r="M143" s="182" t="s">
        <v>19</v>
      </c>
      <c r="N143" s="183" t="s">
        <v>46</v>
      </c>
      <c r="O143" s="66"/>
      <c r="P143" s="184">
        <f>O143*H143</f>
        <v>0</v>
      </c>
      <c r="Q143" s="184">
        <v>6.0000000000000002E-5</v>
      </c>
      <c r="R143" s="184">
        <f>Q143*H143</f>
        <v>2.2799999999999999E-3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282</v>
      </c>
      <c r="AT143" s="186" t="s">
        <v>277</v>
      </c>
      <c r="AU143" s="186" t="s">
        <v>85</v>
      </c>
      <c r="AY143" s="19" t="s">
        <v>275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83</v>
      </c>
      <c r="BK143" s="187">
        <f>ROUND(I143*H143,2)</f>
        <v>0</v>
      </c>
      <c r="BL143" s="19" t="s">
        <v>282</v>
      </c>
      <c r="BM143" s="186" t="s">
        <v>912</v>
      </c>
    </row>
    <row r="144" spans="1:65" s="2" customFormat="1" ht="11.25">
      <c r="A144" s="36"/>
      <c r="B144" s="37"/>
      <c r="C144" s="38"/>
      <c r="D144" s="188" t="s">
        <v>284</v>
      </c>
      <c r="E144" s="38"/>
      <c r="F144" s="189" t="s">
        <v>355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284</v>
      </c>
      <c r="AU144" s="19" t="s">
        <v>85</v>
      </c>
    </row>
    <row r="145" spans="1:65" s="2" customFormat="1" ht="11.25">
      <c r="A145" s="36"/>
      <c r="B145" s="37"/>
      <c r="C145" s="38"/>
      <c r="D145" s="193" t="s">
        <v>286</v>
      </c>
      <c r="E145" s="38"/>
      <c r="F145" s="194" t="s">
        <v>356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286</v>
      </c>
      <c r="AU145" s="19" t="s">
        <v>85</v>
      </c>
    </row>
    <row r="146" spans="1:65" s="13" customFormat="1" ht="11.25">
      <c r="B146" s="195"/>
      <c r="C146" s="196"/>
      <c r="D146" s="188" t="s">
        <v>288</v>
      </c>
      <c r="E146" s="197" t="s">
        <v>19</v>
      </c>
      <c r="F146" s="198" t="s">
        <v>883</v>
      </c>
      <c r="G146" s="196"/>
      <c r="H146" s="199">
        <v>38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288</v>
      </c>
      <c r="AU146" s="205" t="s">
        <v>85</v>
      </c>
      <c r="AV146" s="13" t="s">
        <v>85</v>
      </c>
      <c r="AW146" s="13" t="s">
        <v>36</v>
      </c>
      <c r="AX146" s="13" t="s">
        <v>83</v>
      </c>
      <c r="AY146" s="205" t="s">
        <v>275</v>
      </c>
    </row>
    <row r="147" spans="1:65" s="2" customFormat="1" ht="16.5" customHeight="1">
      <c r="A147" s="36"/>
      <c r="B147" s="37"/>
      <c r="C147" s="206" t="s">
        <v>387</v>
      </c>
      <c r="D147" s="206" t="s">
        <v>302</v>
      </c>
      <c r="E147" s="207" t="s">
        <v>357</v>
      </c>
      <c r="F147" s="208" t="s">
        <v>358</v>
      </c>
      <c r="G147" s="209" t="s">
        <v>314</v>
      </c>
      <c r="H147" s="210">
        <v>114</v>
      </c>
      <c r="I147" s="211"/>
      <c r="J147" s="212">
        <f>ROUND(I147*H147,2)</f>
        <v>0</v>
      </c>
      <c r="K147" s="208" t="s">
        <v>281</v>
      </c>
      <c r="L147" s="213"/>
      <c r="M147" s="214" t="s">
        <v>19</v>
      </c>
      <c r="N147" s="215" t="s">
        <v>46</v>
      </c>
      <c r="O147" s="66"/>
      <c r="P147" s="184">
        <f>O147*H147</f>
        <v>0</v>
      </c>
      <c r="Q147" s="184">
        <v>5.8999999999999999E-3</v>
      </c>
      <c r="R147" s="184">
        <f>Q147*H147</f>
        <v>0.67259999999999998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306</v>
      </c>
      <c r="AT147" s="186" t="s">
        <v>302</v>
      </c>
      <c r="AU147" s="186" t="s">
        <v>85</v>
      </c>
      <c r="AY147" s="19" t="s">
        <v>275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83</v>
      </c>
      <c r="BK147" s="187">
        <f>ROUND(I147*H147,2)</f>
        <v>0</v>
      </c>
      <c r="BL147" s="19" t="s">
        <v>282</v>
      </c>
      <c r="BM147" s="186" t="s">
        <v>913</v>
      </c>
    </row>
    <row r="148" spans="1:65" s="2" customFormat="1" ht="11.25">
      <c r="A148" s="36"/>
      <c r="B148" s="37"/>
      <c r="C148" s="38"/>
      <c r="D148" s="188" t="s">
        <v>284</v>
      </c>
      <c r="E148" s="38"/>
      <c r="F148" s="189" t="s">
        <v>358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284</v>
      </c>
      <c r="AU148" s="19" t="s">
        <v>85</v>
      </c>
    </row>
    <row r="149" spans="1:65" s="13" customFormat="1" ht="11.25">
      <c r="B149" s="195"/>
      <c r="C149" s="196"/>
      <c r="D149" s="188" t="s">
        <v>288</v>
      </c>
      <c r="E149" s="196"/>
      <c r="F149" s="198" t="s">
        <v>914</v>
      </c>
      <c r="G149" s="196"/>
      <c r="H149" s="199">
        <v>114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288</v>
      </c>
      <c r="AU149" s="205" t="s">
        <v>85</v>
      </c>
      <c r="AV149" s="13" t="s">
        <v>85</v>
      </c>
      <c r="AW149" s="13" t="s">
        <v>4</v>
      </c>
      <c r="AX149" s="13" t="s">
        <v>83</v>
      </c>
      <c r="AY149" s="205" t="s">
        <v>275</v>
      </c>
    </row>
    <row r="150" spans="1:65" s="2" customFormat="1" ht="16.5" customHeight="1">
      <c r="A150" s="36"/>
      <c r="B150" s="37"/>
      <c r="C150" s="175" t="s">
        <v>394</v>
      </c>
      <c r="D150" s="175" t="s">
        <v>277</v>
      </c>
      <c r="E150" s="176" t="s">
        <v>362</v>
      </c>
      <c r="F150" s="177" t="s">
        <v>363</v>
      </c>
      <c r="G150" s="178" t="s">
        <v>314</v>
      </c>
      <c r="H150" s="179">
        <v>38</v>
      </c>
      <c r="I150" s="180"/>
      <c r="J150" s="181">
        <f>ROUND(I150*H150,2)</f>
        <v>0</v>
      </c>
      <c r="K150" s="177" t="s">
        <v>281</v>
      </c>
      <c r="L150" s="41"/>
      <c r="M150" s="182" t="s">
        <v>19</v>
      </c>
      <c r="N150" s="183" t="s">
        <v>46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282</v>
      </c>
      <c r="AT150" s="186" t="s">
        <v>277</v>
      </c>
      <c r="AU150" s="186" t="s">
        <v>85</v>
      </c>
      <c r="AY150" s="19" t="s">
        <v>275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83</v>
      </c>
      <c r="BK150" s="187">
        <f>ROUND(I150*H150,2)</f>
        <v>0</v>
      </c>
      <c r="BL150" s="19" t="s">
        <v>282</v>
      </c>
      <c r="BM150" s="186" t="s">
        <v>915</v>
      </c>
    </row>
    <row r="151" spans="1:65" s="2" customFormat="1" ht="11.25">
      <c r="A151" s="36"/>
      <c r="B151" s="37"/>
      <c r="C151" s="38"/>
      <c r="D151" s="188" t="s">
        <v>284</v>
      </c>
      <c r="E151" s="38"/>
      <c r="F151" s="189" t="s">
        <v>365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284</v>
      </c>
      <c r="AU151" s="19" t="s">
        <v>85</v>
      </c>
    </row>
    <row r="152" spans="1:65" s="2" customFormat="1" ht="11.25">
      <c r="A152" s="36"/>
      <c r="B152" s="37"/>
      <c r="C152" s="38"/>
      <c r="D152" s="193" t="s">
        <v>286</v>
      </c>
      <c r="E152" s="38"/>
      <c r="F152" s="194" t="s">
        <v>366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286</v>
      </c>
      <c r="AU152" s="19" t="s">
        <v>85</v>
      </c>
    </row>
    <row r="153" spans="1:65" s="13" customFormat="1" ht="11.25">
      <c r="B153" s="195"/>
      <c r="C153" s="196"/>
      <c r="D153" s="188" t="s">
        <v>288</v>
      </c>
      <c r="E153" s="197" t="s">
        <v>19</v>
      </c>
      <c r="F153" s="198" t="s">
        <v>883</v>
      </c>
      <c r="G153" s="196"/>
      <c r="H153" s="199">
        <v>38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288</v>
      </c>
      <c r="AU153" s="205" t="s">
        <v>85</v>
      </c>
      <c r="AV153" s="13" t="s">
        <v>85</v>
      </c>
      <c r="AW153" s="13" t="s">
        <v>36</v>
      </c>
      <c r="AX153" s="13" t="s">
        <v>83</v>
      </c>
      <c r="AY153" s="205" t="s">
        <v>275</v>
      </c>
    </row>
    <row r="154" spans="1:65" s="2" customFormat="1" ht="16.5" customHeight="1">
      <c r="A154" s="36"/>
      <c r="B154" s="37"/>
      <c r="C154" s="206" t="s">
        <v>400</v>
      </c>
      <c r="D154" s="206" t="s">
        <v>302</v>
      </c>
      <c r="E154" s="207" t="s">
        <v>368</v>
      </c>
      <c r="F154" s="208" t="s">
        <v>369</v>
      </c>
      <c r="G154" s="209" t="s">
        <v>292</v>
      </c>
      <c r="H154" s="210">
        <v>7.5999999999999998E-2</v>
      </c>
      <c r="I154" s="211"/>
      <c r="J154" s="212">
        <f>ROUND(I154*H154,2)</f>
        <v>0</v>
      </c>
      <c r="K154" s="208" t="s">
        <v>281</v>
      </c>
      <c r="L154" s="213"/>
      <c r="M154" s="214" t="s">
        <v>19</v>
      </c>
      <c r="N154" s="215" t="s">
        <v>46</v>
      </c>
      <c r="O154" s="66"/>
      <c r="P154" s="184">
        <f>O154*H154</f>
        <v>0</v>
      </c>
      <c r="Q154" s="184">
        <v>1</v>
      </c>
      <c r="R154" s="184">
        <f>Q154*H154</f>
        <v>7.5999999999999998E-2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306</v>
      </c>
      <c r="AT154" s="186" t="s">
        <v>302</v>
      </c>
      <c r="AU154" s="186" t="s">
        <v>85</v>
      </c>
      <c r="AY154" s="19" t="s">
        <v>275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282</v>
      </c>
      <c r="BM154" s="186" t="s">
        <v>916</v>
      </c>
    </row>
    <row r="155" spans="1:65" s="2" customFormat="1" ht="11.25">
      <c r="A155" s="36"/>
      <c r="B155" s="37"/>
      <c r="C155" s="38"/>
      <c r="D155" s="188" t="s">
        <v>284</v>
      </c>
      <c r="E155" s="38"/>
      <c r="F155" s="189" t="s">
        <v>369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284</v>
      </c>
      <c r="AU155" s="19" t="s">
        <v>85</v>
      </c>
    </row>
    <row r="156" spans="1:65" s="13" customFormat="1" ht="11.25">
      <c r="B156" s="195"/>
      <c r="C156" s="196"/>
      <c r="D156" s="188" t="s">
        <v>288</v>
      </c>
      <c r="E156" s="196"/>
      <c r="F156" s="198" t="s">
        <v>917</v>
      </c>
      <c r="G156" s="196"/>
      <c r="H156" s="199">
        <v>7.5999999999999998E-2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288</v>
      </c>
      <c r="AU156" s="205" t="s">
        <v>85</v>
      </c>
      <c r="AV156" s="13" t="s">
        <v>85</v>
      </c>
      <c r="AW156" s="13" t="s">
        <v>4</v>
      </c>
      <c r="AX156" s="13" t="s">
        <v>83</v>
      </c>
      <c r="AY156" s="205" t="s">
        <v>275</v>
      </c>
    </row>
    <row r="157" spans="1:65" s="2" customFormat="1" ht="16.5" customHeight="1">
      <c r="A157" s="36"/>
      <c r="B157" s="37"/>
      <c r="C157" s="175" t="s">
        <v>406</v>
      </c>
      <c r="D157" s="175" t="s">
        <v>277</v>
      </c>
      <c r="E157" s="176" t="s">
        <v>373</v>
      </c>
      <c r="F157" s="177" t="s">
        <v>374</v>
      </c>
      <c r="G157" s="178" t="s">
        <v>314</v>
      </c>
      <c r="H157" s="179">
        <v>118</v>
      </c>
      <c r="I157" s="180"/>
      <c r="J157" s="181">
        <f>ROUND(I157*H157,2)</f>
        <v>0</v>
      </c>
      <c r="K157" s="177" t="s">
        <v>281</v>
      </c>
      <c r="L157" s="41"/>
      <c r="M157" s="182" t="s">
        <v>19</v>
      </c>
      <c r="N157" s="183" t="s">
        <v>46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282</v>
      </c>
      <c r="AT157" s="186" t="s">
        <v>277</v>
      </c>
      <c r="AU157" s="186" t="s">
        <v>85</v>
      </c>
      <c r="AY157" s="19" t="s">
        <v>275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83</v>
      </c>
      <c r="BK157" s="187">
        <f>ROUND(I157*H157,2)</f>
        <v>0</v>
      </c>
      <c r="BL157" s="19" t="s">
        <v>282</v>
      </c>
      <c r="BM157" s="186" t="s">
        <v>918</v>
      </c>
    </row>
    <row r="158" spans="1:65" s="2" customFormat="1" ht="11.25">
      <c r="A158" s="36"/>
      <c r="B158" s="37"/>
      <c r="C158" s="38"/>
      <c r="D158" s="188" t="s">
        <v>284</v>
      </c>
      <c r="E158" s="38"/>
      <c r="F158" s="189" t="s">
        <v>376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284</v>
      </c>
      <c r="AU158" s="19" t="s">
        <v>85</v>
      </c>
    </row>
    <row r="159" spans="1:65" s="2" customFormat="1" ht="11.25">
      <c r="A159" s="36"/>
      <c r="B159" s="37"/>
      <c r="C159" s="38"/>
      <c r="D159" s="193" t="s">
        <v>286</v>
      </c>
      <c r="E159" s="38"/>
      <c r="F159" s="194" t="s">
        <v>377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286</v>
      </c>
      <c r="AU159" s="19" t="s">
        <v>85</v>
      </c>
    </row>
    <row r="160" spans="1:65" s="14" customFormat="1" ht="11.25">
      <c r="B160" s="217"/>
      <c r="C160" s="218"/>
      <c r="D160" s="188" t="s">
        <v>288</v>
      </c>
      <c r="E160" s="219" t="s">
        <v>19</v>
      </c>
      <c r="F160" s="220" t="s">
        <v>919</v>
      </c>
      <c r="G160" s="218"/>
      <c r="H160" s="219" t="s">
        <v>19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288</v>
      </c>
      <c r="AU160" s="226" t="s">
        <v>85</v>
      </c>
      <c r="AV160" s="14" t="s">
        <v>83</v>
      </c>
      <c r="AW160" s="14" t="s">
        <v>36</v>
      </c>
      <c r="AX160" s="14" t="s">
        <v>75</v>
      </c>
      <c r="AY160" s="226" t="s">
        <v>275</v>
      </c>
    </row>
    <row r="161" spans="1:65" s="13" customFormat="1" ht="11.25">
      <c r="B161" s="195"/>
      <c r="C161" s="196"/>
      <c r="D161" s="188" t="s">
        <v>288</v>
      </c>
      <c r="E161" s="197" t="s">
        <v>19</v>
      </c>
      <c r="F161" s="198" t="s">
        <v>920</v>
      </c>
      <c r="G161" s="196"/>
      <c r="H161" s="199">
        <v>38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288</v>
      </c>
      <c r="AU161" s="205" t="s">
        <v>85</v>
      </c>
      <c r="AV161" s="13" t="s">
        <v>85</v>
      </c>
      <c r="AW161" s="13" t="s">
        <v>36</v>
      </c>
      <c r="AX161" s="13" t="s">
        <v>75</v>
      </c>
      <c r="AY161" s="205" t="s">
        <v>275</v>
      </c>
    </row>
    <row r="162" spans="1:65" s="13" customFormat="1" ht="11.25">
      <c r="B162" s="195"/>
      <c r="C162" s="196"/>
      <c r="D162" s="188" t="s">
        <v>288</v>
      </c>
      <c r="E162" s="197" t="s">
        <v>19</v>
      </c>
      <c r="F162" s="198" t="s">
        <v>921</v>
      </c>
      <c r="G162" s="196"/>
      <c r="H162" s="199">
        <v>80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288</v>
      </c>
      <c r="AU162" s="205" t="s">
        <v>85</v>
      </c>
      <c r="AV162" s="13" t="s">
        <v>85</v>
      </c>
      <c r="AW162" s="13" t="s">
        <v>36</v>
      </c>
      <c r="AX162" s="13" t="s">
        <v>75</v>
      </c>
      <c r="AY162" s="205" t="s">
        <v>275</v>
      </c>
    </row>
    <row r="163" spans="1:65" s="15" customFormat="1" ht="11.25">
      <c r="B163" s="231"/>
      <c r="C163" s="232"/>
      <c r="D163" s="188" t="s">
        <v>288</v>
      </c>
      <c r="E163" s="233" t="s">
        <v>19</v>
      </c>
      <c r="F163" s="234" t="s">
        <v>922</v>
      </c>
      <c r="G163" s="232"/>
      <c r="H163" s="235">
        <v>118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288</v>
      </c>
      <c r="AU163" s="241" t="s">
        <v>85</v>
      </c>
      <c r="AV163" s="15" t="s">
        <v>282</v>
      </c>
      <c r="AW163" s="15" t="s">
        <v>36</v>
      </c>
      <c r="AX163" s="15" t="s">
        <v>83</v>
      </c>
      <c r="AY163" s="241" t="s">
        <v>275</v>
      </c>
    </row>
    <row r="164" spans="1:65" s="2" customFormat="1" ht="16.5" customHeight="1">
      <c r="A164" s="36"/>
      <c r="B164" s="37"/>
      <c r="C164" s="175" t="s">
        <v>7</v>
      </c>
      <c r="D164" s="175" t="s">
        <v>277</v>
      </c>
      <c r="E164" s="176" t="s">
        <v>381</v>
      </c>
      <c r="F164" s="177" t="s">
        <v>382</v>
      </c>
      <c r="G164" s="178" t="s">
        <v>314</v>
      </c>
      <c r="H164" s="179">
        <v>38</v>
      </c>
      <c r="I164" s="180"/>
      <c r="J164" s="181">
        <f>ROUND(I164*H164,2)</f>
        <v>0</v>
      </c>
      <c r="K164" s="177" t="s">
        <v>281</v>
      </c>
      <c r="L164" s="41"/>
      <c r="M164" s="182" t="s">
        <v>19</v>
      </c>
      <c r="N164" s="183" t="s">
        <v>46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282</v>
      </c>
      <c r="AT164" s="186" t="s">
        <v>277</v>
      </c>
      <c r="AU164" s="186" t="s">
        <v>85</v>
      </c>
      <c r="AY164" s="19" t="s">
        <v>275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83</v>
      </c>
      <c r="BK164" s="187">
        <f>ROUND(I164*H164,2)</f>
        <v>0</v>
      </c>
      <c r="BL164" s="19" t="s">
        <v>282</v>
      </c>
      <c r="BM164" s="186" t="s">
        <v>923</v>
      </c>
    </row>
    <row r="165" spans="1:65" s="2" customFormat="1" ht="11.25">
      <c r="A165" s="36"/>
      <c r="B165" s="37"/>
      <c r="C165" s="38"/>
      <c r="D165" s="188" t="s">
        <v>284</v>
      </c>
      <c r="E165" s="38"/>
      <c r="F165" s="189" t="s">
        <v>384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284</v>
      </c>
      <c r="AU165" s="19" t="s">
        <v>85</v>
      </c>
    </row>
    <row r="166" spans="1:65" s="2" customFormat="1" ht="11.25">
      <c r="A166" s="36"/>
      <c r="B166" s="37"/>
      <c r="C166" s="38"/>
      <c r="D166" s="193" t="s">
        <v>286</v>
      </c>
      <c r="E166" s="38"/>
      <c r="F166" s="194" t="s">
        <v>385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286</v>
      </c>
      <c r="AU166" s="19" t="s">
        <v>85</v>
      </c>
    </row>
    <row r="167" spans="1:65" s="13" customFormat="1" ht="11.25">
      <c r="B167" s="195"/>
      <c r="C167" s="196"/>
      <c r="D167" s="188" t="s">
        <v>288</v>
      </c>
      <c r="E167" s="197" t="s">
        <v>19</v>
      </c>
      <c r="F167" s="198" t="s">
        <v>924</v>
      </c>
      <c r="G167" s="196"/>
      <c r="H167" s="199">
        <v>38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288</v>
      </c>
      <c r="AU167" s="205" t="s">
        <v>85</v>
      </c>
      <c r="AV167" s="13" t="s">
        <v>85</v>
      </c>
      <c r="AW167" s="13" t="s">
        <v>36</v>
      </c>
      <c r="AX167" s="13" t="s">
        <v>83</v>
      </c>
      <c r="AY167" s="205" t="s">
        <v>275</v>
      </c>
    </row>
    <row r="168" spans="1:65" s="2" customFormat="1" ht="16.5" customHeight="1">
      <c r="A168" s="36"/>
      <c r="B168" s="37"/>
      <c r="C168" s="175" t="s">
        <v>417</v>
      </c>
      <c r="D168" s="175" t="s">
        <v>277</v>
      </c>
      <c r="E168" s="176" t="s">
        <v>925</v>
      </c>
      <c r="F168" s="177" t="s">
        <v>926</v>
      </c>
      <c r="G168" s="178" t="s">
        <v>314</v>
      </c>
      <c r="H168" s="179">
        <v>80</v>
      </c>
      <c r="I168" s="180"/>
      <c r="J168" s="181">
        <f>ROUND(I168*H168,2)</f>
        <v>0</v>
      </c>
      <c r="K168" s="177" t="s">
        <v>281</v>
      </c>
      <c r="L168" s="41"/>
      <c r="M168" s="182" t="s">
        <v>19</v>
      </c>
      <c r="N168" s="183" t="s">
        <v>46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282</v>
      </c>
      <c r="AT168" s="186" t="s">
        <v>277</v>
      </c>
      <c r="AU168" s="186" t="s">
        <v>85</v>
      </c>
      <c r="AY168" s="19" t="s">
        <v>275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83</v>
      </c>
      <c r="BK168" s="187">
        <f>ROUND(I168*H168,2)</f>
        <v>0</v>
      </c>
      <c r="BL168" s="19" t="s">
        <v>282</v>
      </c>
      <c r="BM168" s="186" t="s">
        <v>927</v>
      </c>
    </row>
    <row r="169" spans="1:65" s="2" customFormat="1" ht="11.25">
      <c r="A169" s="36"/>
      <c r="B169" s="37"/>
      <c r="C169" s="38"/>
      <c r="D169" s="188" t="s">
        <v>284</v>
      </c>
      <c r="E169" s="38"/>
      <c r="F169" s="189" t="s">
        <v>928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284</v>
      </c>
      <c r="AU169" s="19" t="s">
        <v>85</v>
      </c>
    </row>
    <row r="170" spans="1:65" s="2" customFormat="1" ht="11.25">
      <c r="A170" s="36"/>
      <c r="B170" s="37"/>
      <c r="C170" s="38"/>
      <c r="D170" s="193" t="s">
        <v>286</v>
      </c>
      <c r="E170" s="38"/>
      <c r="F170" s="194" t="s">
        <v>929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286</v>
      </c>
      <c r="AU170" s="19" t="s">
        <v>85</v>
      </c>
    </row>
    <row r="171" spans="1:65" s="13" customFormat="1" ht="11.25">
      <c r="B171" s="195"/>
      <c r="C171" s="196"/>
      <c r="D171" s="188" t="s">
        <v>288</v>
      </c>
      <c r="E171" s="197" t="s">
        <v>19</v>
      </c>
      <c r="F171" s="198" t="s">
        <v>930</v>
      </c>
      <c r="G171" s="196"/>
      <c r="H171" s="199">
        <v>80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288</v>
      </c>
      <c r="AU171" s="205" t="s">
        <v>85</v>
      </c>
      <c r="AV171" s="13" t="s">
        <v>85</v>
      </c>
      <c r="AW171" s="13" t="s">
        <v>36</v>
      </c>
      <c r="AX171" s="13" t="s">
        <v>83</v>
      </c>
      <c r="AY171" s="205" t="s">
        <v>275</v>
      </c>
    </row>
    <row r="172" spans="1:65" s="2" customFormat="1" ht="16.5" customHeight="1">
      <c r="A172" s="36"/>
      <c r="B172" s="37"/>
      <c r="C172" s="175" t="s">
        <v>422</v>
      </c>
      <c r="D172" s="175" t="s">
        <v>277</v>
      </c>
      <c r="E172" s="176" t="s">
        <v>388</v>
      </c>
      <c r="F172" s="177" t="s">
        <v>389</v>
      </c>
      <c r="G172" s="178" t="s">
        <v>314</v>
      </c>
      <c r="H172" s="179">
        <v>38</v>
      </c>
      <c r="I172" s="180"/>
      <c r="J172" s="181">
        <f>ROUND(I172*H172,2)</f>
        <v>0</v>
      </c>
      <c r="K172" s="177" t="s">
        <v>281</v>
      </c>
      <c r="L172" s="41"/>
      <c r="M172" s="182" t="s">
        <v>19</v>
      </c>
      <c r="N172" s="183" t="s">
        <v>46</v>
      </c>
      <c r="O172" s="66"/>
      <c r="P172" s="184">
        <f>O172*H172</f>
        <v>0</v>
      </c>
      <c r="Q172" s="184">
        <v>2.0799999999999998E-3</v>
      </c>
      <c r="R172" s="184">
        <f>Q172*H172</f>
        <v>7.9039999999999999E-2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282</v>
      </c>
      <c r="AT172" s="186" t="s">
        <v>277</v>
      </c>
      <c r="AU172" s="186" t="s">
        <v>85</v>
      </c>
      <c r="AY172" s="19" t="s">
        <v>275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282</v>
      </c>
      <c r="BM172" s="186" t="s">
        <v>931</v>
      </c>
    </row>
    <row r="173" spans="1:65" s="2" customFormat="1" ht="11.25">
      <c r="A173" s="36"/>
      <c r="B173" s="37"/>
      <c r="C173" s="38"/>
      <c r="D173" s="188" t="s">
        <v>284</v>
      </c>
      <c r="E173" s="38"/>
      <c r="F173" s="189" t="s">
        <v>391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284</v>
      </c>
      <c r="AU173" s="19" t="s">
        <v>85</v>
      </c>
    </row>
    <row r="174" spans="1:65" s="2" customFormat="1" ht="11.25">
      <c r="A174" s="36"/>
      <c r="B174" s="37"/>
      <c r="C174" s="38"/>
      <c r="D174" s="193" t="s">
        <v>286</v>
      </c>
      <c r="E174" s="38"/>
      <c r="F174" s="194" t="s">
        <v>392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286</v>
      </c>
      <c r="AU174" s="19" t="s">
        <v>85</v>
      </c>
    </row>
    <row r="175" spans="1:65" s="14" customFormat="1" ht="11.25">
      <c r="B175" s="217"/>
      <c r="C175" s="218"/>
      <c r="D175" s="188" t="s">
        <v>288</v>
      </c>
      <c r="E175" s="219" t="s">
        <v>19</v>
      </c>
      <c r="F175" s="220" t="s">
        <v>393</v>
      </c>
      <c r="G175" s="218"/>
      <c r="H175" s="219" t="s">
        <v>19</v>
      </c>
      <c r="I175" s="221"/>
      <c r="J175" s="218"/>
      <c r="K175" s="218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288</v>
      </c>
      <c r="AU175" s="226" t="s">
        <v>85</v>
      </c>
      <c r="AV175" s="14" t="s">
        <v>83</v>
      </c>
      <c r="AW175" s="14" t="s">
        <v>36</v>
      </c>
      <c r="AX175" s="14" t="s">
        <v>75</v>
      </c>
      <c r="AY175" s="226" t="s">
        <v>275</v>
      </c>
    </row>
    <row r="176" spans="1:65" s="13" customFormat="1" ht="11.25">
      <c r="B176" s="195"/>
      <c r="C176" s="196"/>
      <c r="D176" s="188" t="s">
        <v>288</v>
      </c>
      <c r="E176" s="197" t="s">
        <v>19</v>
      </c>
      <c r="F176" s="198" t="s">
        <v>883</v>
      </c>
      <c r="G176" s="196"/>
      <c r="H176" s="199">
        <v>38</v>
      </c>
      <c r="I176" s="200"/>
      <c r="J176" s="196"/>
      <c r="K176" s="196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288</v>
      </c>
      <c r="AU176" s="205" t="s">
        <v>85</v>
      </c>
      <c r="AV176" s="13" t="s">
        <v>85</v>
      </c>
      <c r="AW176" s="13" t="s">
        <v>36</v>
      </c>
      <c r="AX176" s="13" t="s">
        <v>83</v>
      </c>
      <c r="AY176" s="205" t="s">
        <v>275</v>
      </c>
    </row>
    <row r="177" spans="1:65" s="2" customFormat="1" ht="16.5" customHeight="1">
      <c r="A177" s="36"/>
      <c r="B177" s="37"/>
      <c r="C177" s="175" t="s">
        <v>429</v>
      </c>
      <c r="D177" s="175" t="s">
        <v>277</v>
      </c>
      <c r="E177" s="176" t="s">
        <v>395</v>
      </c>
      <c r="F177" s="177" t="s">
        <v>396</v>
      </c>
      <c r="G177" s="178" t="s">
        <v>397</v>
      </c>
      <c r="H177" s="179">
        <v>38</v>
      </c>
      <c r="I177" s="180"/>
      <c r="J177" s="181">
        <f>ROUND(I177*H177,2)</f>
        <v>0</v>
      </c>
      <c r="K177" s="177" t="s">
        <v>19</v>
      </c>
      <c r="L177" s="41"/>
      <c r="M177" s="182" t="s">
        <v>19</v>
      </c>
      <c r="N177" s="183" t="s">
        <v>46</v>
      </c>
      <c r="O177" s="66"/>
      <c r="P177" s="184">
        <f>O177*H177</f>
        <v>0</v>
      </c>
      <c r="Q177" s="184">
        <v>2.0000000000000002E-5</v>
      </c>
      <c r="R177" s="184">
        <f>Q177*H177</f>
        <v>7.6000000000000004E-4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282</v>
      </c>
      <c r="AT177" s="186" t="s">
        <v>277</v>
      </c>
      <c r="AU177" s="186" t="s">
        <v>85</v>
      </c>
      <c r="AY177" s="19" t="s">
        <v>275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83</v>
      </c>
      <c r="BK177" s="187">
        <f>ROUND(I177*H177,2)</f>
        <v>0</v>
      </c>
      <c r="BL177" s="19" t="s">
        <v>282</v>
      </c>
      <c r="BM177" s="186" t="s">
        <v>932</v>
      </c>
    </row>
    <row r="178" spans="1:65" s="2" customFormat="1" ht="11.25">
      <c r="A178" s="36"/>
      <c r="B178" s="37"/>
      <c r="C178" s="38"/>
      <c r="D178" s="188" t="s">
        <v>284</v>
      </c>
      <c r="E178" s="38"/>
      <c r="F178" s="189" t="s">
        <v>396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284</v>
      </c>
      <c r="AU178" s="19" t="s">
        <v>85</v>
      </c>
    </row>
    <row r="179" spans="1:65" s="13" customFormat="1" ht="11.25">
      <c r="B179" s="195"/>
      <c r="C179" s="196"/>
      <c r="D179" s="188" t="s">
        <v>288</v>
      </c>
      <c r="E179" s="197" t="s">
        <v>19</v>
      </c>
      <c r="F179" s="198" t="s">
        <v>883</v>
      </c>
      <c r="G179" s="196"/>
      <c r="H179" s="199">
        <v>38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288</v>
      </c>
      <c r="AU179" s="205" t="s">
        <v>85</v>
      </c>
      <c r="AV179" s="13" t="s">
        <v>85</v>
      </c>
      <c r="AW179" s="13" t="s">
        <v>36</v>
      </c>
      <c r="AX179" s="13" t="s">
        <v>83</v>
      </c>
      <c r="AY179" s="205" t="s">
        <v>275</v>
      </c>
    </row>
    <row r="180" spans="1:65" s="2" customFormat="1" ht="16.5" customHeight="1">
      <c r="A180" s="36"/>
      <c r="B180" s="37"/>
      <c r="C180" s="175" t="s">
        <v>435</v>
      </c>
      <c r="D180" s="175" t="s">
        <v>277</v>
      </c>
      <c r="E180" s="176" t="s">
        <v>401</v>
      </c>
      <c r="F180" s="177" t="s">
        <v>402</v>
      </c>
      <c r="G180" s="178" t="s">
        <v>280</v>
      </c>
      <c r="H180" s="179">
        <v>70</v>
      </c>
      <c r="I180" s="180"/>
      <c r="J180" s="181">
        <f>ROUND(I180*H180,2)</f>
        <v>0</v>
      </c>
      <c r="K180" s="177" t="s">
        <v>281</v>
      </c>
      <c r="L180" s="41"/>
      <c r="M180" s="182" t="s">
        <v>19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282</v>
      </c>
      <c r="AT180" s="186" t="s">
        <v>277</v>
      </c>
      <c r="AU180" s="186" t="s">
        <v>85</v>
      </c>
      <c r="AY180" s="19" t="s">
        <v>275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282</v>
      </c>
      <c r="BM180" s="186" t="s">
        <v>933</v>
      </c>
    </row>
    <row r="181" spans="1:65" s="2" customFormat="1" ht="11.25">
      <c r="A181" s="36"/>
      <c r="B181" s="37"/>
      <c r="C181" s="38"/>
      <c r="D181" s="188" t="s">
        <v>284</v>
      </c>
      <c r="E181" s="38"/>
      <c r="F181" s="189" t="s">
        <v>404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284</v>
      </c>
      <c r="AU181" s="19" t="s">
        <v>85</v>
      </c>
    </row>
    <row r="182" spans="1:65" s="2" customFormat="1" ht="11.25">
      <c r="A182" s="36"/>
      <c r="B182" s="37"/>
      <c r="C182" s="38"/>
      <c r="D182" s="193" t="s">
        <v>286</v>
      </c>
      <c r="E182" s="38"/>
      <c r="F182" s="194" t="s">
        <v>405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286</v>
      </c>
      <c r="AU182" s="19" t="s">
        <v>85</v>
      </c>
    </row>
    <row r="183" spans="1:65" s="13" customFormat="1" ht="11.25">
      <c r="B183" s="195"/>
      <c r="C183" s="196"/>
      <c r="D183" s="188" t="s">
        <v>288</v>
      </c>
      <c r="E183" s="197" t="s">
        <v>19</v>
      </c>
      <c r="F183" s="198" t="s">
        <v>883</v>
      </c>
      <c r="G183" s="196"/>
      <c r="H183" s="199">
        <v>38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288</v>
      </c>
      <c r="AU183" s="205" t="s">
        <v>85</v>
      </c>
      <c r="AV183" s="13" t="s">
        <v>85</v>
      </c>
      <c r="AW183" s="13" t="s">
        <v>36</v>
      </c>
      <c r="AX183" s="13" t="s">
        <v>75</v>
      </c>
      <c r="AY183" s="205" t="s">
        <v>275</v>
      </c>
    </row>
    <row r="184" spans="1:65" s="13" customFormat="1" ht="11.25">
      <c r="B184" s="195"/>
      <c r="C184" s="196"/>
      <c r="D184" s="188" t="s">
        <v>288</v>
      </c>
      <c r="E184" s="197" t="s">
        <v>19</v>
      </c>
      <c r="F184" s="198" t="s">
        <v>934</v>
      </c>
      <c r="G184" s="196"/>
      <c r="H184" s="199">
        <v>32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288</v>
      </c>
      <c r="AU184" s="205" t="s">
        <v>85</v>
      </c>
      <c r="AV184" s="13" t="s">
        <v>85</v>
      </c>
      <c r="AW184" s="13" t="s">
        <v>36</v>
      </c>
      <c r="AX184" s="13" t="s">
        <v>75</v>
      </c>
      <c r="AY184" s="205" t="s">
        <v>275</v>
      </c>
    </row>
    <row r="185" spans="1:65" s="15" customFormat="1" ht="11.25">
      <c r="B185" s="231"/>
      <c r="C185" s="232"/>
      <c r="D185" s="188" t="s">
        <v>288</v>
      </c>
      <c r="E185" s="233" t="s">
        <v>19</v>
      </c>
      <c r="F185" s="234" t="s">
        <v>922</v>
      </c>
      <c r="G185" s="232"/>
      <c r="H185" s="235">
        <v>70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288</v>
      </c>
      <c r="AU185" s="241" t="s">
        <v>85</v>
      </c>
      <c r="AV185" s="15" t="s">
        <v>282</v>
      </c>
      <c r="AW185" s="15" t="s">
        <v>36</v>
      </c>
      <c r="AX185" s="15" t="s">
        <v>83</v>
      </c>
      <c r="AY185" s="241" t="s">
        <v>275</v>
      </c>
    </row>
    <row r="186" spans="1:65" s="2" customFormat="1" ht="16.5" customHeight="1">
      <c r="A186" s="36"/>
      <c r="B186" s="37"/>
      <c r="C186" s="206" t="s">
        <v>442</v>
      </c>
      <c r="D186" s="206" t="s">
        <v>302</v>
      </c>
      <c r="E186" s="207" t="s">
        <v>407</v>
      </c>
      <c r="F186" s="208" t="s">
        <v>408</v>
      </c>
      <c r="G186" s="209" t="s">
        <v>409</v>
      </c>
      <c r="H186" s="210">
        <v>7.21</v>
      </c>
      <c r="I186" s="211"/>
      <c r="J186" s="212">
        <f>ROUND(I186*H186,2)</f>
        <v>0</v>
      </c>
      <c r="K186" s="208" t="s">
        <v>281</v>
      </c>
      <c r="L186" s="213"/>
      <c r="M186" s="214" t="s">
        <v>19</v>
      </c>
      <c r="N186" s="215" t="s">
        <v>46</v>
      </c>
      <c r="O186" s="66"/>
      <c r="P186" s="184">
        <f>O186*H186</f>
        <v>0</v>
      </c>
      <c r="Q186" s="184">
        <v>0.2</v>
      </c>
      <c r="R186" s="184">
        <f>Q186*H186</f>
        <v>1.4420000000000002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306</v>
      </c>
      <c r="AT186" s="186" t="s">
        <v>302</v>
      </c>
      <c r="AU186" s="186" t="s">
        <v>85</v>
      </c>
      <c r="AY186" s="19" t="s">
        <v>275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83</v>
      </c>
      <c r="BK186" s="187">
        <f>ROUND(I186*H186,2)</f>
        <v>0</v>
      </c>
      <c r="BL186" s="19" t="s">
        <v>282</v>
      </c>
      <c r="BM186" s="186" t="s">
        <v>935</v>
      </c>
    </row>
    <row r="187" spans="1:65" s="2" customFormat="1" ht="11.25">
      <c r="A187" s="36"/>
      <c r="B187" s="37"/>
      <c r="C187" s="38"/>
      <c r="D187" s="188" t="s">
        <v>284</v>
      </c>
      <c r="E187" s="38"/>
      <c r="F187" s="189" t="s">
        <v>408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284</v>
      </c>
      <c r="AU187" s="19" t="s">
        <v>85</v>
      </c>
    </row>
    <row r="188" spans="1:65" s="13" customFormat="1" ht="11.25">
      <c r="B188" s="195"/>
      <c r="C188" s="196"/>
      <c r="D188" s="188" t="s">
        <v>288</v>
      </c>
      <c r="E188" s="196"/>
      <c r="F188" s="198" t="s">
        <v>936</v>
      </c>
      <c r="G188" s="196"/>
      <c r="H188" s="199">
        <v>7.21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288</v>
      </c>
      <c r="AU188" s="205" t="s">
        <v>85</v>
      </c>
      <c r="AV188" s="13" t="s">
        <v>85</v>
      </c>
      <c r="AW188" s="13" t="s">
        <v>4</v>
      </c>
      <c r="AX188" s="13" t="s">
        <v>83</v>
      </c>
      <c r="AY188" s="205" t="s">
        <v>275</v>
      </c>
    </row>
    <row r="189" spans="1:65" s="2" customFormat="1" ht="16.5" customHeight="1">
      <c r="A189" s="36"/>
      <c r="B189" s="37"/>
      <c r="C189" s="175" t="s">
        <v>450</v>
      </c>
      <c r="D189" s="175" t="s">
        <v>277</v>
      </c>
      <c r="E189" s="176" t="s">
        <v>412</v>
      </c>
      <c r="F189" s="177" t="s">
        <v>413</v>
      </c>
      <c r="G189" s="178" t="s">
        <v>292</v>
      </c>
      <c r="H189" s="179">
        <v>0.156</v>
      </c>
      <c r="I189" s="180"/>
      <c r="J189" s="181">
        <f>ROUND(I189*H189,2)</f>
        <v>0</v>
      </c>
      <c r="K189" s="177" t="s">
        <v>19</v>
      </c>
      <c r="L189" s="41"/>
      <c r="M189" s="182" t="s">
        <v>19</v>
      </c>
      <c r="N189" s="183" t="s">
        <v>46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282</v>
      </c>
      <c r="AT189" s="186" t="s">
        <v>277</v>
      </c>
      <c r="AU189" s="186" t="s">
        <v>85</v>
      </c>
      <c r="AY189" s="19" t="s">
        <v>275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83</v>
      </c>
      <c r="BK189" s="187">
        <f>ROUND(I189*H189,2)</f>
        <v>0</v>
      </c>
      <c r="BL189" s="19" t="s">
        <v>282</v>
      </c>
      <c r="BM189" s="186" t="s">
        <v>937</v>
      </c>
    </row>
    <row r="190" spans="1:65" s="2" customFormat="1" ht="11.25">
      <c r="A190" s="36"/>
      <c r="B190" s="37"/>
      <c r="C190" s="38"/>
      <c r="D190" s="188" t="s">
        <v>284</v>
      </c>
      <c r="E190" s="38"/>
      <c r="F190" s="189" t="s">
        <v>415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284</v>
      </c>
      <c r="AU190" s="19" t="s">
        <v>85</v>
      </c>
    </row>
    <row r="191" spans="1:65" s="13" customFormat="1" ht="11.25">
      <c r="B191" s="195"/>
      <c r="C191" s="196"/>
      <c r="D191" s="188" t="s">
        <v>288</v>
      </c>
      <c r="E191" s="197" t="s">
        <v>19</v>
      </c>
      <c r="F191" s="198" t="s">
        <v>938</v>
      </c>
      <c r="G191" s="196"/>
      <c r="H191" s="199">
        <v>7.5999999999999998E-2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288</v>
      </c>
      <c r="AU191" s="205" t="s">
        <v>85</v>
      </c>
      <c r="AV191" s="13" t="s">
        <v>85</v>
      </c>
      <c r="AW191" s="13" t="s">
        <v>36</v>
      </c>
      <c r="AX191" s="13" t="s">
        <v>75</v>
      </c>
      <c r="AY191" s="205" t="s">
        <v>275</v>
      </c>
    </row>
    <row r="192" spans="1:65" s="13" customFormat="1" ht="11.25">
      <c r="B192" s="195"/>
      <c r="C192" s="196"/>
      <c r="D192" s="188" t="s">
        <v>288</v>
      </c>
      <c r="E192" s="197" t="s">
        <v>19</v>
      </c>
      <c r="F192" s="198" t="s">
        <v>939</v>
      </c>
      <c r="G192" s="196"/>
      <c r="H192" s="199">
        <v>0.08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288</v>
      </c>
      <c r="AU192" s="205" t="s">
        <v>85</v>
      </c>
      <c r="AV192" s="13" t="s">
        <v>85</v>
      </c>
      <c r="AW192" s="13" t="s">
        <v>36</v>
      </c>
      <c r="AX192" s="13" t="s">
        <v>75</v>
      </c>
      <c r="AY192" s="205" t="s">
        <v>275</v>
      </c>
    </row>
    <row r="193" spans="1:65" s="15" customFormat="1" ht="11.25">
      <c r="B193" s="231"/>
      <c r="C193" s="232"/>
      <c r="D193" s="188" t="s">
        <v>288</v>
      </c>
      <c r="E193" s="233" t="s">
        <v>19</v>
      </c>
      <c r="F193" s="234" t="s">
        <v>922</v>
      </c>
      <c r="G193" s="232"/>
      <c r="H193" s="235">
        <v>0.156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288</v>
      </c>
      <c r="AU193" s="241" t="s">
        <v>85</v>
      </c>
      <c r="AV193" s="15" t="s">
        <v>282</v>
      </c>
      <c r="AW193" s="15" t="s">
        <v>36</v>
      </c>
      <c r="AX193" s="15" t="s">
        <v>83</v>
      </c>
      <c r="AY193" s="241" t="s">
        <v>275</v>
      </c>
    </row>
    <row r="194" spans="1:65" s="2" customFormat="1" ht="16.5" customHeight="1">
      <c r="A194" s="36"/>
      <c r="B194" s="37"/>
      <c r="C194" s="206" t="s">
        <v>456</v>
      </c>
      <c r="D194" s="206" t="s">
        <v>302</v>
      </c>
      <c r="E194" s="207" t="s">
        <v>418</v>
      </c>
      <c r="F194" s="208" t="s">
        <v>419</v>
      </c>
      <c r="G194" s="209" t="s">
        <v>305</v>
      </c>
      <c r="H194" s="210">
        <v>5.0000000000000001E-3</v>
      </c>
      <c r="I194" s="211"/>
      <c r="J194" s="212">
        <f>ROUND(I194*H194,2)</f>
        <v>0</v>
      </c>
      <c r="K194" s="208" t="s">
        <v>19</v>
      </c>
      <c r="L194" s="213"/>
      <c r="M194" s="214" t="s">
        <v>19</v>
      </c>
      <c r="N194" s="215" t="s">
        <v>46</v>
      </c>
      <c r="O194" s="66"/>
      <c r="P194" s="184">
        <f>O194*H194</f>
        <v>0</v>
      </c>
      <c r="Q194" s="184">
        <v>1E-3</v>
      </c>
      <c r="R194" s="184">
        <f>Q194*H194</f>
        <v>5.0000000000000004E-6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306</v>
      </c>
      <c r="AT194" s="186" t="s">
        <v>302</v>
      </c>
      <c r="AU194" s="186" t="s">
        <v>85</v>
      </c>
      <c r="AY194" s="19" t="s">
        <v>275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83</v>
      </c>
      <c r="BK194" s="187">
        <f>ROUND(I194*H194,2)</f>
        <v>0</v>
      </c>
      <c r="BL194" s="19" t="s">
        <v>282</v>
      </c>
      <c r="BM194" s="186" t="s">
        <v>940</v>
      </c>
    </row>
    <row r="195" spans="1:65" s="2" customFormat="1" ht="11.25">
      <c r="A195" s="36"/>
      <c r="B195" s="37"/>
      <c r="C195" s="38"/>
      <c r="D195" s="188" t="s">
        <v>284</v>
      </c>
      <c r="E195" s="38"/>
      <c r="F195" s="189" t="s">
        <v>419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284</v>
      </c>
      <c r="AU195" s="19" t="s">
        <v>85</v>
      </c>
    </row>
    <row r="196" spans="1:65" s="13" customFormat="1" ht="11.25">
      <c r="B196" s="195"/>
      <c r="C196" s="196"/>
      <c r="D196" s="188" t="s">
        <v>288</v>
      </c>
      <c r="E196" s="196"/>
      <c r="F196" s="198" t="s">
        <v>941</v>
      </c>
      <c r="G196" s="196"/>
      <c r="H196" s="199">
        <v>5.0000000000000001E-3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288</v>
      </c>
      <c r="AU196" s="205" t="s">
        <v>85</v>
      </c>
      <c r="AV196" s="13" t="s">
        <v>85</v>
      </c>
      <c r="AW196" s="13" t="s">
        <v>4</v>
      </c>
      <c r="AX196" s="13" t="s">
        <v>83</v>
      </c>
      <c r="AY196" s="205" t="s">
        <v>275</v>
      </c>
    </row>
    <row r="197" spans="1:65" s="2" customFormat="1" ht="16.5" customHeight="1">
      <c r="A197" s="36"/>
      <c r="B197" s="37"/>
      <c r="C197" s="175" t="s">
        <v>461</v>
      </c>
      <c r="D197" s="175" t="s">
        <v>277</v>
      </c>
      <c r="E197" s="176" t="s">
        <v>423</v>
      </c>
      <c r="F197" s="177" t="s">
        <v>424</v>
      </c>
      <c r="G197" s="178" t="s">
        <v>409</v>
      </c>
      <c r="H197" s="179">
        <v>27</v>
      </c>
      <c r="I197" s="180"/>
      <c r="J197" s="181">
        <f>ROUND(I197*H197,2)</f>
        <v>0</v>
      </c>
      <c r="K197" s="177" t="s">
        <v>281</v>
      </c>
      <c r="L197" s="41"/>
      <c r="M197" s="182" t="s">
        <v>19</v>
      </c>
      <c r="N197" s="183" t="s">
        <v>46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282</v>
      </c>
      <c r="AT197" s="186" t="s">
        <v>277</v>
      </c>
      <c r="AU197" s="186" t="s">
        <v>85</v>
      </c>
      <c r="AY197" s="19" t="s">
        <v>275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83</v>
      </c>
      <c r="BK197" s="187">
        <f>ROUND(I197*H197,2)</f>
        <v>0</v>
      </c>
      <c r="BL197" s="19" t="s">
        <v>282</v>
      </c>
      <c r="BM197" s="186" t="s">
        <v>942</v>
      </c>
    </row>
    <row r="198" spans="1:65" s="2" customFormat="1" ht="11.25">
      <c r="A198" s="36"/>
      <c r="B198" s="37"/>
      <c r="C198" s="38"/>
      <c r="D198" s="188" t="s">
        <v>284</v>
      </c>
      <c r="E198" s="38"/>
      <c r="F198" s="189" t="s">
        <v>426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284</v>
      </c>
      <c r="AU198" s="19" t="s">
        <v>85</v>
      </c>
    </row>
    <row r="199" spans="1:65" s="2" customFormat="1" ht="11.25">
      <c r="A199" s="36"/>
      <c r="B199" s="37"/>
      <c r="C199" s="38"/>
      <c r="D199" s="193" t="s">
        <v>286</v>
      </c>
      <c r="E199" s="38"/>
      <c r="F199" s="194" t="s">
        <v>427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286</v>
      </c>
      <c r="AU199" s="19" t="s">
        <v>85</v>
      </c>
    </row>
    <row r="200" spans="1:65" s="13" customFormat="1" ht="11.25">
      <c r="B200" s="195"/>
      <c r="C200" s="196"/>
      <c r="D200" s="188" t="s">
        <v>288</v>
      </c>
      <c r="E200" s="197" t="s">
        <v>19</v>
      </c>
      <c r="F200" s="198" t="s">
        <v>943</v>
      </c>
      <c r="G200" s="196"/>
      <c r="H200" s="199">
        <v>19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288</v>
      </c>
      <c r="AU200" s="205" t="s">
        <v>85</v>
      </c>
      <c r="AV200" s="13" t="s">
        <v>85</v>
      </c>
      <c r="AW200" s="13" t="s">
        <v>36</v>
      </c>
      <c r="AX200" s="13" t="s">
        <v>75</v>
      </c>
      <c r="AY200" s="205" t="s">
        <v>275</v>
      </c>
    </row>
    <row r="201" spans="1:65" s="13" customFormat="1" ht="11.25">
      <c r="B201" s="195"/>
      <c r="C201" s="196"/>
      <c r="D201" s="188" t="s">
        <v>288</v>
      </c>
      <c r="E201" s="197" t="s">
        <v>19</v>
      </c>
      <c r="F201" s="198" t="s">
        <v>944</v>
      </c>
      <c r="G201" s="196"/>
      <c r="H201" s="199">
        <v>8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288</v>
      </c>
      <c r="AU201" s="205" t="s">
        <v>85</v>
      </c>
      <c r="AV201" s="13" t="s">
        <v>85</v>
      </c>
      <c r="AW201" s="13" t="s">
        <v>36</v>
      </c>
      <c r="AX201" s="13" t="s">
        <v>75</v>
      </c>
      <c r="AY201" s="205" t="s">
        <v>275</v>
      </c>
    </row>
    <row r="202" spans="1:65" s="15" customFormat="1" ht="11.25">
      <c r="B202" s="231"/>
      <c r="C202" s="232"/>
      <c r="D202" s="188" t="s">
        <v>288</v>
      </c>
      <c r="E202" s="233" t="s">
        <v>19</v>
      </c>
      <c r="F202" s="234" t="s">
        <v>922</v>
      </c>
      <c r="G202" s="232"/>
      <c r="H202" s="235">
        <v>27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288</v>
      </c>
      <c r="AU202" s="241" t="s">
        <v>85</v>
      </c>
      <c r="AV202" s="15" t="s">
        <v>282</v>
      </c>
      <c r="AW202" s="15" t="s">
        <v>36</v>
      </c>
      <c r="AX202" s="15" t="s">
        <v>83</v>
      </c>
      <c r="AY202" s="241" t="s">
        <v>275</v>
      </c>
    </row>
    <row r="203" spans="1:65" s="2" customFormat="1" ht="16.5" customHeight="1">
      <c r="A203" s="36"/>
      <c r="B203" s="37"/>
      <c r="C203" s="175" t="s">
        <v>469</v>
      </c>
      <c r="D203" s="175" t="s">
        <v>277</v>
      </c>
      <c r="E203" s="176" t="s">
        <v>430</v>
      </c>
      <c r="F203" s="177" t="s">
        <v>431</v>
      </c>
      <c r="G203" s="178" t="s">
        <v>409</v>
      </c>
      <c r="H203" s="179">
        <v>27</v>
      </c>
      <c r="I203" s="180"/>
      <c r="J203" s="181">
        <f>ROUND(I203*H203,2)</f>
        <v>0</v>
      </c>
      <c r="K203" s="177" t="s">
        <v>281</v>
      </c>
      <c r="L203" s="41"/>
      <c r="M203" s="182" t="s">
        <v>19</v>
      </c>
      <c r="N203" s="183" t="s">
        <v>46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282</v>
      </c>
      <c r="AT203" s="186" t="s">
        <v>277</v>
      </c>
      <c r="AU203" s="186" t="s">
        <v>85</v>
      </c>
      <c r="AY203" s="19" t="s">
        <v>275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83</v>
      </c>
      <c r="BK203" s="187">
        <f>ROUND(I203*H203,2)</f>
        <v>0</v>
      </c>
      <c r="BL203" s="19" t="s">
        <v>282</v>
      </c>
      <c r="BM203" s="186" t="s">
        <v>945</v>
      </c>
    </row>
    <row r="204" spans="1:65" s="2" customFormat="1" ht="11.25">
      <c r="A204" s="36"/>
      <c r="B204" s="37"/>
      <c r="C204" s="38"/>
      <c r="D204" s="188" t="s">
        <v>284</v>
      </c>
      <c r="E204" s="38"/>
      <c r="F204" s="189" t="s">
        <v>433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284</v>
      </c>
      <c r="AU204" s="19" t="s">
        <v>85</v>
      </c>
    </row>
    <row r="205" spans="1:65" s="2" customFormat="1" ht="11.25">
      <c r="A205" s="36"/>
      <c r="B205" s="37"/>
      <c r="C205" s="38"/>
      <c r="D205" s="193" t="s">
        <v>286</v>
      </c>
      <c r="E205" s="38"/>
      <c r="F205" s="194" t="s">
        <v>434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286</v>
      </c>
      <c r="AU205" s="19" t="s">
        <v>85</v>
      </c>
    </row>
    <row r="206" spans="1:65" s="13" customFormat="1" ht="11.25">
      <c r="B206" s="195"/>
      <c r="C206" s="196"/>
      <c r="D206" s="188" t="s">
        <v>288</v>
      </c>
      <c r="E206" s="197" t="s">
        <v>19</v>
      </c>
      <c r="F206" s="198" t="s">
        <v>943</v>
      </c>
      <c r="G206" s="196"/>
      <c r="H206" s="199">
        <v>19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288</v>
      </c>
      <c r="AU206" s="205" t="s">
        <v>85</v>
      </c>
      <c r="AV206" s="13" t="s">
        <v>85</v>
      </c>
      <c r="AW206" s="13" t="s">
        <v>36</v>
      </c>
      <c r="AX206" s="13" t="s">
        <v>75</v>
      </c>
      <c r="AY206" s="205" t="s">
        <v>275</v>
      </c>
    </row>
    <row r="207" spans="1:65" s="13" customFormat="1" ht="11.25">
      <c r="B207" s="195"/>
      <c r="C207" s="196"/>
      <c r="D207" s="188" t="s">
        <v>288</v>
      </c>
      <c r="E207" s="197" t="s">
        <v>19</v>
      </c>
      <c r="F207" s="198" t="s">
        <v>944</v>
      </c>
      <c r="G207" s="196"/>
      <c r="H207" s="199">
        <v>8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288</v>
      </c>
      <c r="AU207" s="205" t="s">
        <v>85</v>
      </c>
      <c r="AV207" s="13" t="s">
        <v>85</v>
      </c>
      <c r="AW207" s="13" t="s">
        <v>36</v>
      </c>
      <c r="AX207" s="13" t="s">
        <v>75</v>
      </c>
      <c r="AY207" s="205" t="s">
        <v>275</v>
      </c>
    </row>
    <row r="208" spans="1:65" s="15" customFormat="1" ht="11.25">
      <c r="B208" s="231"/>
      <c r="C208" s="232"/>
      <c r="D208" s="188" t="s">
        <v>288</v>
      </c>
      <c r="E208" s="233" t="s">
        <v>19</v>
      </c>
      <c r="F208" s="234" t="s">
        <v>922</v>
      </c>
      <c r="G208" s="232"/>
      <c r="H208" s="235">
        <v>27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288</v>
      </c>
      <c r="AU208" s="241" t="s">
        <v>85</v>
      </c>
      <c r="AV208" s="15" t="s">
        <v>282</v>
      </c>
      <c r="AW208" s="15" t="s">
        <v>36</v>
      </c>
      <c r="AX208" s="15" t="s">
        <v>83</v>
      </c>
      <c r="AY208" s="241" t="s">
        <v>275</v>
      </c>
    </row>
    <row r="209" spans="1:65" s="2" customFormat="1" ht="16.5" customHeight="1">
      <c r="A209" s="36"/>
      <c r="B209" s="37"/>
      <c r="C209" s="175" t="s">
        <v>475</v>
      </c>
      <c r="D209" s="175" t="s">
        <v>277</v>
      </c>
      <c r="E209" s="176" t="s">
        <v>436</v>
      </c>
      <c r="F209" s="177" t="s">
        <v>437</v>
      </c>
      <c r="G209" s="178" t="s">
        <v>409</v>
      </c>
      <c r="H209" s="179">
        <v>108</v>
      </c>
      <c r="I209" s="180"/>
      <c r="J209" s="181">
        <f>ROUND(I209*H209,2)</f>
        <v>0</v>
      </c>
      <c r="K209" s="177" t="s">
        <v>281</v>
      </c>
      <c r="L209" s="41"/>
      <c r="M209" s="182" t="s">
        <v>19</v>
      </c>
      <c r="N209" s="183" t="s">
        <v>46</v>
      </c>
      <c r="O209" s="66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282</v>
      </c>
      <c r="AT209" s="186" t="s">
        <v>277</v>
      </c>
      <c r="AU209" s="186" t="s">
        <v>85</v>
      </c>
      <c r="AY209" s="19" t="s">
        <v>275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83</v>
      </c>
      <c r="BK209" s="187">
        <f>ROUND(I209*H209,2)</f>
        <v>0</v>
      </c>
      <c r="BL209" s="19" t="s">
        <v>282</v>
      </c>
      <c r="BM209" s="186" t="s">
        <v>946</v>
      </c>
    </row>
    <row r="210" spans="1:65" s="2" customFormat="1" ht="11.25">
      <c r="A210" s="36"/>
      <c r="B210" s="37"/>
      <c r="C210" s="38"/>
      <c r="D210" s="188" t="s">
        <v>284</v>
      </c>
      <c r="E210" s="38"/>
      <c r="F210" s="189" t="s">
        <v>439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284</v>
      </c>
      <c r="AU210" s="19" t="s">
        <v>85</v>
      </c>
    </row>
    <row r="211" spans="1:65" s="2" customFormat="1" ht="11.25">
      <c r="A211" s="36"/>
      <c r="B211" s="37"/>
      <c r="C211" s="38"/>
      <c r="D211" s="193" t="s">
        <v>286</v>
      </c>
      <c r="E211" s="38"/>
      <c r="F211" s="194" t="s">
        <v>440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286</v>
      </c>
      <c r="AU211" s="19" t="s">
        <v>85</v>
      </c>
    </row>
    <row r="212" spans="1:65" s="14" customFormat="1" ht="11.25">
      <c r="B212" s="217"/>
      <c r="C212" s="218"/>
      <c r="D212" s="188" t="s">
        <v>288</v>
      </c>
      <c r="E212" s="219" t="s">
        <v>19</v>
      </c>
      <c r="F212" s="220" t="s">
        <v>947</v>
      </c>
      <c r="G212" s="218"/>
      <c r="H212" s="219" t="s">
        <v>19</v>
      </c>
      <c r="I212" s="221"/>
      <c r="J212" s="218"/>
      <c r="K212" s="218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288</v>
      </c>
      <c r="AU212" s="226" t="s">
        <v>85</v>
      </c>
      <c r="AV212" s="14" t="s">
        <v>83</v>
      </c>
      <c r="AW212" s="14" t="s">
        <v>36</v>
      </c>
      <c r="AX212" s="14" t="s">
        <v>75</v>
      </c>
      <c r="AY212" s="226" t="s">
        <v>275</v>
      </c>
    </row>
    <row r="213" spans="1:65" s="13" customFormat="1" ht="11.25">
      <c r="B213" s="195"/>
      <c r="C213" s="196"/>
      <c r="D213" s="188" t="s">
        <v>288</v>
      </c>
      <c r="E213" s="197" t="s">
        <v>19</v>
      </c>
      <c r="F213" s="198" t="s">
        <v>948</v>
      </c>
      <c r="G213" s="196"/>
      <c r="H213" s="199">
        <v>76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288</v>
      </c>
      <c r="AU213" s="205" t="s">
        <v>85</v>
      </c>
      <c r="AV213" s="13" t="s">
        <v>85</v>
      </c>
      <c r="AW213" s="13" t="s">
        <v>36</v>
      </c>
      <c r="AX213" s="13" t="s">
        <v>75</v>
      </c>
      <c r="AY213" s="205" t="s">
        <v>275</v>
      </c>
    </row>
    <row r="214" spans="1:65" s="13" customFormat="1" ht="11.25">
      <c r="B214" s="195"/>
      <c r="C214" s="196"/>
      <c r="D214" s="188" t="s">
        <v>288</v>
      </c>
      <c r="E214" s="197" t="s">
        <v>19</v>
      </c>
      <c r="F214" s="198" t="s">
        <v>949</v>
      </c>
      <c r="G214" s="196"/>
      <c r="H214" s="199">
        <v>32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288</v>
      </c>
      <c r="AU214" s="205" t="s">
        <v>85</v>
      </c>
      <c r="AV214" s="13" t="s">
        <v>85</v>
      </c>
      <c r="AW214" s="13" t="s">
        <v>36</v>
      </c>
      <c r="AX214" s="13" t="s">
        <v>75</v>
      </c>
      <c r="AY214" s="205" t="s">
        <v>275</v>
      </c>
    </row>
    <row r="215" spans="1:65" s="15" customFormat="1" ht="11.25">
      <c r="B215" s="231"/>
      <c r="C215" s="232"/>
      <c r="D215" s="188" t="s">
        <v>288</v>
      </c>
      <c r="E215" s="233" t="s">
        <v>19</v>
      </c>
      <c r="F215" s="234" t="s">
        <v>922</v>
      </c>
      <c r="G215" s="232"/>
      <c r="H215" s="235">
        <v>108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288</v>
      </c>
      <c r="AU215" s="241" t="s">
        <v>85</v>
      </c>
      <c r="AV215" s="15" t="s">
        <v>282</v>
      </c>
      <c r="AW215" s="15" t="s">
        <v>36</v>
      </c>
      <c r="AX215" s="15" t="s">
        <v>83</v>
      </c>
      <c r="AY215" s="241" t="s">
        <v>275</v>
      </c>
    </row>
    <row r="216" spans="1:65" s="2" customFormat="1" ht="16.5" customHeight="1">
      <c r="A216" s="36"/>
      <c r="B216" s="37"/>
      <c r="C216" s="206" t="s">
        <v>479</v>
      </c>
      <c r="D216" s="206" t="s">
        <v>302</v>
      </c>
      <c r="E216" s="207" t="s">
        <v>443</v>
      </c>
      <c r="F216" s="208" t="s">
        <v>444</v>
      </c>
      <c r="G216" s="209" t="s">
        <v>305</v>
      </c>
      <c r="H216" s="210">
        <v>15.2</v>
      </c>
      <c r="I216" s="211"/>
      <c r="J216" s="212">
        <f>ROUND(I216*H216,2)</f>
        <v>0</v>
      </c>
      <c r="K216" s="208" t="s">
        <v>19</v>
      </c>
      <c r="L216" s="213"/>
      <c r="M216" s="214" t="s">
        <v>19</v>
      </c>
      <c r="N216" s="215" t="s">
        <v>46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306</v>
      </c>
      <c r="AT216" s="186" t="s">
        <v>302</v>
      </c>
      <c r="AU216" s="186" t="s">
        <v>85</v>
      </c>
      <c r="AY216" s="19" t="s">
        <v>275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83</v>
      </c>
      <c r="BK216" s="187">
        <f>ROUND(I216*H216,2)</f>
        <v>0</v>
      </c>
      <c r="BL216" s="19" t="s">
        <v>282</v>
      </c>
      <c r="BM216" s="186" t="s">
        <v>950</v>
      </c>
    </row>
    <row r="217" spans="1:65" s="2" customFormat="1" ht="11.25">
      <c r="A217" s="36"/>
      <c r="B217" s="37"/>
      <c r="C217" s="38"/>
      <c r="D217" s="188" t="s">
        <v>284</v>
      </c>
      <c r="E217" s="38"/>
      <c r="F217" s="189" t="s">
        <v>444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284</v>
      </c>
      <c r="AU217" s="19" t="s">
        <v>85</v>
      </c>
    </row>
    <row r="218" spans="1:65" s="2" customFormat="1" ht="19.5">
      <c r="A218" s="36"/>
      <c r="B218" s="37"/>
      <c r="C218" s="38"/>
      <c r="D218" s="188" t="s">
        <v>308</v>
      </c>
      <c r="E218" s="38"/>
      <c r="F218" s="216" t="s">
        <v>446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308</v>
      </c>
      <c r="AU218" s="19" t="s">
        <v>85</v>
      </c>
    </row>
    <row r="219" spans="1:65" s="13" customFormat="1" ht="11.25">
      <c r="B219" s="195"/>
      <c r="C219" s="196"/>
      <c r="D219" s="188" t="s">
        <v>288</v>
      </c>
      <c r="E219" s="197" t="s">
        <v>19</v>
      </c>
      <c r="F219" s="198" t="s">
        <v>951</v>
      </c>
      <c r="G219" s="196"/>
      <c r="H219" s="199">
        <v>76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288</v>
      </c>
      <c r="AU219" s="205" t="s">
        <v>85</v>
      </c>
      <c r="AV219" s="13" t="s">
        <v>85</v>
      </c>
      <c r="AW219" s="13" t="s">
        <v>36</v>
      </c>
      <c r="AX219" s="13" t="s">
        <v>83</v>
      </c>
      <c r="AY219" s="205" t="s">
        <v>275</v>
      </c>
    </row>
    <row r="220" spans="1:65" s="13" customFormat="1" ht="11.25">
      <c r="B220" s="195"/>
      <c r="C220" s="196"/>
      <c r="D220" s="188" t="s">
        <v>288</v>
      </c>
      <c r="E220" s="196"/>
      <c r="F220" s="198" t="s">
        <v>952</v>
      </c>
      <c r="G220" s="196"/>
      <c r="H220" s="199">
        <v>15.2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288</v>
      </c>
      <c r="AU220" s="205" t="s">
        <v>85</v>
      </c>
      <c r="AV220" s="13" t="s">
        <v>85</v>
      </c>
      <c r="AW220" s="13" t="s">
        <v>4</v>
      </c>
      <c r="AX220" s="13" t="s">
        <v>83</v>
      </c>
      <c r="AY220" s="205" t="s">
        <v>275</v>
      </c>
    </row>
    <row r="221" spans="1:65" s="12" customFormat="1" ht="22.9" customHeight="1">
      <c r="B221" s="159"/>
      <c r="C221" s="160"/>
      <c r="D221" s="161" t="s">
        <v>74</v>
      </c>
      <c r="E221" s="173" t="s">
        <v>282</v>
      </c>
      <c r="F221" s="173" t="s">
        <v>449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SUM(P222:P228)</f>
        <v>0</v>
      </c>
      <c r="Q221" s="167"/>
      <c r="R221" s="168">
        <f>SUM(R222:R228)</f>
        <v>1.6720000000000002E-2</v>
      </c>
      <c r="S221" s="167"/>
      <c r="T221" s="169">
        <f>SUM(T222:T228)</f>
        <v>0</v>
      </c>
      <c r="AR221" s="170" t="s">
        <v>83</v>
      </c>
      <c r="AT221" s="171" t="s">
        <v>74</v>
      </c>
      <c r="AU221" s="171" t="s">
        <v>83</v>
      </c>
      <c r="AY221" s="170" t="s">
        <v>275</v>
      </c>
      <c r="BK221" s="172">
        <f>SUM(BK222:BK228)</f>
        <v>0</v>
      </c>
    </row>
    <row r="222" spans="1:65" s="2" customFormat="1" ht="16.5" customHeight="1">
      <c r="A222" s="36"/>
      <c r="B222" s="37"/>
      <c r="C222" s="175" t="s">
        <v>483</v>
      </c>
      <c r="D222" s="175" t="s">
        <v>277</v>
      </c>
      <c r="E222" s="176" t="s">
        <v>451</v>
      </c>
      <c r="F222" s="177" t="s">
        <v>452</v>
      </c>
      <c r="G222" s="178" t="s">
        <v>453</v>
      </c>
      <c r="H222" s="179">
        <v>38</v>
      </c>
      <c r="I222" s="180"/>
      <c r="J222" s="181">
        <f>ROUND(I222*H222,2)</f>
        <v>0</v>
      </c>
      <c r="K222" s="177" t="s">
        <v>19</v>
      </c>
      <c r="L222" s="41"/>
      <c r="M222" s="182" t="s">
        <v>19</v>
      </c>
      <c r="N222" s="183" t="s">
        <v>46</v>
      </c>
      <c r="O222" s="66"/>
      <c r="P222" s="184">
        <f>O222*H222</f>
        <v>0</v>
      </c>
      <c r="Q222" s="184">
        <v>3.8000000000000002E-4</v>
      </c>
      <c r="R222" s="184">
        <f>Q222*H222</f>
        <v>1.4440000000000001E-2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282</v>
      </c>
      <c r="AT222" s="186" t="s">
        <v>277</v>
      </c>
      <c r="AU222" s="186" t="s">
        <v>85</v>
      </c>
      <c r="AY222" s="19" t="s">
        <v>275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83</v>
      </c>
      <c r="BK222" s="187">
        <f>ROUND(I222*H222,2)</f>
        <v>0</v>
      </c>
      <c r="BL222" s="19" t="s">
        <v>282</v>
      </c>
      <c r="BM222" s="186" t="s">
        <v>953</v>
      </c>
    </row>
    <row r="223" spans="1:65" s="2" customFormat="1" ht="11.25">
      <c r="A223" s="36"/>
      <c r="B223" s="37"/>
      <c r="C223" s="38"/>
      <c r="D223" s="188" t="s">
        <v>284</v>
      </c>
      <c r="E223" s="38"/>
      <c r="F223" s="189" t="s">
        <v>452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284</v>
      </c>
      <c r="AU223" s="19" t="s">
        <v>85</v>
      </c>
    </row>
    <row r="224" spans="1:65" s="2" customFormat="1" ht="19.5">
      <c r="A224" s="36"/>
      <c r="B224" s="37"/>
      <c r="C224" s="38"/>
      <c r="D224" s="188" t="s">
        <v>308</v>
      </c>
      <c r="E224" s="38"/>
      <c r="F224" s="216" t="s">
        <v>455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85</v>
      </c>
    </row>
    <row r="225" spans="1:65" s="13" customFormat="1" ht="11.25">
      <c r="B225" s="195"/>
      <c r="C225" s="196"/>
      <c r="D225" s="188" t="s">
        <v>288</v>
      </c>
      <c r="E225" s="197" t="s">
        <v>19</v>
      </c>
      <c r="F225" s="198" t="s">
        <v>883</v>
      </c>
      <c r="G225" s="196"/>
      <c r="H225" s="199">
        <v>38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288</v>
      </c>
      <c r="AU225" s="205" t="s">
        <v>85</v>
      </c>
      <c r="AV225" s="13" t="s">
        <v>85</v>
      </c>
      <c r="AW225" s="13" t="s">
        <v>36</v>
      </c>
      <c r="AX225" s="13" t="s">
        <v>83</v>
      </c>
      <c r="AY225" s="205" t="s">
        <v>275</v>
      </c>
    </row>
    <row r="226" spans="1:65" s="2" customFormat="1" ht="16.5" customHeight="1">
      <c r="A226" s="36"/>
      <c r="B226" s="37"/>
      <c r="C226" s="206" t="s">
        <v>487</v>
      </c>
      <c r="D226" s="206" t="s">
        <v>302</v>
      </c>
      <c r="E226" s="207" t="s">
        <v>457</v>
      </c>
      <c r="F226" s="208" t="s">
        <v>458</v>
      </c>
      <c r="G226" s="209" t="s">
        <v>314</v>
      </c>
      <c r="H226" s="210">
        <v>76</v>
      </c>
      <c r="I226" s="211"/>
      <c r="J226" s="212">
        <f>ROUND(I226*H226,2)</f>
        <v>0</v>
      </c>
      <c r="K226" s="208" t="s">
        <v>281</v>
      </c>
      <c r="L226" s="213"/>
      <c r="M226" s="214" t="s">
        <v>19</v>
      </c>
      <c r="N226" s="215" t="s">
        <v>46</v>
      </c>
      <c r="O226" s="66"/>
      <c r="P226" s="184">
        <f>O226*H226</f>
        <v>0</v>
      </c>
      <c r="Q226" s="184">
        <v>3.0000000000000001E-5</v>
      </c>
      <c r="R226" s="184">
        <f>Q226*H226</f>
        <v>2.2799999999999999E-3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306</v>
      </c>
      <c r="AT226" s="186" t="s">
        <v>302</v>
      </c>
      <c r="AU226" s="186" t="s">
        <v>85</v>
      </c>
      <c r="AY226" s="19" t="s">
        <v>275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83</v>
      </c>
      <c r="BK226" s="187">
        <f>ROUND(I226*H226,2)</f>
        <v>0</v>
      </c>
      <c r="BL226" s="19" t="s">
        <v>282</v>
      </c>
      <c r="BM226" s="186" t="s">
        <v>954</v>
      </c>
    </row>
    <row r="227" spans="1:65" s="2" customFormat="1" ht="11.25">
      <c r="A227" s="36"/>
      <c r="B227" s="37"/>
      <c r="C227" s="38"/>
      <c r="D227" s="188" t="s">
        <v>284</v>
      </c>
      <c r="E227" s="38"/>
      <c r="F227" s="189" t="s">
        <v>458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284</v>
      </c>
      <c r="AU227" s="19" t="s">
        <v>85</v>
      </c>
    </row>
    <row r="228" spans="1:65" s="13" customFormat="1" ht="11.25">
      <c r="B228" s="195"/>
      <c r="C228" s="196"/>
      <c r="D228" s="188" t="s">
        <v>288</v>
      </c>
      <c r="E228" s="196"/>
      <c r="F228" s="198" t="s">
        <v>955</v>
      </c>
      <c r="G228" s="196"/>
      <c r="H228" s="199">
        <v>76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288</v>
      </c>
      <c r="AU228" s="205" t="s">
        <v>85</v>
      </c>
      <c r="AV228" s="13" t="s">
        <v>85</v>
      </c>
      <c r="AW228" s="13" t="s">
        <v>4</v>
      </c>
      <c r="AX228" s="13" t="s">
        <v>83</v>
      </c>
      <c r="AY228" s="205" t="s">
        <v>275</v>
      </c>
    </row>
    <row r="229" spans="1:65" s="12" customFormat="1" ht="22.9" customHeight="1">
      <c r="B229" s="159"/>
      <c r="C229" s="160"/>
      <c r="D229" s="161" t="s">
        <v>74</v>
      </c>
      <c r="E229" s="173" t="s">
        <v>337</v>
      </c>
      <c r="F229" s="173" t="s">
        <v>460</v>
      </c>
      <c r="G229" s="160"/>
      <c r="H229" s="160"/>
      <c r="I229" s="163"/>
      <c r="J229" s="174">
        <f>BK229</f>
        <v>0</v>
      </c>
      <c r="K229" s="160"/>
      <c r="L229" s="165"/>
      <c r="M229" s="166"/>
      <c r="N229" s="167"/>
      <c r="O229" s="167"/>
      <c r="P229" s="168">
        <f>SUM(P230:P232)</f>
        <v>0</v>
      </c>
      <c r="Q229" s="167"/>
      <c r="R229" s="168">
        <f>SUM(R230:R232)</f>
        <v>0</v>
      </c>
      <c r="S229" s="167"/>
      <c r="T229" s="169">
        <f>SUM(T230:T232)</f>
        <v>0</v>
      </c>
      <c r="AR229" s="170" t="s">
        <v>83</v>
      </c>
      <c r="AT229" s="171" t="s">
        <v>74</v>
      </c>
      <c r="AU229" s="171" t="s">
        <v>83</v>
      </c>
      <c r="AY229" s="170" t="s">
        <v>275</v>
      </c>
      <c r="BK229" s="172">
        <f>SUM(BK230:BK232)</f>
        <v>0</v>
      </c>
    </row>
    <row r="230" spans="1:65" s="2" customFormat="1" ht="24.2" customHeight="1">
      <c r="A230" s="36"/>
      <c r="B230" s="37"/>
      <c r="C230" s="175" t="s">
        <v>798</v>
      </c>
      <c r="D230" s="175" t="s">
        <v>277</v>
      </c>
      <c r="E230" s="176" t="s">
        <v>462</v>
      </c>
      <c r="F230" s="177" t="s">
        <v>463</v>
      </c>
      <c r="G230" s="178" t="s">
        <v>464</v>
      </c>
      <c r="H230" s="179">
        <v>2</v>
      </c>
      <c r="I230" s="180"/>
      <c r="J230" s="181">
        <f>ROUND(I230*H230,2)</f>
        <v>0</v>
      </c>
      <c r="K230" s="177" t="s">
        <v>19</v>
      </c>
      <c r="L230" s="41"/>
      <c r="M230" s="182" t="s">
        <v>19</v>
      </c>
      <c r="N230" s="183" t="s">
        <v>46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282</v>
      </c>
      <c r="AT230" s="186" t="s">
        <v>277</v>
      </c>
      <c r="AU230" s="186" t="s">
        <v>85</v>
      </c>
      <c r="AY230" s="19" t="s">
        <v>275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83</v>
      </c>
      <c r="BK230" s="187">
        <f>ROUND(I230*H230,2)</f>
        <v>0</v>
      </c>
      <c r="BL230" s="19" t="s">
        <v>282</v>
      </c>
      <c r="BM230" s="186" t="s">
        <v>956</v>
      </c>
    </row>
    <row r="231" spans="1:65" s="2" customFormat="1" ht="11.25">
      <c r="A231" s="36"/>
      <c r="B231" s="37"/>
      <c r="C231" s="38"/>
      <c r="D231" s="188" t="s">
        <v>284</v>
      </c>
      <c r="E231" s="38"/>
      <c r="F231" s="189" t="s">
        <v>463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284</v>
      </c>
      <c r="AU231" s="19" t="s">
        <v>85</v>
      </c>
    </row>
    <row r="232" spans="1:65" s="2" customFormat="1" ht="58.5">
      <c r="A232" s="36"/>
      <c r="B232" s="37"/>
      <c r="C232" s="38"/>
      <c r="D232" s="188" t="s">
        <v>308</v>
      </c>
      <c r="E232" s="38"/>
      <c r="F232" s="216" t="s">
        <v>466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85</v>
      </c>
    </row>
    <row r="233" spans="1:65" s="12" customFormat="1" ht="22.9" customHeight="1">
      <c r="B233" s="159"/>
      <c r="C233" s="160"/>
      <c r="D233" s="161" t="s">
        <v>74</v>
      </c>
      <c r="E233" s="173" t="s">
        <v>467</v>
      </c>
      <c r="F233" s="173" t="s">
        <v>468</v>
      </c>
      <c r="G233" s="160"/>
      <c r="H233" s="160"/>
      <c r="I233" s="163"/>
      <c r="J233" s="174">
        <f>BK233</f>
        <v>0</v>
      </c>
      <c r="K233" s="160"/>
      <c r="L233" s="165"/>
      <c r="M233" s="166"/>
      <c r="N233" s="167"/>
      <c r="O233" s="167"/>
      <c r="P233" s="168">
        <f>SUM(P234:P258)</f>
        <v>0</v>
      </c>
      <c r="Q233" s="167"/>
      <c r="R233" s="168">
        <f>SUM(R234:R258)</f>
        <v>0.19503999999999999</v>
      </c>
      <c r="S233" s="167"/>
      <c r="T233" s="169">
        <f>SUM(T234:T258)</f>
        <v>0</v>
      </c>
      <c r="AR233" s="170" t="s">
        <v>83</v>
      </c>
      <c r="AT233" s="171" t="s">
        <v>74</v>
      </c>
      <c r="AU233" s="171" t="s">
        <v>83</v>
      </c>
      <c r="AY233" s="170" t="s">
        <v>275</v>
      </c>
      <c r="BK233" s="172">
        <f>SUM(BK234:BK258)</f>
        <v>0</v>
      </c>
    </row>
    <row r="234" spans="1:65" s="2" customFormat="1" ht="16.5" customHeight="1">
      <c r="A234" s="36"/>
      <c r="B234" s="37"/>
      <c r="C234" s="175" t="s">
        <v>802</v>
      </c>
      <c r="D234" s="175" t="s">
        <v>277</v>
      </c>
      <c r="E234" s="176" t="s">
        <v>470</v>
      </c>
      <c r="F234" s="177" t="s">
        <v>471</v>
      </c>
      <c r="G234" s="178" t="s">
        <v>292</v>
      </c>
      <c r="H234" s="179">
        <v>2.7959999999999998</v>
      </c>
      <c r="I234" s="180"/>
      <c r="J234" s="181">
        <f>ROUND(I234*H234,2)</f>
        <v>0</v>
      </c>
      <c r="K234" s="177" t="s">
        <v>281</v>
      </c>
      <c r="L234" s="41"/>
      <c r="M234" s="182" t="s">
        <v>19</v>
      </c>
      <c r="N234" s="183" t="s">
        <v>46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282</v>
      </c>
      <c r="AT234" s="186" t="s">
        <v>277</v>
      </c>
      <c r="AU234" s="186" t="s">
        <v>85</v>
      </c>
      <c r="AY234" s="19" t="s">
        <v>275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83</v>
      </c>
      <c r="BK234" s="187">
        <f>ROUND(I234*H234,2)</f>
        <v>0</v>
      </c>
      <c r="BL234" s="19" t="s">
        <v>282</v>
      </c>
      <c r="BM234" s="186" t="s">
        <v>957</v>
      </c>
    </row>
    <row r="235" spans="1:65" s="2" customFormat="1" ht="11.25">
      <c r="A235" s="36"/>
      <c r="B235" s="37"/>
      <c r="C235" s="38"/>
      <c r="D235" s="188" t="s">
        <v>284</v>
      </c>
      <c r="E235" s="38"/>
      <c r="F235" s="189" t="s">
        <v>473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284</v>
      </c>
      <c r="AU235" s="19" t="s">
        <v>85</v>
      </c>
    </row>
    <row r="236" spans="1:65" s="2" customFormat="1" ht="11.25">
      <c r="A236" s="36"/>
      <c r="B236" s="37"/>
      <c r="C236" s="38"/>
      <c r="D236" s="193" t="s">
        <v>286</v>
      </c>
      <c r="E236" s="38"/>
      <c r="F236" s="194" t="s">
        <v>474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286</v>
      </c>
      <c r="AU236" s="19" t="s">
        <v>85</v>
      </c>
    </row>
    <row r="237" spans="1:65" s="2" customFormat="1" ht="16.5" customHeight="1">
      <c r="A237" s="36"/>
      <c r="B237" s="37"/>
      <c r="C237" s="206" t="s">
        <v>804</v>
      </c>
      <c r="D237" s="206" t="s">
        <v>302</v>
      </c>
      <c r="E237" s="207" t="s">
        <v>958</v>
      </c>
      <c r="F237" s="208" t="s">
        <v>959</v>
      </c>
      <c r="G237" s="209" t="s">
        <v>314</v>
      </c>
      <c r="H237" s="210">
        <v>8</v>
      </c>
      <c r="I237" s="211"/>
      <c r="J237" s="212">
        <f>ROUND(I237*H237,2)</f>
        <v>0</v>
      </c>
      <c r="K237" s="208" t="s">
        <v>19</v>
      </c>
      <c r="L237" s="213"/>
      <c r="M237" s="214" t="s">
        <v>19</v>
      </c>
      <c r="N237" s="215" t="s">
        <v>46</v>
      </c>
      <c r="O237" s="66"/>
      <c r="P237" s="184">
        <f>O237*H237</f>
        <v>0</v>
      </c>
      <c r="Q237" s="184">
        <v>8.9999999999999993E-3</v>
      </c>
      <c r="R237" s="184">
        <f>Q237*H237</f>
        <v>7.1999999999999995E-2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306</v>
      </c>
      <c r="AT237" s="186" t="s">
        <v>302</v>
      </c>
      <c r="AU237" s="186" t="s">
        <v>85</v>
      </c>
      <c r="AY237" s="19" t="s">
        <v>275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83</v>
      </c>
      <c r="BK237" s="187">
        <f>ROUND(I237*H237,2)</f>
        <v>0</v>
      </c>
      <c r="BL237" s="19" t="s">
        <v>282</v>
      </c>
      <c r="BM237" s="186" t="s">
        <v>960</v>
      </c>
    </row>
    <row r="238" spans="1:65" s="2" customFormat="1" ht="29.25">
      <c r="A238" s="36"/>
      <c r="B238" s="37"/>
      <c r="C238" s="38"/>
      <c r="D238" s="188" t="s">
        <v>284</v>
      </c>
      <c r="E238" s="38"/>
      <c r="F238" s="189" t="s">
        <v>961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284</v>
      </c>
      <c r="AU238" s="19" t="s">
        <v>85</v>
      </c>
    </row>
    <row r="239" spans="1:65" s="2" customFormat="1" ht="16.5" customHeight="1">
      <c r="A239" s="36"/>
      <c r="B239" s="37"/>
      <c r="C239" s="206" t="s">
        <v>806</v>
      </c>
      <c r="D239" s="206" t="s">
        <v>302</v>
      </c>
      <c r="E239" s="207" t="s">
        <v>962</v>
      </c>
      <c r="F239" s="208" t="s">
        <v>963</v>
      </c>
      <c r="G239" s="209" t="s">
        <v>314</v>
      </c>
      <c r="H239" s="210">
        <v>10</v>
      </c>
      <c r="I239" s="211"/>
      <c r="J239" s="212">
        <f>ROUND(I239*H239,2)</f>
        <v>0</v>
      </c>
      <c r="K239" s="208" t="s">
        <v>19</v>
      </c>
      <c r="L239" s="213"/>
      <c r="M239" s="214" t="s">
        <v>19</v>
      </c>
      <c r="N239" s="215" t="s">
        <v>46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306</v>
      </c>
      <c r="AT239" s="186" t="s">
        <v>302</v>
      </c>
      <c r="AU239" s="186" t="s">
        <v>85</v>
      </c>
      <c r="AY239" s="19" t="s">
        <v>275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83</v>
      </c>
      <c r="BK239" s="187">
        <f>ROUND(I239*H239,2)</f>
        <v>0</v>
      </c>
      <c r="BL239" s="19" t="s">
        <v>282</v>
      </c>
      <c r="BM239" s="186" t="s">
        <v>964</v>
      </c>
    </row>
    <row r="240" spans="1:65" s="2" customFormat="1" ht="11.25">
      <c r="A240" s="36"/>
      <c r="B240" s="37"/>
      <c r="C240" s="38"/>
      <c r="D240" s="188" t="s">
        <v>284</v>
      </c>
      <c r="E240" s="38"/>
      <c r="F240" s="189" t="s">
        <v>963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284</v>
      </c>
      <c r="AU240" s="19" t="s">
        <v>85</v>
      </c>
    </row>
    <row r="241" spans="1:65" s="2" customFormat="1" ht="16.5" customHeight="1">
      <c r="A241" s="36"/>
      <c r="B241" s="37"/>
      <c r="C241" s="206" t="s">
        <v>965</v>
      </c>
      <c r="D241" s="206" t="s">
        <v>302</v>
      </c>
      <c r="E241" s="207" t="s">
        <v>966</v>
      </c>
      <c r="F241" s="208" t="s">
        <v>967</v>
      </c>
      <c r="G241" s="209" t="s">
        <v>314</v>
      </c>
      <c r="H241" s="210">
        <v>10</v>
      </c>
      <c r="I241" s="211"/>
      <c r="J241" s="212">
        <f>ROUND(I241*H241,2)</f>
        <v>0</v>
      </c>
      <c r="K241" s="208" t="s">
        <v>19</v>
      </c>
      <c r="L241" s="213"/>
      <c r="M241" s="214" t="s">
        <v>19</v>
      </c>
      <c r="N241" s="215" t="s">
        <v>46</v>
      </c>
      <c r="O241" s="66"/>
      <c r="P241" s="184">
        <f>O241*H241</f>
        <v>0</v>
      </c>
      <c r="Q241" s="184">
        <v>1E-3</v>
      </c>
      <c r="R241" s="184">
        <f>Q241*H241</f>
        <v>0.01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306</v>
      </c>
      <c r="AT241" s="186" t="s">
        <v>302</v>
      </c>
      <c r="AU241" s="186" t="s">
        <v>85</v>
      </c>
      <c r="AY241" s="19" t="s">
        <v>275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83</v>
      </c>
      <c r="BK241" s="187">
        <f>ROUND(I241*H241,2)</f>
        <v>0</v>
      </c>
      <c r="BL241" s="19" t="s">
        <v>282</v>
      </c>
      <c r="BM241" s="186" t="s">
        <v>968</v>
      </c>
    </row>
    <row r="242" spans="1:65" s="2" customFormat="1" ht="11.25">
      <c r="A242" s="36"/>
      <c r="B242" s="37"/>
      <c r="C242" s="38"/>
      <c r="D242" s="188" t="s">
        <v>284</v>
      </c>
      <c r="E242" s="38"/>
      <c r="F242" s="189" t="s">
        <v>967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284</v>
      </c>
      <c r="AU242" s="19" t="s">
        <v>85</v>
      </c>
    </row>
    <row r="243" spans="1:65" s="2" customFormat="1" ht="16.5" customHeight="1">
      <c r="A243" s="36"/>
      <c r="B243" s="37"/>
      <c r="C243" s="206" t="s">
        <v>969</v>
      </c>
      <c r="D243" s="206" t="s">
        <v>302</v>
      </c>
      <c r="E243" s="207" t="s">
        <v>970</v>
      </c>
      <c r="F243" s="208" t="s">
        <v>971</v>
      </c>
      <c r="G243" s="209" t="s">
        <v>314</v>
      </c>
      <c r="H243" s="210">
        <v>20</v>
      </c>
      <c r="I243" s="211"/>
      <c r="J243" s="212">
        <f>ROUND(I243*H243,2)</f>
        <v>0</v>
      </c>
      <c r="K243" s="208" t="s">
        <v>19</v>
      </c>
      <c r="L243" s="213"/>
      <c r="M243" s="214" t="s">
        <v>19</v>
      </c>
      <c r="N243" s="215" t="s">
        <v>46</v>
      </c>
      <c r="O243" s="66"/>
      <c r="P243" s="184">
        <f>O243*H243</f>
        <v>0</v>
      </c>
      <c r="Q243" s="184">
        <v>4.0000000000000003E-5</v>
      </c>
      <c r="R243" s="184">
        <f>Q243*H243</f>
        <v>8.0000000000000004E-4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306</v>
      </c>
      <c r="AT243" s="186" t="s">
        <v>302</v>
      </c>
      <c r="AU243" s="186" t="s">
        <v>85</v>
      </c>
      <c r="AY243" s="19" t="s">
        <v>275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83</v>
      </c>
      <c r="BK243" s="187">
        <f>ROUND(I243*H243,2)</f>
        <v>0</v>
      </c>
      <c r="BL243" s="19" t="s">
        <v>282</v>
      </c>
      <c r="BM243" s="186" t="s">
        <v>972</v>
      </c>
    </row>
    <row r="244" spans="1:65" s="2" customFormat="1" ht="11.25">
      <c r="A244" s="36"/>
      <c r="B244" s="37"/>
      <c r="C244" s="38"/>
      <c r="D244" s="188" t="s">
        <v>284</v>
      </c>
      <c r="E244" s="38"/>
      <c r="F244" s="189" t="s">
        <v>971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284</v>
      </c>
      <c r="AU244" s="19" t="s">
        <v>85</v>
      </c>
    </row>
    <row r="245" spans="1:65" s="2" customFormat="1" ht="16.5" customHeight="1">
      <c r="A245" s="36"/>
      <c r="B245" s="37"/>
      <c r="C245" s="206" t="s">
        <v>973</v>
      </c>
      <c r="D245" s="206" t="s">
        <v>302</v>
      </c>
      <c r="E245" s="207" t="s">
        <v>974</v>
      </c>
      <c r="F245" s="208" t="s">
        <v>975</v>
      </c>
      <c r="G245" s="209" t="s">
        <v>314</v>
      </c>
      <c r="H245" s="210">
        <v>10</v>
      </c>
      <c r="I245" s="211"/>
      <c r="J245" s="212">
        <f>ROUND(I245*H245,2)</f>
        <v>0</v>
      </c>
      <c r="K245" s="208" t="s">
        <v>19</v>
      </c>
      <c r="L245" s="213"/>
      <c r="M245" s="214" t="s">
        <v>19</v>
      </c>
      <c r="N245" s="215" t="s">
        <v>46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306</v>
      </c>
      <c r="AT245" s="186" t="s">
        <v>302</v>
      </c>
      <c r="AU245" s="186" t="s">
        <v>85</v>
      </c>
      <c r="AY245" s="19" t="s">
        <v>275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83</v>
      </c>
      <c r="BK245" s="187">
        <f>ROUND(I245*H245,2)</f>
        <v>0</v>
      </c>
      <c r="BL245" s="19" t="s">
        <v>282</v>
      </c>
      <c r="BM245" s="186" t="s">
        <v>976</v>
      </c>
    </row>
    <row r="246" spans="1:65" s="2" customFormat="1" ht="11.25">
      <c r="A246" s="36"/>
      <c r="B246" s="37"/>
      <c r="C246" s="38"/>
      <c r="D246" s="188" t="s">
        <v>284</v>
      </c>
      <c r="E246" s="38"/>
      <c r="F246" s="189" t="s">
        <v>975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284</v>
      </c>
      <c r="AU246" s="19" t="s">
        <v>85</v>
      </c>
    </row>
    <row r="247" spans="1:65" s="2" customFormat="1" ht="16.5" customHeight="1">
      <c r="A247" s="36"/>
      <c r="B247" s="37"/>
      <c r="C247" s="206" t="s">
        <v>977</v>
      </c>
      <c r="D247" s="206" t="s">
        <v>302</v>
      </c>
      <c r="E247" s="207" t="s">
        <v>978</v>
      </c>
      <c r="F247" s="208" t="s">
        <v>979</v>
      </c>
      <c r="G247" s="209" t="s">
        <v>314</v>
      </c>
      <c r="H247" s="210">
        <v>10</v>
      </c>
      <c r="I247" s="211"/>
      <c r="J247" s="212">
        <f>ROUND(I247*H247,2)</f>
        <v>0</v>
      </c>
      <c r="K247" s="208" t="s">
        <v>19</v>
      </c>
      <c r="L247" s="213"/>
      <c r="M247" s="214" t="s">
        <v>19</v>
      </c>
      <c r="N247" s="215" t="s">
        <v>46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306</v>
      </c>
      <c r="AT247" s="186" t="s">
        <v>302</v>
      </c>
      <c r="AU247" s="186" t="s">
        <v>85</v>
      </c>
      <c r="AY247" s="19" t="s">
        <v>275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282</v>
      </c>
      <c r="BM247" s="186" t="s">
        <v>980</v>
      </c>
    </row>
    <row r="248" spans="1:65" s="2" customFormat="1" ht="11.25">
      <c r="A248" s="36"/>
      <c r="B248" s="37"/>
      <c r="C248" s="38"/>
      <c r="D248" s="188" t="s">
        <v>284</v>
      </c>
      <c r="E248" s="38"/>
      <c r="F248" s="189" t="s">
        <v>979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284</v>
      </c>
      <c r="AU248" s="19" t="s">
        <v>85</v>
      </c>
    </row>
    <row r="249" spans="1:65" s="2" customFormat="1" ht="16.5" customHeight="1">
      <c r="A249" s="36"/>
      <c r="B249" s="37"/>
      <c r="C249" s="206" t="s">
        <v>981</v>
      </c>
      <c r="D249" s="206" t="s">
        <v>302</v>
      </c>
      <c r="E249" s="207" t="s">
        <v>982</v>
      </c>
      <c r="F249" s="208" t="s">
        <v>983</v>
      </c>
      <c r="G249" s="209" t="s">
        <v>314</v>
      </c>
      <c r="H249" s="210">
        <v>20</v>
      </c>
      <c r="I249" s="211"/>
      <c r="J249" s="212">
        <f>ROUND(I249*H249,2)</f>
        <v>0</v>
      </c>
      <c r="K249" s="208" t="s">
        <v>19</v>
      </c>
      <c r="L249" s="213"/>
      <c r="M249" s="214" t="s">
        <v>19</v>
      </c>
      <c r="N249" s="215" t="s">
        <v>46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306</v>
      </c>
      <c r="AT249" s="186" t="s">
        <v>302</v>
      </c>
      <c r="AU249" s="186" t="s">
        <v>85</v>
      </c>
      <c r="AY249" s="19" t="s">
        <v>275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282</v>
      </c>
      <c r="BM249" s="186" t="s">
        <v>984</v>
      </c>
    </row>
    <row r="250" spans="1:65" s="2" customFormat="1" ht="11.25">
      <c r="A250" s="36"/>
      <c r="B250" s="37"/>
      <c r="C250" s="38"/>
      <c r="D250" s="188" t="s">
        <v>284</v>
      </c>
      <c r="E250" s="38"/>
      <c r="F250" s="189" t="s">
        <v>983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284</v>
      </c>
      <c r="AU250" s="19" t="s">
        <v>85</v>
      </c>
    </row>
    <row r="251" spans="1:65" s="2" customFormat="1" ht="16.5" customHeight="1">
      <c r="A251" s="36"/>
      <c r="B251" s="37"/>
      <c r="C251" s="206" t="s">
        <v>985</v>
      </c>
      <c r="D251" s="206" t="s">
        <v>302</v>
      </c>
      <c r="E251" s="207" t="s">
        <v>986</v>
      </c>
      <c r="F251" s="208" t="s">
        <v>987</v>
      </c>
      <c r="G251" s="209" t="s">
        <v>314</v>
      </c>
      <c r="H251" s="210">
        <v>4</v>
      </c>
      <c r="I251" s="211"/>
      <c r="J251" s="212">
        <f>ROUND(I251*H251,2)</f>
        <v>0</v>
      </c>
      <c r="K251" s="208" t="s">
        <v>19</v>
      </c>
      <c r="L251" s="213"/>
      <c r="M251" s="214" t="s">
        <v>19</v>
      </c>
      <c r="N251" s="215" t="s">
        <v>46</v>
      </c>
      <c r="O251" s="66"/>
      <c r="P251" s="184">
        <f>O251*H251</f>
        <v>0</v>
      </c>
      <c r="Q251" s="184">
        <v>1E-3</v>
      </c>
      <c r="R251" s="184">
        <f>Q251*H251</f>
        <v>4.0000000000000001E-3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306</v>
      </c>
      <c r="AT251" s="186" t="s">
        <v>302</v>
      </c>
      <c r="AU251" s="186" t="s">
        <v>85</v>
      </c>
      <c r="AY251" s="19" t="s">
        <v>275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83</v>
      </c>
      <c r="BK251" s="187">
        <f>ROUND(I251*H251,2)</f>
        <v>0</v>
      </c>
      <c r="BL251" s="19" t="s">
        <v>282</v>
      </c>
      <c r="BM251" s="186" t="s">
        <v>988</v>
      </c>
    </row>
    <row r="252" spans="1:65" s="2" customFormat="1" ht="11.25">
      <c r="A252" s="36"/>
      <c r="B252" s="37"/>
      <c r="C252" s="38"/>
      <c r="D252" s="188" t="s">
        <v>284</v>
      </c>
      <c r="E252" s="38"/>
      <c r="F252" s="189" t="s">
        <v>987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284</v>
      </c>
      <c r="AU252" s="19" t="s">
        <v>85</v>
      </c>
    </row>
    <row r="253" spans="1:65" s="2" customFormat="1" ht="16.5" customHeight="1">
      <c r="A253" s="36"/>
      <c r="B253" s="37"/>
      <c r="C253" s="206" t="s">
        <v>989</v>
      </c>
      <c r="D253" s="206" t="s">
        <v>302</v>
      </c>
      <c r="E253" s="207" t="s">
        <v>795</v>
      </c>
      <c r="F253" s="208" t="s">
        <v>796</v>
      </c>
      <c r="G253" s="209" t="s">
        <v>314</v>
      </c>
      <c r="H253" s="210">
        <v>8</v>
      </c>
      <c r="I253" s="211"/>
      <c r="J253" s="212">
        <f>ROUND(I253*H253,2)</f>
        <v>0</v>
      </c>
      <c r="K253" s="208" t="s">
        <v>19</v>
      </c>
      <c r="L253" s="213"/>
      <c r="M253" s="214" t="s">
        <v>19</v>
      </c>
      <c r="N253" s="215" t="s">
        <v>46</v>
      </c>
      <c r="O253" s="66"/>
      <c r="P253" s="184">
        <f>O253*H253</f>
        <v>0</v>
      </c>
      <c r="Q253" s="184">
        <v>3.0000000000000001E-5</v>
      </c>
      <c r="R253" s="184">
        <f>Q253*H253</f>
        <v>2.4000000000000001E-4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306</v>
      </c>
      <c r="AT253" s="186" t="s">
        <v>302</v>
      </c>
      <c r="AU253" s="186" t="s">
        <v>85</v>
      </c>
      <c r="AY253" s="19" t="s">
        <v>275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83</v>
      </c>
      <c r="BK253" s="187">
        <f>ROUND(I253*H253,2)</f>
        <v>0</v>
      </c>
      <c r="BL253" s="19" t="s">
        <v>282</v>
      </c>
      <c r="BM253" s="186" t="s">
        <v>990</v>
      </c>
    </row>
    <row r="254" spans="1:65" s="2" customFormat="1" ht="11.25">
      <c r="A254" s="36"/>
      <c r="B254" s="37"/>
      <c r="C254" s="38"/>
      <c r="D254" s="188" t="s">
        <v>284</v>
      </c>
      <c r="E254" s="38"/>
      <c r="F254" s="189" t="s">
        <v>796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284</v>
      </c>
      <c r="AU254" s="19" t="s">
        <v>85</v>
      </c>
    </row>
    <row r="255" spans="1:65" s="2" customFormat="1" ht="16.5" customHeight="1">
      <c r="A255" s="36"/>
      <c r="B255" s="37"/>
      <c r="C255" s="206" t="s">
        <v>991</v>
      </c>
      <c r="D255" s="206" t="s">
        <v>302</v>
      </c>
      <c r="E255" s="207" t="s">
        <v>992</v>
      </c>
      <c r="F255" s="208" t="s">
        <v>993</v>
      </c>
      <c r="G255" s="209" t="s">
        <v>314</v>
      </c>
      <c r="H255" s="210">
        <v>10</v>
      </c>
      <c r="I255" s="211"/>
      <c r="J255" s="212">
        <f>ROUND(I255*H255,2)</f>
        <v>0</v>
      </c>
      <c r="K255" s="208" t="s">
        <v>281</v>
      </c>
      <c r="L255" s="213"/>
      <c r="M255" s="214" t="s">
        <v>19</v>
      </c>
      <c r="N255" s="215" t="s">
        <v>46</v>
      </c>
      <c r="O255" s="66"/>
      <c r="P255" s="184">
        <f>O255*H255</f>
        <v>0</v>
      </c>
      <c r="Q255" s="184">
        <v>0.01</v>
      </c>
      <c r="R255" s="184">
        <f>Q255*H255</f>
        <v>0.1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306</v>
      </c>
      <c r="AT255" s="186" t="s">
        <v>302</v>
      </c>
      <c r="AU255" s="186" t="s">
        <v>85</v>
      </c>
      <c r="AY255" s="19" t="s">
        <v>275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83</v>
      </c>
      <c r="BK255" s="187">
        <f>ROUND(I255*H255,2)</f>
        <v>0</v>
      </c>
      <c r="BL255" s="19" t="s">
        <v>282</v>
      </c>
      <c r="BM255" s="186" t="s">
        <v>994</v>
      </c>
    </row>
    <row r="256" spans="1:65" s="2" customFormat="1" ht="11.25">
      <c r="A256" s="36"/>
      <c r="B256" s="37"/>
      <c r="C256" s="38"/>
      <c r="D256" s="188" t="s">
        <v>284</v>
      </c>
      <c r="E256" s="38"/>
      <c r="F256" s="189" t="s">
        <v>993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284</v>
      </c>
      <c r="AU256" s="19" t="s">
        <v>85</v>
      </c>
    </row>
    <row r="257" spans="1:65" s="2" customFormat="1" ht="16.5" customHeight="1">
      <c r="A257" s="36"/>
      <c r="B257" s="37"/>
      <c r="C257" s="206" t="s">
        <v>995</v>
      </c>
      <c r="D257" s="206" t="s">
        <v>302</v>
      </c>
      <c r="E257" s="207" t="s">
        <v>488</v>
      </c>
      <c r="F257" s="208" t="s">
        <v>489</v>
      </c>
      <c r="G257" s="209" t="s">
        <v>314</v>
      </c>
      <c r="H257" s="210">
        <v>8</v>
      </c>
      <c r="I257" s="211"/>
      <c r="J257" s="212">
        <f>ROUND(I257*H257,2)</f>
        <v>0</v>
      </c>
      <c r="K257" s="208" t="s">
        <v>19</v>
      </c>
      <c r="L257" s="213"/>
      <c r="M257" s="214" t="s">
        <v>19</v>
      </c>
      <c r="N257" s="215" t="s">
        <v>46</v>
      </c>
      <c r="O257" s="66"/>
      <c r="P257" s="184">
        <f>O257*H257</f>
        <v>0</v>
      </c>
      <c r="Q257" s="184">
        <v>1E-3</v>
      </c>
      <c r="R257" s="184">
        <f>Q257*H257</f>
        <v>8.0000000000000002E-3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306</v>
      </c>
      <c r="AT257" s="186" t="s">
        <v>302</v>
      </c>
      <c r="AU257" s="186" t="s">
        <v>85</v>
      </c>
      <c r="AY257" s="19" t="s">
        <v>275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282</v>
      </c>
      <c r="BM257" s="186" t="s">
        <v>996</v>
      </c>
    </row>
    <row r="258" spans="1:65" s="2" customFormat="1" ht="11.25">
      <c r="A258" s="36"/>
      <c r="B258" s="37"/>
      <c r="C258" s="38"/>
      <c r="D258" s="188" t="s">
        <v>284</v>
      </c>
      <c r="E258" s="38"/>
      <c r="F258" s="189" t="s">
        <v>489</v>
      </c>
      <c r="G258" s="38"/>
      <c r="H258" s="38"/>
      <c r="I258" s="190"/>
      <c r="J258" s="38"/>
      <c r="K258" s="38"/>
      <c r="L258" s="41"/>
      <c r="M258" s="227"/>
      <c r="N258" s="228"/>
      <c r="O258" s="229"/>
      <c r="P258" s="229"/>
      <c r="Q258" s="229"/>
      <c r="R258" s="229"/>
      <c r="S258" s="229"/>
      <c r="T258" s="230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284</v>
      </c>
      <c r="AU258" s="19" t="s">
        <v>85</v>
      </c>
    </row>
    <row r="259" spans="1:65" s="2" customFormat="1" ht="6.95" customHeight="1">
      <c r="A259" s="36"/>
      <c r="B259" s="49"/>
      <c r="C259" s="50"/>
      <c r="D259" s="50"/>
      <c r="E259" s="50"/>
      <c r="F259" s="50"/>
      <c r="G259" s="50"/>
      <c r="H259" s="50"/>
      <c r="I259" s="50"/>
      <c r="J259" s="50"/>
      <c r="K259" s="50"/>
      <c r="L259" s="41"/>
      <c r="M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</sheetData>
  <sheetProtection algorithmName="SHA-512" hashValue="gOvdrqWlCP6tjq/QqIoAprMs960TAJg5fduq7VD5aDNfOxyvWM+6fOLVnNc+4GsIRfECxbo+1h5SIb2TmdnAcw==" saltValue="eTHhpL23lq1jFyJCDs9uH06Fyz6YyAxDGxVniQb4jB2d3BeN8ivYog9wqiaDN3KHTda0EBaOjk6A+UE48Cu1CA==" spinCount="100000" sheet="1" objects="1" scenarios="1" formatColumns="0" formatRows="0" autoFilter="0"/>
  <autoFilter ref="C83:K258" xr:uid="{00000000-0009-0000-0000-000010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1000-000000000000}"/>
    <hyperlink ref="F99" r:id="rId2" xr:uid="{00000000-0004-0000-1000-000001000000}"/>
    <hyperlink ref="F107" r:id="rId3" xr:uid="{00000000-0004-0000-1000-000002000000}"/>
    <hyperlink ref="F111" r:id="rId4" xr:uid="{00000000-0004-0000-1000-000003000000}"/>
    <hyperlink ref="F115" r:id="rId5" xr:uid="{00000000-0004-0000-1000-000004000000}"/>
    <hyperlink ref="F119" r:id="rId6" xr:uid="{00000000-0004-0000-1000-000005000000}"/>
    <hyperlink ref="F123" r:id="rId7" xr:uid="{00000000-0004-0000-1000-000006000000}"/>
    <hyperlink ref="F127" r:id="rId8" xr:uid="{00000000-0004-0000-1000-000007000000}"/>
    <hyperlink ref="F131" r:id="rId9" xr:uid="{00000000-0004-0000-1000-000008000000}"/>
    <hyperlink ref="F135" r:id="rId10" xr:uid="{00000000-0004-0000-1000-000009000000}"/>
    <hyperlink ref="F139" r:id="rId11" xr:uid="{00000000-0004-0000-1000-00000A000000}"/>
    <hyperlink ref="F145" r:id="rId12" xr:uid="{00000000-0004-0000-1000-00000B000000}"/>
    <hyperlink ref="F152" r:id="rId13" xr:uid="{00000000-0004-0000-1000-00000C000000}"/>
    <hyperlink ref="F159" r:id="rId14" xr:uid="{00000000-0004-0000-1000-00000D000000}"/>
    <hyperlink ref="F166" r:id="rId15" xr:uid="{00000000-0004-0000-1000-00000E000000}"/>
    <hyperlink ref="F170" r:id="rId16" xr:uid="{00000000-0004-0000-1000-00000F000000}"/>
    <hyperlink ref="F174" r:id="rId17" xr:uid="{00000000-0004-0000-1000-000010000000}"/>
    <hyperlink ref="F182" r:id="rId18" xr:uid="{00000000-0004-0000-1000-000011000000}"/>
    <hyperlink ref="F199" r:id="rId19" xr:uid="{00000000-0004-0000-1000-000012000000}"/>
    <hyperlink ref="F205" r:id="rId20" xr:uid="{00000000-0004-0000-1000-000013000000}"/>
    <hyperlink ref="F211" r:id="rId21" xr:uid="{00000000-0004-0000-1000-000014000000}"/>
    <hyperlink ref="F236" r:id="rId22" xr:uid="{00000000-0004-0000-10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133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997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ROUND((SUM(BE82:BE144)),  2)</f>
        <v>0</v>
      </c>
      <c r="G33" s="36"/>
      <c r="H33" s="36"/>
      <c r="I33" s="120">
        <v>0.21</v>
      </c>
      <c r="J33" s="119">
        <f>ROUND(((SUM(BE82:BE144))*I33),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ROUND((SUM(BF82:BF144)),  2)</f>
        <v>0</v>
      </c>
      <c r="G34" s="36"/>
      <c r="H34" s="36"/>
      <c r="I34" s="120">
        <v>0.12</v>
      </c>
      <c r="J34" s="119">
        <f>ROUND(((SUM(BF82:BF144))*I34),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247099-04.2 - SO 04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247099-04.2 - SO 04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1.4511600000000002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P84+P141</f>
        <v>0</v>
      </c>
      <c r="Q83" s="167"/>
      <c r="R83" s="168">
        <f>R84+R141</f>
        <v>1.4511600000000002</v>
      </c>
      <c r="S83" s="167"/>
      <c r="T83" s="169">
        <f>T84+T141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BK84+BK141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SUM(P85:P140)</f>
        <v>0</v>
      </c>
      <c r="Q84" s="167"/>
      <c r="R84" s="168">
        <f>SUM(R85:R140)</f>
        <v>1.4511600000000002</v>
      </c>
      <c r="S84" s="167"/>
      <c r="T84" s="169">
        <f>SUM(T85:T140)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SUM(BK85:BK140)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4838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998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999</v>
      </c>
      <c r="G88" s="196"/>
      <c r="H88" s="199">
        <v>4838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21.75" customHeight="1">
      <c r="A89" s="36"/>
      <c r="B89" s="37"/>
      <c r="C89" s="175" t="s">
        <v>85</v>
      </c>
      <c r="D89" s="175" t="s">
        <v>277</v>
      </c>
      <c r="E89" s="176" t="s">
        <v>1000</v>
      </c>
      <c r="F89" s="177" t="s">
        <v>1001</v>
      </c>
      <c r="G89" s="178" t="s">
        <v>397</v>
      </c>
      <c r="H89" s="179">
        <v>56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1.4999999999999999E-4</v>
      </c>
      <c r="R89" s="184">
        <f>Q89*H89</f>
        <v>8.3999999999999995E-3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1002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1001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874</v>
      </c>
      <c r="G91" s="196"/>
      <c r="H91" s="199">
        <v>112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13" customFormat="1" ht="11.25">
      <c r="B92" s="195"/>
      <c r="C92" s="196"/>
      <c r="D92" s="188" t="s">
        <v>288</v>
      </c>
      <c r="E92" s="196"/>
      <c r="F92" s="198" t="s">
        <v>1003</v>
      </c>
      <c r="G92" s="196"/>
      <c r="H92" s="199">
        <v>56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4</v>
      </c>
      <c r="AX92" s="13" t="s">
        <v>83</v>
      </c>
      <c r="AY92" s="205" t="s">
        <v>275</v>
      </c>
    </row>
    <row r="93" spans="1:65" s="2" customFormat="1" ht="16.5" customHeight="1">
      <c r="A93" s="36"/>
      <c r="B93" s="37"/>
      <c r="C93" s="175" t="s">
        <v>295</v>
      </c>
      <c r="D93" s="175" t="s">
        <v>277</v>
      </c>
      <c r="E93" s="176" t="s">
        <v>290</v>
      </c>
      <c r="F93" s="177" t="s">
        <v>291</v>
      </c>
      <c r="G93" s="178" t="s">
        <v>292</v>
      </c>
      <c r="H93" s="179">
        <v>7.2569999999999997</v>
      </c>
      <c r="I93" s="180"/>
      <c r="J93" s="181">
        <f>ROUND(I93*H93,2)</f>
        <v>0</v>
      </c>
      <c r="K93" s="177" t="s">
        <v>19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282</v>
      </c>
      <c r="AT93" s="186" t="s">
        <v>277</v>
      </c>
      <c r="AU93" s="186" t="s">
        <v>85</v>
      </c>
      <c r="AY93" s="19" t="s">
        <v>275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282</v>
      </c>
      <c r="BM93" s="186" t="s">
        <v>1004</v>
      </c>
    </row>
    <row r="94" spans="1:65" s="2" customFormat="1" ht="11.25">
      <c r="A94" s="36"/>
      <c r="B94" s="37"/>
      <c r="C94" s="38"/>
      <c r="D94" s="188" t="s">
        <v>284</v>
      </c>
      <c r="E94" s="38"/>
      <c r="F94" s="189" t="s">
        <v>291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284</v>
      </c>
      <c r="AU94" s="19" t="s">
        <v>85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1005</v>
      </c>
      <c r="G95" s="196"/>
      <c r="H95" s="199">
        <v>7.2569999999999997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83</v>
      </c>
      <c r="AY95" s="205" t="s">
        <v>275</v>
      </c>
    </row>
    <row r="96" spans="1:65" s="2" customFormat="1" ht="16.5" customHeight="1">
      <c r="A96" s="36"/>
      <c r="B96" s="37"/>
      <c r="C96" s="175" t="s">
        <v>282</v>
      </c>
      <c r="D96" s="175" t="s">
        <v>277</v>
      </c>
      <c r="E96" s="176" t="s">
        <v>373</v>
      </c>
      <c r="F96" s="177" t="s">
        <v>374</v>
      </c>
      <c r="G96" s="178" t="s">
        <v>314</v>
      </c>
      <c r="H96" s="179">
        <v>76</v>
      </c>
      <c r="I96" s="180"/>
      <c r="J96" s="181">
        <f>ROUND(I96*H96,2)</f>
        <v>0</v>
      </c>
      <c r="K96" s="177" t="s">
        <v>281</v>
      </c>
      <c r="L96" s="41"/>
      <c r="M96" s="182" t="s">
        <v>19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282</v>
      </c>
      <c r="AT96" s="186" t="s">
        <v>277</v>
      </c>
      <c r="AU96" s="186" t="s">
        <v>85</v>
      </c>
      <c r="AY96" s="19" t="s">
        <v>275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282</v>
      </c>
      <c r="BM96" s="186" t="s">
        <v>1006</v>
      </c>
    </row>
    <row r="97" spans="1:65" s="2" customFormat="1" ht="11.25">
      <c r="A97" s="36"/>
      <c r="B97" s="37"/>
      <c r="C97" s="38"/>
      <c r="D97" s="188" t="s">
        <v>284</v>
      </c>
      <c r="E97" s="38"/>
      <c r="F97" s="189" t="s">
        <v>376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284</v>
      </c>
      <c r="AU97" s="19" t="s">
        <v>85</v>
      </c>
    </row>
    <row r="98" spans="1:65" s="2" customFormat="1" ht="11.25">
      <c r="A98" s="36"/>
      <c r="B98" s="37"/>
      <c r="C98" s="38"/>
      <c r="D98" s="193" t="s">
        <v>286</v>
      </c>
      <c r="E98" s="38"/>
      <c r="F98" s="194" t="s">
        <v>377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286</v>
      </c>
      <c r="AU98" s="19" t="s">
        <v>85</v>
      </c>
    </row>
    <row r="99" spans="1:65" s="14" customFormat="1" ht="11.25">
      <c r="B99" s="217"/>
      <c r="C99" s="218"/>
      <c r="D99" s="188" t="s">
        <v>288</v>
      </c>
      <c r="E99" s="219" t="s">
        <v>19</v>
      </c>
      <c r="F99" s="220" t="s">
        <v>1007</v>
      </c>
      <c r="G99" s="218"/>
      <c r="H99" s="219" t="s">
        <v>19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288</v>
      </c>
      <c r="AU99" s="226" t="s">
        <v>85</v>
      </c>
      <c r="AV99" s="14" t="s">
        <v>83</v>
      </c>
      <c r="AW99" s="14" t="s">
        <v>36</v>
      </c>
      <c r="AX99" s="14" t="s">
        <v>75</v>
      </c>
      <c r="AY99" s="226" t="s">
        <v>275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1008</v>
      </c>
      <c r="G100" s="196"/>
      <c r="H100" s="199">
        <v>76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381</v>
      </c>
      <c r="F101" s="177" t="s">
        <v>382</v>
      </c>
      <c r="G101" s="178" t="s">
        <v>314</v>
      </c>
      <c r="H101" s="179">
        <v>38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1009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384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385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1010</v>
      </c>
      <c r="G104" s="196"/>
      <c r="H104" s="199">
        <v>38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501</v>
      </c>
      <c r="F105" s="177" t="s">
        <v>502</v>
      </c>
      <c r="G105" s="178" t="s">
        <v>314</v>
      </c>
      <c r="H105" s="179">
        <v>38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2.0000000000000002E-5</v>
      </c>
      <c r="R105" s="184">
        <f>Q105*H105</f>
        <v>7.6000000000000004E-4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1011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504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505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1012</v>
      </c>
      <c r="G108" s="196"/>
      <c r="H108" s="199">
        <v>38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175" t="s">
        <v>326</v>
      </c>
      <c r="D109" s="175" t="s">
        <v>277</v>
      </c>
      <c r="E109" s="176" t="s">
        <v>401</v>
      </c>
      <c r="F109" s="177" t="s">
        <v>402</v>
      </c>
      <c r="G109" s="178" t="s">
        <v>280</v>
      </c>
      <c r="H109" s="179">
        <v>70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282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1013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405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883</v>
      </c>
      <c r="G112" s="196"/>
      <c r="H112" s="199">
        <v>38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934</v>
      </c>
      <c r="G113" s="196"/>
      <c r="H113" s="199">
        <v>32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75</v>
      </c>
      <c r="AY113" s="205" t="s">
        <v>275</v>
      </c>
    </row>
    <row r="114" spans="1:65" s="15" customFormat="1" ht="11.25">
      <c r="B114" s="231"/>
      <c r="C114" s="232"/>
      <c r="D114" s="188" t="s">
        <v>288</v>
      </c>
      <c r="E114" s="233" t="s">
        <v>19</v>
      </c>
      <c r="F114" s="234" t="s">
        <v>922</v>
      </c>
      <c r="G114" s="232"/>
      <c r="H114" s="235">
        <v>70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288</v>
      </c>
      <c r="AU114" s="241" t="s">
        <v>85</v>
      </c>
      <c r="AV114" s="15" t="s">
        <v>282</v>
      </c>
      <c r="AW114" s="15" t="s">
        <v>36</v>
      </c>
      <c r="AX114" s="15" t="s">
        <v>83</v>
      </c>
      <c r="AY114" s="241" t="s">
        <v>275</v>
      </c>
    </row>
    <row r="115" spans="1:65" s="2" customFormat="1" ht="16.5" customHeight="1">
      <c r="A115" s="36"/>
      <c r="B115" s="37"/>
      <c r="C115" s="206" t="s">
        <v>306</v>
      </c>
      <c r="D115" s="206" t="s">
        <v>302</v>
      </c>
      <c r="E115" s="207" t="s">
        <v>407</v>
      </c>
      <c r="F115" s="208" t="s">
        <v>408</v>
      </c>
      <c r="G115" s="209" t="s">
        <v>409</v>
      </c>
      <c r="H115" s="210">
        <v>7.21</v>
      </c>
      <c r="I115" s="211"/>
      <c r="J115" s="212">
        <f>ROUND(I115*H115,2)</f>
        <v>0</v>
      </c>
      <c r="K115" s="208" t="s">
        <v>281</v>
      </c>
      <c r="L115" s="213"/>
      <c r="M115" s="214" t="s">
        <v>19</v>
      </c>
      <c r="N115" s="215" t="s">
        <v>46</v>
      </c>
      <c r="O115" s="66"/>
      <c r="P115" s="184">
        <f>O115*H115</f>
        <v>0</v>
      </c>
      <c r="Q115" s="184">
        <v>0.2</v>
      </c>
      <c r="R115" s="184">
        <f>Q115*H115</f>
        <v>1.4420000000000002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306</v>
      </c>
      <c r="AT115" s="186" t="s">
        <v>302</v>
      </c>
      <c r="AU115" s="186" t="s">
        <v>85</v>
      </c>
      <c r="AY115" s="19" t="s">
        <v>275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282</v>
      </c>
      <c r="BM115" s="186" t="s">
        <v>1014</v>
      </c>
    </row>
    <row r="116" spans="1:65" s="2" customFormat="1" ht="11.25">
      <c r="A116" s="36"/>
      <c r="B116" s="37"/>
      <c r="C116" s="38"/>
      <c r="D116" s="188" t="s">
        <v>284</v>
      </c>
      <c r="E116" s="38"/>
      <c r="F116" s="189" t="s">
        <v>408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284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6"/>
      <c r="F117" s="198" t="s">
        <v>936</v>
      </c>
      <c r="G117" s="196"/>
      <c r="H117" s="199">
        <v>7.21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4</v>
      </c>
      <c r="AX117" s="13" t="s">
        <v>83</v>
      </c>
      <c r="AY117" s="205" t="s">
        <v>275</v>
      </c>
    </row>
    <row r="118" spans="1:65" s="2" customFormat="1" ht="21.75" customHeight="1">
      <c r="A118" s="36"/>
      <c r="B118" s="37"/>
      <c r="C118" s="175" t="s">
        <v>337</v>
      </c>
      <c r="D118" s="175" t="s">
        <v>277</v>
      </c>
      <c r="E118" s="176" t="s">
        <v>510</v>
      </c>
      <c r="F118" s="177" t="s">
        <v>511</v>
      </c>
      <c r="G118" s="178" t="s">
        <v>280</v>
      </c>
      <c r="H118" s="179">
        <v>76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1015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513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514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1016</v>
      </c>
      <c r="G121" s="196"/>
      <c r="H121" s="199">
        <v>76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423</v>
      </c>
      <c r="F122" s="177" t="s">
        <v>424</v>
      </c>
      <c r="G122" s="178" t="s">
        <v>409</v>
      </c>
      <c r="H122" s="179">
        <v>27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1017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426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427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943</v>
      </c>
      <c r="G125" s="196"/>
      <c r="H125" s="199">
        <v>19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3" customFormat="1" ht="11.25">
      <c r="B126" s="195"/>
      <c r="C126" s="196"/>
      <c r="D126" s="188" t="s">
        <v>288</v>
      </c>
      <c r="E126" s="197" t="s">
        <v>19</v>
      </c>
      <c r="F126" s="198" t="s">
        <v>944</v>
      </c>
      <c r="G126" s="196"/>
      <c r="H126" s="199">
        <v>8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288</v>
      </c>
      <c r="AU126" s="205" t="s">
        <v>85</v>
      </c>
      <c r="AV126" s="13" t="s">
        <v>85</v>
      </c>
      <c r="AW126" s="13" t="s">
        <v>36</v>
      </c>
      <c r="AX126" s="13" t="s">
        <v>75</v>
      </c>
      <c r="AY126" s="205" t="s">
        <v>275</v>
      </c>
    </row>
    <row r="127" spans="1:65" s="15" customFormat="1" ht="11.25">
      <c r="B127" s="231"/>
      <c r="C127" s="232"/>
      <c r="D127" s="188" t="s">
        <v>288</v>
      </c>
      <c r="E127" s="233" t="s">
        <v>19</v>
      </c>
      <c r="F127" s="234" t="s">
        <v>922</v>
      </c>
      <c r="G127" s="232"/>
      <c r="H127" s="235">
        <v>27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288</v>
      </c>
      <c r="AU127" s="241" t="s">
        <v>85</v>
      </c>
      <c r="AV127" s="15" t="s">
        <v>282</v>
      </c>
      <c r="AW127" s="15" t="s">
        <v>36</v>
      </c>
      <c r="AX127" s="15" t="s">
        <v>83</v>
      </c>
      <c r="AY127" s="241" t="s">
        <v>275</v>
      </c>
    </row>
    <row r="128" spans="1:65" s="2" customFormat="1" ht="16.5" customHeight="1">
      <c r="A128" s="36"/>
      <c r="B128" s="37"/>
      <c r="C128" s="175" t="s">
        <v>351</v>
      </c>
      <c r="D128" s="175" t="s">
        <v>277</v>
      </c>
      <c r="E128" s="176" t="s">
        <v>430</v>
      </c>
      <c r="F128" s="177" t="s">
        <v>431</v>
      </c>
      <c r="G128" s="178" t="s">
        <v>409</v>
      </c>
      <c r="H128" s="179">
        <v>27</v>
      </c>
      <c r="I128" s="180"/>
      <c r="J128" s="181">
        <f>ROUND(I128*H128,2)</f>
        <v>0</v>
      </c>
      <c r="K128" s="177" t="s">
        <v>281</v>
      </c>
      <c r="L128" s="41"/>
      <c r="M128" s="182" t="s">
        <v>19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282</v>
      </c>
      <c r="AT128" s="186" t="s">
        <v>277</v>
      </c>
      <c r="AU128" s="186" t="s">
        <v>85</v>
      </c>
      <c r="AY128" s="19" t="s">
        <v>275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282</v>
      </c>
      <c r="BM128" s="186" t="s">
        <v>1018</v>
      </c>
    </row>
    <row r="129" spans="1:65" s="2" customFormat="1" ht="11.25">
      <c r="A129" s="36"/>
      <c r="B129" s="37"/>
      <c r="C129" s="38"/>
      <c r="D129" s="188" t="s">
        <v>284</v>
      </c>
      <c r="E129" s="38"/>
      <c r="F129" s="189" t="s">
        <v>433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284</v>
      </c>
      <c r="AU129" s="19" t="s">
        <v>85</v>
      </c>
    </row>
    <row r="130" spans="1:65" s="2" customFormat="1" ht="11.25">
      <c r="A130" s="36"/>
      <c r="B130" s="37"/>
      <c r="C130" s="38"/>
      <c r="D130" s="193" t="s">
        <v>286</v>
      </c>
      <c r="E130" s="38"/>
      <c r="F130" s="194" t="s">
        <v>434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286</v>
      </c>
      <c r="AU130" s="19" t="s">
        <v>85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943</v>
      </c>
      <c r="G131" s="196"/>
      <c r="H131" s="199">
        <v>19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3" customFormat="1" ht="11.25">
      <c r="B132" s="195"/>
      <c r="C132" s="196"/>
      <c r="D132" s="188" t="s">
        <v>288</v>
      </c>
      <c r="E132" s="197" t="s">
        <v>19</v>
      </c>
      <c r="F132" s="198" t="s">
        <v>944</v>
      </c>
      <c r="G132" s="196"/>
      <c r="H132" s="199">
        <v>8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36</v>
      </c>
      <c r="AX132" s="13" t="s">
        <v>75</v>
      </c>
      <c r="AY132" s="205" t="s">
        <v>275</v>
      </c>
    </row>
    <row r="133" spans="1:65" s="15" customFormat="1" ht="11.25">
      <c r="B133" s="231"/>
      <c r="C133" s="232"/>
      <c r="D133" s="188" t="s">
        <v>288</v>
      </c>
      <c r="E133" s="233" t="s">
        <v>19</v>
      </c>
      <c r="F133" s="234" t="s">
        <v>922</v>
      </c>
      <c r="G133" s="232"/>
      <c r="H133" s="235">
        <v>27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288</v>
      </c>
      <c r="AU133" s="241" t="s">
        <v>85</v>
      </c>
      <c r="AV133" s="15" t="s">
        <v>282</v>
      </c>
      <c r="AW133" s="15" t="s">
        <v>36</v>
      </c>
      <c r="AX133" s="15" t="s">
        <v>83</v>
      </c>
      <c r="AY133" s="241" t="s">
        <v>275</v>
      </c>
    </row>
    <row r="134" spans="1:65" s="2" customFormat="1" ht="16.5" customHeight="1">
      <c r="A134" s="36"/>
      <c r="B134" s="37"/>
      <c r="C134" s="175" t="s">
        <v>8</v>
      </c>
      <c r="D134" s="175" t="s">
        <v>277</v>
      </c>
      <c r="E134" s="176" t="s">
        <v>436</v>
      </c>
      <c r="F134" s="177" t="s">
        <v>437</v>
      </c>
      <c r="G134" s="178" t="s">
        <v>409</v>
      </c>
      <c r="H134" s="179">
        <v>108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1019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439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440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4" customFormat="1" ht="11.25">
      <c r="B137" s="217"/>
      <c r="C137" s="218"/>
      <c r="D137" s="188" t="s">
        <v>288</v>
      </c>
      <c r="E137" s="219" t="s">
        <v>19</v>
      </c>
      <c r="F137" s="220" t="s">
        <v>947</v>
      </c>
      <c r="G137" s="218"/>
      <c r="H137" s="219" t="s">
        <v>19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288</v>
      </c>
      <c r="AU137" s="226" t="s">
        <v>85</v>
      </c>
      <c r="AV137" s="14" t="s">
        <v>83</v>
      </c>
      <c r="AW137" s="14" t="s">
        <v>36</v>
      </c>
      <c r="AX137" s="14" t="s">
        <v>75</v>
      </c>
      <c r="AY137" s="226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948</v>
      </c>
      <c r="G138" s="196"/>
      <c r="H138" s="199">
        <v>76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3" customFormat="1" ht="11.25">
      <c r="B139" s="195"/>
      <c r="C139" s="196"/>
      <c r="D139" s="188" t="s">
        <v>288</v>
      </c>
      <c r="E139" s="197" t="s">
        <v>19</v>
      </c>
      <c r="F139" s="198" t="s">
        <v>949</v>
      </c>
      <c r="G139" s="196"/>
      <c r="H139" s="199">
        <v>32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36</v>
      </c>
      <c r="AX139" s="13" t="s">
        <v>75</v>
      </c>
      <c r="AY139" s="205" t="s">
        <v>275</v>
      </c>
    </row>
    <row r="140" spans="1:65" s="15" customFormat="1" ht="11.25">
      <c r="B140" s="231"/>
      <c r="C140" s="232"/>
      <c r="D140" s="188" t="s">
        <v>288</v>
      </c>
      <c r="E140" s="233" t="s">
        <v>19</v>
      </c>
      <c r="F140" s="234" t="s">
        <v>922</v>
      </c>
      <c r="G140" s="232"/>
      <c r="H140" s="235">
        <v>108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288</v>
      </c>
      <c r="AU140" s="241" t="s">
        <v>85</v>
      </c>
      <c r="AV140" s="15" t="s">
        <v>282</v>
      </c>
      <c r="AW140" s="15" t="s">
        <v>36</v>
      </c>
      <c r="AX140" s="15" t="s">
        <v>83</v>
      </c>
      <c r="AY140" s="241" t="s">
        <v>275</v>
      </c>
    </row>
    <row r="141" spans="1:65" s="12" customFormat="1" ht="22.9" customHeight="1">
      <c r="B141" s="159"/>
      <c r="C141" s="160"/>
      <c r="D141" s="161" t="s">
        <v>74</v>
      </c>
      <c r="E141" s="173" t="s">
        <v>467</v>
      </c>
      <c r="F141" s="173" t="s">
        <v>468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SUM(P142:P144)</f>
        <v>0</v>
      </c>
      <c r="Q141" s="167"/>
      <c r="R141" s="168">
        <f>SUM(R142:R144)</f>
        <v>0</v>
      </c>
      <c r="S141" s="167"/>
      <c r="T141" s="169">
        <f>SUM(T142:T144)</f>
        <v>0</v>
      </c>
      <c r="AR141" s="170" t="s">
        <v>83</v>
      </c>
      <c r="AT141" s="171" t="s">
        <v>74</v>
      </c>
      <c r="AU141" s="171" t="s">
        <v>83</v>
      </c>
      <c r="AY141" s="170" t="s">
        <v>275</v>
      </c>
      <c r="BK141" s="172">
        <f>SUM(BK142:BK144)</f>
        <v>0</v>
      </c>
    </row>
    <row r="142" spans="1:65" s="2" customFormat="1" ht="16.5" customHeight="1">
      <c r="A142" s="36"/>
      <c r="B142" s="37"/>
      <c r="C142" s="175" t="s">
        <v>361</v>
      </c>
      <c r="D142" s="175" t="s">
        <v>277</v>
      </c>
      <c r="E142" s="176" t="s">
        <v>470</v>
      </c>
      <c r="F142" s="177" t="s">
        <v>471</v>
      </c>
      <c r="G142" s="178" t="s">
        <v>292</v>
      </c>
      <c r="H142" s="179">
        <v>1.4510000000000001</v>
      </c>
      <c r="I142" s="180"/>
      <c r="J142" s="181">
        <f>ROUND(I142*H142,2)</f>
        <v>0</v>
      </c>
      <c r="K142" s="177" t="s">
        <v>281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282</v>
      </c>
      <c r="AT142" s="186" t="s">
        <v>277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1020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473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11.25">
      <c r="A144" s="36"/>
      <c r="B144" s="37"/>
      <c r="C144" s="38"/>
      <c r="D144" s="193" t="s">
        <v>286</v>
      </c>
      <c r="E144" s="38"/>
      <c r="F144" s="194" t="s">
        <v>474</v>
      </c>
      <c r="G144" s="38"/>
      <c r="H144" s="38"/>
      <c r="I144" s="190"/>
      <c r="J144" s="38"/>
      <c r="K144" s="38"/>
      <c r="L144" s="41"/>
      <c r="M144" s="227"/>
      <c r="N144" s="228"/>
      <c r="O144" s="229"/>
      <c r="P144" s="229"/>
      <c r="Q144" s="229"/>
      <c r="R144" s="229"/>
      <c r="S144" s="229"/>
      <c r="T144" s="23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286</v>
      </c>
      <c r="AU144" s="19" t="s">
        <v>85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DwKf1EIg3YIrPKewVJ2iKV1CW+R+smMHqo8YyEJCOY8l0pMVkbBLnkWHpDo8smP1+kwTpBp2D4DKW6zbsRBJtQ==" saltValue="fxj8xu5mSz5uXufcw+YrpLq7Eo272MviwYUlx2fGlYi6S6zH5bRWCFZ5KtN4w6vpTzqWV8M7RtxWWPqErCcRnQ==" spinCount="100000" sheet="1" objects="1" scenarios="1" formatColumns="0" formatRows="0" autoFilter="0"/>
  <autoFilter ref="C81:K144" xr:uid="{00000000-0009-0000-0000-00001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100-000000000000}"/>
    <hyperlink ref="F98" r:id="rId2" xr:uid="{00000000-0004-0000-1100-000001000000}"/>
    <hyperlink ref="F103" r:id="rId3" xr:uid="{00000000-0004-0000-1100-000002000000}"/>
    <hyperlink ref="F107" r:id="rId4" xr:uid="{00000000-0004-0000-1100-000003000000}"/>
    <hyperlink ref="F111" r:id="rId5" xr:uid="{00000000-0004-0000-1100-000004000000}"/>
    <hyperlink ref="F120" r:id="rId6" xr:uid="{00000000-0004-0000-1100-000005000000}"/>
    <hyperlink ref="F124" r:id="rId7" xr:uid="{00000000-0004-0000-1100-000006000000}"/>
    <hyperlink ref="F130" r:id="rId8" xr:uid="{00000000-0004-0000-1100-000007000000}"/>
    <hyperlink ref="F136" r:id="rId9" xr:uid="{00000000-0004-0000-1100-000008000000}"/>
    <hyperlink ref="F144" r:id="rId10" xr:uid="{00000000-0004-0000-11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136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1021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ROUND((SUM(BE82:BE144)),  2)</f>
        <v>0</v>
      </c>
      <c r="G33" s="36"/>
      <c r="H33" s="36"/>
      <c r="I33" s="120">
        <v>0.21</v>
      </c>
      <c r="J33" s="119">
        <f>ROUND(((SUM(BE82:BE144))*I33),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ROUND((SUM(BF82:BF144)),  2)</f>
        <v>0</v>
      </c>
      <c r="G34" s="36"/>
      <c r="H34" s="36"/>
      <c r="I34" s="120">
        <v>0.12</v>
      </c>
      <c r="J34" s="119">
        <f>ROUND(((SUM(BF82:BF144))*I34),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247099-04.3 - SO 04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247099-04.3 - SO 04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1.4511600000000002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P84+P141</f>
        <v>0</v>
      </c>
      <c r="Q83" s="167"/>
      <c r="R83" s="168">
        <f>R84+R141</f>
        <v>1.4511600000000002</v>
      </c>
      <c r="S83" s="167"/>
      <c r="T83" s="169">
        <f>T84+T141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BK84+BK141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SUM(P85:P140)</f>
        <v>0</v>
      </c>
      <c r="Q84" s="167"/>
      <c r="R84" s="168">
        <f>SUM(R85:R140)</f>
        <v>1.4511600000000002</v>
      </c>
      <c r="S84" s="167"/>
      <c r="T84" s="169">
        <f>SUM(T85:T140)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SUM(BK85:BK140)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4838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1022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999</v>
      </c>
      <c r="G88" s="196"/>
      <c r="H88" s="199">
        <v>4838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21.75" customHeight="1">
      <c r="A89" s="36"/>
      <c r="B89" s="37"/>
      <c r="C89" s="175" t="s">
        <v>85</v>
      </c>
      <c r="D89" s="175" t="s">
        <v>277</v>
      </c>
      <c r="E89" s="176" t="s">
        <v>1000</v>
      </c>
      <c r="F89" s="177" t="s">
        <v>1001</v>
      </c>
      <c r="G89" s="178" t="s">
        <v>397</v>
      </c>
      <c r="H89" s="179">
        <v>56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1.4999999999999999E-4</v>
      </c>
      <c r="R89" s="184">
        <f>Q89*H89</f>
        <v>8.3999999999999995E-3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1023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1001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874</v>
      </c>
      <c r="G91" s="196"/>
      <c r="H91" s="199">
        <v>112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13" customFormat="1" ht="11.25">
      <c r="B92" s="195"/>
      <c r="C92" s="196"/>
      <c r="D92" s="188" t="s">
        <v>288</v>
      </c>
      <c r="E92" s="196"/>
      <c r="F92" s="198" t="s">
        <v>1003</v>
      </c>
      <c r="G92" s="196"/>
      <c r="H92" s="199">
        <v>56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4</v>
      </c>
      <c r="AX92" s="13" t="s">
        <v>83</v>
      </c>
      <c r="AY92" s="205" t="s">
        <v>275</v>
      </c>
    </row>
    <row r="93" spans="1:65" s="2" customFormat="1" ht="16.5" customHeight="1">
      <c r="A93" s="36"/>
      <c r="B93" s="37"/>
      <c r="C93" s="175" t="s">
        <v>295</v>
      </c>
      <c r="D93" s="175" t="s">
        <v>277</v>
      </c>
      <c r="E93" s="176" t="s">
        <v>290</v>
      </c>
      <c r="F93" s="177" t="s">
        <v>291</v>
      </c>
      <c r="G93" s="178" t="s">
        <v>292</v>
      </c>
      <c r="H93" s="179">
        <v>7.2569999999999997</v>
      </c>
      <c r="I93" s="180"/>
      <c r="J93" s="181">
        <f>ROUND(I93*H93,2)</f>
        <v>0</v>
      </c>
      <c r="K93" s="177" t="s">
        <v>19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282</v>
      </c>
      <c r="AT93" s="186" t="s">
        <v>277</v>
      </c>
      <c r="AU93" s="186" t="s">
        <v>85</v>
      </c>
      <c r="AY93" s="19" t="s">
        <v>275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282</v>
      </c>
      <c r="BM93" s="186" t="s">
        <v>1024</v>
      </c>
    </row>
    <row r="94" spans="1:65" s="2" customFormat="1" ht="11.25">
      <c r="A94" s="36"/>
      <c r="B94" s="37"/>
      <c r="C94" s="38"/>
      <c r="D94" s="188" t="s">
        <v>284</v>
      </c>
      <c r="E94" s="38"/>
      <c r="F94" s="189" t="s">
        <v>291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284</v>
      </c>
      <c r="AU94" s="19" t="s">
        <v>85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1005</v>
      </c>
      <c r="G95" s="196"/>
      <c r="H95" s="199">
        <v>7.2569999999999997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83</v>
      </c>
      <c r="AY95" s="205" t="s">
        <v>275</v>
      </c>
    </row>
    <row r="96" spans="1:65" s="2" customFormat="1" ht="16.5" customHeight="1">
      <c r="A96" s="36"/>
      <c r="B96" s="37"/>
      <c r="C96" s="175" t="s">
        <v>282</v>
      </c>
      <c r="D96" s="175" t="s">
        <v>277</v>
      </c>
      <c r="E96" s="176" t="s">
        <v>373</v>
      </c>
      <c r="F96" s="177" t="s">
        <v>374</v>
      </c>
      <c r="G96" s="178" t="s">
        <v>314</v>
      </c>
      <c r="H96" s="179">
        <v>76</v>
      </c>
      <c r="I96" s="180"/>
      <c r="J96" s="181">
        <f>ROUND(I96*H96,2)</f>
        <v>0</v>
      </c>
      <c r="K96" s="177" t="s">
        <v>281</v>
      </c>
      <c r="L96" s="41"/>
      <c r="M96" s="182" t="s">
        <v>19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282</v>
      </c>
      <c r="AT96" s="186" t="s">
        <v>277</v>
      </c>
      <c r="AU96" s="186" t="s">
        <v>85</v>
      </c>
      <c r="AY96" s="19" t="s">
        <v>275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282</v>
      </c>
      <c r="BM96" s="186" t="s">
        <v>1025</v>
      </c>
    </row>
    <row r="97" spans="1:65" s="2" customFormat="1" ht="11.25">
      <c r="A97" s="36"/>
      <c r="B97" s="37"/>
      <c r="C97" s="38"/>
      <c r="D97" s="188" t="s">
        <v>284</v>
      </c>
      <c r="E97" s="38"/>
      <c r="F97" s="189" t="s">
        <v>376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284</v>
      </c>
      <c r="AU97" s="19" t="s">
        <v>85</v>
      </c>
    </row>
    <row r="98" spans="1:65" s="2" customFormat="1" ht="11.25">
      <c r="A98" s="36"/>
      <c r="B98" s="37"/>
      <c r="C98" s="38"/>
      <c r="D98" s="193" t="s">
        <v>286</v>
      </c>
      <c r="E98" s="38"/>
      <c r="F98" s="194" t="s">
        <v>377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286</v>
      </c>
      <c r="AU98" s="19" t="s">
        <v>85</v>
      </c>
    </row>
    <row r="99" spans="1:65" s="14" customFormat="1" ht="11.25">
      <c r="B99" s="217"/>
      <c r="C99" s="218"/>
      <c r="D99" s="188" t="s">
        <v>288</v>
      </c>
      <c r="E99" s="219" t="s">
        <v>19</v>
      </c>
      <c r="F99" s="220" t="s">
        <v>1007</v>
      </c>
      <c r="G99" s="218"/>
      <c r="H99" s="219" t="s">
        <v>19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288</v>
      </c>
      <c r="AU99" s="226" t="s">
        <v>85</v>
      </c>
      <c r="AV99" s="14" t="s">
        <v>83</v>
      </c>
      <c r="AW99" s="14" t="s">
        <v>36</v>
      </c>
      <c r="AX99" s="14" t="s">
        <v>75</v>
      </c>
      <c r="AY99" s="226" t="s">
        <v>275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1008</v>
      </c>
      <c r="G100" s="196"/>
      <c r="H100" s="199">
        <v>76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381</v>
      </c>
      <c r="F101" s="177" t="s">
        <v>382</v>
      </c>
      <c r="G101" s="178" t="s">
        <v>314</v>
      </c>
      <c r="H101" s="179">
        <v>38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1026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384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385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1010</v>
      </c>
      <c r="G104" s="196"/>
      <c r="H104" s="199">
        <v>38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501</v>
      </c>
      <c r="F105" s="177" t="s">
        <v>502</v>
      </c>
      <c r="G105" s="178" t="s">
        <v>314</v>
      </c>
      <c r="H105" s="179">
        <v>38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2.0000000000000002E-5</v>
      </c>
      <c r="R105" s="184">
        <f>Q105*H105</f>
        <v>7.6000000000000004E-4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1027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504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505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1012</v>
      </c>
      <c r="G108" s="196"/>
      <c r="H108" s="199">
        <v>38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175" t="s">
        <v>326</v>
      </c>
      <c r="D109" s="175" t="s">
        <v>277</v>
      </c>
      <c r="E109" s="176" t="s">
        <v>401</v>
      </c>
      <c r="F109" s="177" t="s">
        <v>402</v>
      </c>
      <c r="G109" s="178" t="s">
        <v>280</v>
      </c>
      <c r="H109" s="179">
        <v>70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282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1028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405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883</v>
      </c>
      <c r="G112" s="196"/>
      <c r="H112" s="199">
        <v>38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934</v>
      </c>
      <c r="G113" s="196"/>
      <c r="H113" s="199">
        <v>32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75</v>
      </c>
      <c r="AY113" s="205" t="s">
        <v>275</v>
      </c>
    </row>
    <row r="114" spans="1:65" s="15" customFormat="1" ht="11.25">
      <c r="B114" s="231"/>
      <c r="C114" s="232"/>
      <c r="D114" s="188" t="s">
        <v>288</v>
      </c>
      <c r="E114" s="233" t="s">
        <v>19</v>
      </c>
      <c r="F114" s="234" t="s">
        <v>922</v>
      </c>
      <c r="G114" s="232"/>
      <c r="H114" s="235">
        <v>70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288</v>
      </c>
      <c r="AU114" s="241" t="s">
        <v>85</v>
      </c>
      <c r="AV114" s="15" t="s">
        <v>282</v>
      </c>
      <c r="AW114" s="15" t="s">
        <v>36</v>
      </c>
      <c r="AX114" s="15" t="s">
        <v>83</v>
      </c>
      <c r="AY114" s="241" t="s">
        <v>275</v>
      </c>
    </row>
    <row r="115" spans="1:65" s="2" customFormat="1" ht="16.5" customHeight="1">
      <c r="A115" s="36"/>
      <c r="B115" s="37"/>
      <c r="C115" s="206" t="s">
        <v>306</v>
      </c>
      <c r="D115" s="206" t="s">
        <v>302</v>
      </c>
      <c r="E115" s="207" t="s">
        <v>407</v>
      </c>
      <c r="F115" s="208" t="s">
        <v>408</v>
      </c>
      <c r="G115" s="209" t="s">
        <v>409</v>
      </c>
      <c r="H115" s="210">
        <v>7.21</v>
      </c>
      <c r="I115" s="211"/>
      <c r="J115" s="212">
        <f>ROUND(I115*H115,2)</f>
        <v>0</v>
      </c>
      <c r="K115" s="208" t="s">
        <v>281</v>
      </c>
      <c r="L115" s="213"/>
      <c r="M115" s="214" t="s">
        <v>19</v>
      </c>
      <c r="N115" s="215" t="s">
        <v>46</v>
      </c>
      <c r="O115" s="66"/>
      <c r="P115" s="184">
        <f>O115*H115</f>
        <v>0</v>
      </c>
      <c r="Q115" s="184">
        <v>0.2</v>
      </c>
      <c r="R115" s="184">
        <f>Q115*H115</f>
        <v>1.4420000000000002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306</v>
      </c>
      <c r="AT115" s="186" t="s">
        <v>302</v>
      </c>
      <c r="AU115" s="186" t="s">
        <v>85</v>
      </c>
      <c r="AY115" s="19" t="s">
        <v>275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282</v>
      </c>
      <c r="BM115" s="186" t="s">
        <v>1029</v>
      </c>
    </row>
    <row r="116" spans="1:65" s="2" customFormat="1" ht="11.25">
      <c r="A116" s="36"/>
      <c r="B116" s="37"/>
      <c r="C116" s="38"/>
      <c r="D116" s="188" t="s">
        <v>284</v>
      </c>
      <c r="E116" s="38"/>
      <c r="F116" s="189" t="s">
        <v>408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284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6"/>
      <c r="F117" s="198" t="s">
        <v>936</v>
      </c>
      <c r="G117" s="196"/>
      <c r="H117" s="199">
        <v>7.21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4</v>
      </c>
      <c r="AX117" s="13" t="s">
        <v>83</v>
      </c>
      <c r="AY117" s="205" t="s">
        <v>275</v>
      </c>
    </row>
    <row r="118" spans="1:65" s="2" customFormat="1" ht="21.75" customHeight="1">
      <c r="A118" s="36"/>
      <c r="B118" s="37"/>
      <c r="C118" s="175" t="s">
        <v>337</v>
      </c>
      <c r="D118" s="175" t="s">
        <v>277</v>
      </c>
      <c r="E118" s="176" t="s">
        <v>510</v>
      </c>
      <c r="F118" s="177" t="s">
        <v>511</v>
      </c>
      <c r="G118" s="178" t="s">
        <v>280</v>
      </c>
      <c r="H118" s="179">
        <v>76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1030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513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514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1016</v>
      </c>
      <c r="G121" s="196"/>
      <c r="H121" s="199">
        <v>76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423</v>
      </c>
      <c r="F122" s="177" t="s">
        <v>424</v>
      </c>
      <c r="G122" s="178" t="s">
        <v>409</v>
      </c>
      <c r="H122" s="179">
        <v>27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1031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426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427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943</v>
      </c>
      <c r="G125" s="196"/>
      <c r="H125" s="199">
        <v>19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3" customFormat="1" ht="11.25">
      <c r="B126" s="195"/>
      <c r="C126" s="196"/>
      <c r="D126" s="188" t="s">
        <v>288</v>
      </c>
      <c r="E126" s="197" t="s">
        <v>19</v>
      </c>
      <c r="F126" s="198" t="s">
        <v>944</v>
      </c>
      <c r="G126" s="196"/>
      <c r="H126" s="199">
        <v>8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288</v>
      </c>
      <c r="AU126" s="205" t="s">
        <v>85</v>
      </c>
      <c r="AV126" s="13" t="s">
        <v>85</v>
      </c>
      <c r="AW126" s="13" t="s">
        <v>36</v>
      </c>
      <c r="AX126" s="13" t="s">
        <v>75</v>
      </c>
      <c r="AY126" s="205" t="s">
        <v>275</v>
      </c>
    </row>
    <row r="127" spans="1:65" s="15" customFormat="1" ht="11.25">
      <c r="B127" s="231"/>
      <c r="C127" s="232"/>
      <c r="D127" s="188" t="s">
        <v>288</v>
      </c>
      <c r="E127" s="233" t="s">
        <v>19</v>
      </c>
      <c r="F127" s="234" t="s">
        <v>922</v>
      </c>
      <c r="G127" s="232"/>
      <c r="H127" s="235">
        <v>27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288</v>
      </c>
      <c r="AU127" s="241" t="s">
        <v>85</v>
      </c>
      <c r="AV127" s="15" t="s">
        <v>282</v>
      </c>
      <c r="AW127" s="15" t="s">
        <v>36</v>
      </c>
      <c r="AX127" s="15" t="s">
        <v>83</v>
      </c>
      <c r="AY127" s="241" t="s">
        <v>275</v>
      </c>
    </row>
    <row r="128" spans="1:65" s="2" customFormat="1" ht="16.5" customHeight="1">
      <c r="A128" s="36"/>
      <c r="B128" s="37"/>
      <c r="C128" s="175" t="s">
        <v>351</v>
      </c>
      <c r="D128" s="175" t="s">
        <v>277</v>
      </c>
      <c r="E128" s="176" t="s">
        <v>430</v>
      </c>
      <c r="F128" s="177" t="s">
        <v>431</v>
      </c>
      <c r="G128" s="178" t="s">
        <v>409</v>
      </c>
      <c r="H128" s="179">
        <v>27</v>
      </c>
      <c r="I128" s="180"/>
      <c r="J128" s="181">
        <f>ROUND(I128*H128,2)</f>
        <v>0</v>
      </c>
      <c r="K128" s="177" t="s">
        <v>281</v>
      </c>
      <c r="L128" s="41"/>
      <c r="M128" s="182" t="s">
        <v>19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282</v>
      </c>
      <c r="AT128" s="186" t="s">
        <v>277</v>
      </c>
      <c r="AU128" s="186" t="s">
        <v>85</v>
      </c>
      <c r="AY128" s="19" t="s">
        <v>275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282</v>
      </c>
      <c r="BM128" s="186" t="s">
        <v>1032</v>
      </c>
    </row>
    <row r="129" spans="1:65" s="2" customFormat="1" ht="11.25">
      <c r="A129" s="36"/>
      <c r="B129" s="37"/>
      <c r="C129" s="38"/>
      <c r="D129" s="188" t="s">
        <v>284</v>
      </c>
      <c r="E129" s="38"/>
      <c r="F129" s="189" t="s">
        <v>433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284</v>
      </c>
      <c r="AU129" s="19" t="s">
        <v>85</v>
      </c>
    </row>
    <row r="130" spans="1:65" s="2" customFormat="1" ht="11.25">
      <c r="A130" s="36"/>
      <c r="B130" s="37"/>
      <c r="C130" s="38"/>
      <c r="D130" s="193" t="s">
        <v>286</v>
      </c>
      <c r="E130" s="38"/>
      <c r="F130" s="194" t="s">
        <v>434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286</v>
      </c>
      <c r="AU130" s="19" t="s">
        <v>85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943</v>
      </c>
      <c r="G131" s="196"/>
      <c r="H131" s="199">
        <v>19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3" customFormat="1" ht="11.25">
      <c r="B132" s="195"/>
      <c r="C132" s="196"/>
      <c r="D132" s="188" t="s">
        <v>288</v>
      </c>
      <c r="E132" s="197" t="s">
        <v>19</v>
      </c>
      <c r="F132" s="198" t="s">
        <v>944</v>
      </c>
      <c r="G132" s="196"/>
      <c r="H132" s="199">
        <v>8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36</v>
      </c>
      <c r="AX132" s="13" t="s">
        <v>75</v>
      </c>
      <c r="AY132" s="205" t="s">
        <v>275</v>
      </c>
    </row>
    <row r="133" spans="1:65" s="15" customFormat="1" ht="11.25">
      <c r="B133" s="231"/>
      <c r="C133" s="232"/>
      <c r="D133" s="188" t="s">
        <v>288</v>
      </c>
      <c r="E133" s="233" t="s">
        <v>19</v>
      </c>
      <c r="F133" s="234" t="s">
        <v>922</v>
      </c>
      <c r="G133" s="232"/>
      <c r="H133" s="235">
        <v>27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288</v>
      </c>
      <c r="AU133" s="241" t="s">
        <v>85</v>
      </c>
      <c r="AV133" s="15" t="s">
        <v>282</v>
      </c>
      <c r="AW133" s="15" t="s">
        <v>36</v>
      </c>
      <c r="AX133" s="15" t="s">
        <v>83</v>
      </c>
      <c r="AY133" s="241" t="s">
        <v>275</v>
      </c>
    </row>
    <row r="134" spans="1:65" s="2" customFormat="1" ht="16.5" customHeight="1">
      <c r="A134" s="36"/>
      <c r="B134" s="37"/>
      <c r="C134" s="175" t="s">
        <v>8</v>
      </c>
      <c r="D134" s="175" t="s">
        <v>277</v>
      </c>
      <c r="E134" s="176" t="s">
        <v>436</v>
      </c>
      <c r="F134" s="177" t="s">
        <v>437</v>
      </c>
      <c r="G134" s="178" t="s">
        <v>409</v>
      </c>
      <c r="H134" s="179">
        <v>108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1033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439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440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4" customFormat="1" ht="11.25">
      <c r="B137" s="217"/>
      <c r="C137" s="218"/>
      <c r="D137" s="188" t="s">
        <v>288</v>
      </c>
      <c r="E137" s="219" t="s">
        <v>19</v>
      </c>
      <c r="F137" s="220" t="s">
        <v>947</v>
      </c>
      <c r="G137" s="218"/>
      <c r="H137" s="219" t="s">
        <v>19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288</v>
      </c>
      <c r="AU137" s="226" t="s">
        <v>85</v>
      </c>
      <c r="AV137" s="14" t="s">
        <v>83</v>
      </c>
      <c r="AW137" s="14" t="s">
        <v>36</v>
      </c>
      <c r="AX137" s="14" t="s">
        <v>75</v>
      </c>
      <c r="AY137" s="226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948</v>
      </c>
      <c r="G138" s="196"/>
      <c r="H138" s="199">
        <v>76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3" customFormat="1" ht="11.25">
      <c r="B139" s="195"/>
      <c r="C139" s="196"/>
      <c r="D139" s="188" t="s">
        <v>288</v>
      </c>
      <c r="E139" s="197" t="s">
        <v>19</v>
      </c>
      <c r="F139" s="198" t="s">
        <v>949</v>
      </c>
      <c r="G139" s="196"/>
      <c r="H139" s="199">
        <v>32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36</v>
      </c>
      <c r="AX139" s="13" t="s">
        <v>75</v>
      </c>
      <c r="AY139" s="205" t="s">
        <v>275</v>
      </c>
    </row>
    <row r="140" spans="1:65" s="15" customFormat="1" ht="11.25">
      <c r="B140" s="231"/>
      <c r="C140" s="232"/>
      <c r="D140" s="188" t="s">
        <v>288</v>
      </c>
      <c r="E140" s="233" t="s">
        <v>19</v>
      </c>
      <c r="F140" s="234" t="s">
        <v>922</v>
      </c>
      <c r="G140" s="232"/>
      <c r="H140" s="235">
        <v>108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288</v>
      </c>
      <c r="AU140" s="241" t="s">
        <v>85</v>
      </c>
      <c r="AV140" s="15" t="s">
        <v>282</v>
      </c>
      <c r="AW140" s="15" t="s">
        <v>36</v>
      </c>
      <c r="AX140" s="15" t="s">
        <v>83</v>
      </c>
      <c r="AY140" s="241" t="s">
        <v>275</v>
      </c>
    </row>
    <row r="141" spans="1:65" s="12" customFormat="1" ht="22.9" customHeight="1">
      <c r="B141" s="159"/>
      <c r="C141" s="160"/>
      <c r="D141" s="161" t="s">
        <v>74</v>
      </c>
      <c r="E141" s="173" t="s">
        <v>467</v>
      </c>
      <c r="F141" s="173" t="s">
        <v>468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SUM(P142:P144)</f>
        <v>0</v>
      </c>
      <c r="Q141" s="167"/>
      <c r="R141" s="168">
        <f>SUM(R142:R144)</f>
        <v>0</v>
      </c>
      <c r="S141" s="167"/>
      <c r="T141" s="169">
        <f>SUM(T142:T144)</f>
        <v>0</v>
      </c>
      <c r="AR141" s="170" t="s">
        <v>83</v>
      </c>
      <c r="AT141" s="171" t="s">
        <v>74</v>
      </c>
      <c r="AU141" s="171" t="s">
        <v>83</v>
      </c>
      <c r="AY141" s="170" t="s">
        <v>275</v>
      </c>
      <c r="BK141" s="172">
        <f>SUM(BK142:BK144)</f>
        <v>0</v>
      </c>
    </row>
    <row r="142" spans="1:65" s="2" customFormat="1" ht="16.5" customHeight="1">
      <c r="A142" s="36"/>
      <c r="B142" s="37"/>
      <c r="C142" s="175" t="s">
        <v>361</v>
      </c>
      <c r="D142" s="175" t="s">
        <v>277</v>
      </c>
      <c r="E142" s="176" t="s">
        <v>470</v>
      </c>
      <c r="F142" s="177" t="s">
        <v>471</v>
      </c>
      <c r="G142" s="178" t="s">
        <v>292</v>
      </c>
      <c r="H142" s="179">
        <v>1.4510000000000001</v>
      </c>
      <c r="I142" s="180"/>
      <c r="J142" s="181">
        <f>ROUND(I142*H142,2)</f>
        <v>0</v>
      </c>
      <c r="K142" s="177" t="s">
        <v>281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282</v>
      </c>
      <c r="AT142" s="186" t="s">
        <v>277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1034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473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11.25">
      <c r="A144" s="36"/>
      <c r="B144" s="37"/>
      <c r="C144" s="38"/>
      <c r="D144" s="193" t="s">
        <v>286</v>
      </c>
      <c r="E144" s="38"/>
      <c r="F144" s="194" t="s">
        <v>474</v>
      </c>
      <c r="G144" s="38"/>
      <c r="H144" s="38"/>
      <c r="I144" s="190"/>
      <c r="J144" s="38"/>
      <c r="K144" s="38"/>
      <c r="L144" s="41"/>
      <c r="M144" s="227"/>
      <c r="N144" s="228"/>
      <c r="O144" s="229"/>
      <c r="P144" s="229"/>
      <c r="Q144" s="229"/>
      <c r="R144" s="229"/>
      <c r="S144" s="229"/>
      <c r="T144" s="23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286</v>
      </c>
      <c r="AU144" s="19" t="s">
        <v>85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sHvL0Fk1UU0Bqfhxs4qLC19uEAXab6X/nQM6GDoAJgioAnf9U9Y+U59AifKug+l7Qh1MtKYYXlfO6dd+eYvz5Q==" saltValue="YZ4cIPA+MDSr4hEuAm5Vyt3kP8FUJZf9xEV7GCQmcK4pGL+A/OOURwhNT3RjPzkL5SIZvXiKmeBiJxtm0noptw==" spinCount="100000" sheet="1" objects="1" scenarios="1" formatColumns="0" formatRows="0" autoFilter="0"/>
  <autoFilter ref="C81:K144" xr:uid="{00000000-0009-0000-0000-00001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200-000000000000}"/>
    <hyperlink ref="F98" r:id="rId2" xr:uid="{00000000-0004-0000-1200-000001000000}"/>
    <hyperlink ref="F103" r:id="rId3" xr:uid="{00000000-0004-0000-1200-000002000000}"/>
    <hyperlink ref="F107" r:id="rId4" xr:uid="{00000000-0004-0000-1200-000003000000}"/>
    <hyperlink ref="F111" r:id="rId5" xr:uid="{00000000-0004-0000-1200-000004000000}"/>
    <hyperlink ref="F120" r:id="rId6" xr:uid="{00000000-0004-0000-1200-000005000000}"/>
    <hyperlink ref="F124" r:id="rId7" xr:uid="{00000000-0004-0000-1200-000006000000}"/>
    <hyperlink ref="F130" r:id="rId8" xr:uid="{00000000-0004-0000-1200-000007000000}"/>
    <hyperlink ref="F136" r:id="rId9" xr:uid="{00000000-0004-0000-1200-000008000000}"/>
    <hyperlink ref="F144" r:id="rId10" xr:uid="{00000000-0004-0000-12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139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1035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ROUND((SUM(BE82:BE144)),  2)</f>
        <v>0</v>
      </c>
      <c r="G33" s="36"/>
      <c r="H33" s="36"/>
      <c r="I33" s="120">
        <v>0.21</v>
      </c>
      <c r="J33" s="119">
        <f>ROUND(((SUM(BE82:BE144))*I33),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ROUND((SUM(BF82:BF144)),  2)</f>
        <v>0</v>
      </c>
      <c r="G34" s="36"/>
      <c r="H34" s="36"/>
      <c r="I34" s="120">
        <v>0.12</v>
      </c>
      <c r="J34" s="119">
        <f>ROUND(((SUM(BF82:BF144))*I34),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247099-04.4 - SO 04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247099-04.4 - SO 04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1.4511600000000002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P84+P141</f>
        <v>0</v>
      </c>
      <c r="Q83" s="167"/>
      <c r="R83" s="168">
        <f>R84+R141</f>
        <v>1.4511600000000002</v>
      </c>
      <c r="S83" s="167"/>
      <c r="T83" s="169">
        <f>T84+T141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BK84+BK141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SUM(P85:P140)</f>
        <v>0</v>
      </c>
      <c r="Q84" s="167"/>
      <c r="R84" s="168">
        <f>SUM(R85:R140)</f>
        <v>1.4511600000000002</v>
      </c>
      <c r="S84" s="167"/>
      <c r="T84" s="169">
        <f>SUM(T85:T140)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SUM(BK85:BK140)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4838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1036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999</v>
      </c>
      <c r="G88" s="196"/>
      <c r="H88" s="199">
        <v>4838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21.75" customHeight="1">
      <c r="A89" s="36"/>
      <c r="B89" s="37"/>
      <c r="C89" s="175" t="s">
        <v>85</v>
      </c>
      <c r="D89" s="175" t="s">
        <v>277</v>
      </c>
      <c r="E89" s="176" t="s">
        <v>1000</v>
      </c>
      <c r="F89" s="177" t="s">
        <v>1001</v>
      </c>
      <c r="G89" s="178" t="s">
        <v>397</v>
      </c>
      <c r="H89" s="179">
        <v>56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1.4999999999999999E-4</v>
      </c>
      <c r="R89" s="184">
        <f>Q89*H89</f>
        <v>8.3999999999999995E-3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1037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1001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874</v>
      </c>
      <c r="G91" s="196"/>
      <c r="H91" s="199">
        <v>112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13" customFormat="1" ht="11.25">
      <c r="B92" s="195"/>
      <c r="C92" s="196"/>
      <c r="D92" s="188" t="s">
        <v>288</v>
      </c>
      <c r="E92" s="196"/>
      <c r="F92" s="198" t="s">
        <v>1003</v>
      </c>
      <c r="G92" s="196"/>
      <c r="H92" s="199">
        <v>56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4</v>
      </c>
      <c r="AX92" s="13" t="s">
        <v>83</v>
      </c>
      <c r="AY92" s="205" t="s">
        <v>275</v>
      </c>
    </row>
    <row r="93" spans="1:65" s="2" customFormat="1" ht="16.5" customHeight="1">
      <c r="A93" s="36"/>
      <c r="B93" s="37"/>
      <c r="C93" s="175" t="s">
        <v>295</v>
      </c>
      <c r="D93" s="175" t="s">
        <v>277</v>
      </c>
      <c r="E93" s="176" t="s">
        <v>290</v>
      </c>
      <c r="F93" s="177" t="s">
        <v>291</v>
      </c>
      <c r="G93" s="178" t="s">
        <v>292</v>
      </c>
      <c r="H93" s="179">
        <v>7.2569999999999997</v>
      </c>
      <c r="I93" s="180"/>
      <c r="J93" s="181">
        <f>ROUND(I93*H93,2)</f>
        <v>0</v>
      </c>
      <c r="K93" s="177" t="s">
        <v>19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282</v>
      </c>
      <c r="AT93" s="186" t="s">
        <v>277</v>
      </c>
      <c r="AU93" s="186" t="s">
        <v>85</v>
      </c>
      <c r="AY93" s="19" t="s">
        <v>275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282</v>
      </c>
      <c r="BM93" s="186" t="s">
        <v>1038</v>
      </c>
    </row>
    <row r="94" spans="1:65" s="2" customFormat="1" ht="11.25">
      <c r="A94" s="36"/>
      <c r="B94" s="37"/>
      <c r="C94" s="38"/>
      <c r="D94" s="188" t="s">
        <v>284</v>
      </c>
      <c r="E94" s="38"/>
      <c r="F94" s="189" t="s">
        <v>291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284</v>
      </c>
      <c r="AU94" s="19" t="s">
        <v>85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1005</v>
      </c>
      <c r="G95" s="196"/>
      <c r="H95" s="199">
        <v>7.2569999999999997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83</v>
      </c>
      <c r="AY95" s="205" t="s">
        <v>275</v>
      </c>
    </row>
    <row r="96" spans="1:65" s="2" customFormat="1" ht="16.5" customHeight="1">
      <c r="A96" s="36"/>
      <c r="B96" s="37"/>
      <c r="C96" s="175" t="s">
        <v>282</v>
      </c>
      <c r="D96" s="175" t="s">
        <v>277</v>
      </c>
      <c r="E96" s="176" t="s">
        <v>373</v>
      </c>
      <c r="F96" s="177" t="s">
        <v>374</v>
      </c>
      <c r="G96" s="178" t="s">
        <v>314</v>
      </c>
      <c r="H96" s="179">
        <v>76</v>
      </c>
      <c r="I96" s="180"/>
      <c r="J96" s="181">
        <f>ROUND(I96*H96,2)</f>
        <v>0</v>
      </c>
      <c r="K96" s="177" t="s">
        <v>281</v>
      </c>
      <c r="L96" s="41"/>
      <c r="M96" s="182" t="s">
        <v>19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282</v>
      </c>
      <c r="AT96" s="186" t="s">
        <v>277</v>
      </c>
      <c r="AU96" s="186" t="s">
        <v>85</v>
      </c>
      <c r="AY96" s="19" t="s">
        <v>275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282</v>
      </c>
      <c r="BM96" s="186" t="s">
        <v>1039</v>
      </c>
    </row>
    <row r="97" spans="1:65" s="2" customFormat="1" ht="11.25">
      <c r="A97" s="36"/>
      <c r="B97" s="37"/>
      <c r="C97" s="38"/>
      <c r="D97" s="188" t="s">
        <v>284</v>
      </c>
      <c r="E97" s="38"/>
      <c r="F97" s="189" t="s">
        <v>376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284</v>
      </c>
      <c r="AU97" s="19" t="s">
        <v>85</v>
      </c>
    </row>
    <row r="98" spans="1:65" s="2" customFormat="1" ht="11.25">
      <c r="A98" s="36"/>
      <c r="B98" s="37"/>
      <c r="C98" s="38"/>
      <c r="D98" s="193" t="s">
        <v>286</v>
      </c>
      <c r="E98" s="38"/>
      <c r="F98" s="194" t="s">
        <v>377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286</v>
      </c>
      <c r="AU98" s="19" t="s">
        <v>85</v>
      </c>
    </row>
    <row r="99" spans="1:65" s="14" customFormat="1" ht="11.25">
      <c r="B99" s="217"/>
      <c r="C99" s="218"/>
      <c r="D99" s="188" t="s">
        <v>288</v>
      </c>
      <c r="E99" s="219" t="s">
        <v>19</v>
      </c>
      <c r="F99" s="220" t="s">
        <v>1007</v>
      </c>
      <c r="G99" s="218"/>
      <c r="H99" s="219" t="s">
        <v>19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288</v>
      </c>
      <c r="AU99" s="226" t="s">
        <v>85</v>
      </c>
      <c r="AV99" s="14" t="s">
        <v>83</v>
      </c>
      <c r="AW99" s="14" t="s">
        <v>36</v>
      </c>
      <c r="AX99" s="14" t="s">
        <v>75</v>
      </c>
      <c r="AY99" s="226" t="s">
        <v>275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1008</v>
      </c>
      <c r="G100" s="196"/>
      <c r="H100" s="199">
        <v>76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381</v>
      </c>
      <c r="F101" s="177" t="s">
        <v>382</v>
      </c>
      <c r="G101" s="178" t="s">
        <v>314</v>
      </c>
      <c r="H101" s="179">
        <v>38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1040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384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385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1010</v>
      </c>
      <c r="G104" s="196"/>
      <c r="H104" s="199">
        <v>38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501</v>
      </c>
      <c r="F105" s="177" t="s">
        <v>502</v>
      </c>
      <c r="G105" s="178" t="s">
        <v>314</v>
      </c>
      <c r="H105" s="179">
        <v>38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2.0000000000000002E-5</v>
      </c>
      <c r="R105" s="184">
        <f>Q105*H105</f>
        <v>7.6000000000000004E-4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1041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504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505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1012</v>
      </c>
      <c r="G108" s="196"/>
      <c r="H108" s="199">
        <v>38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175" t="s">
        <v>326</v>
      </c>
      <c r="D109" s="175" t="s">
        <v>277</v>
      </c>
      <c r="E109" s="176" t="s">
        <v>401</v>
      </c>
      <c r="F109" s="177" t="s">
        <v>402</v>
      </c>
      <c r="G109" s="178" t="s">
        <v>280</v>
      </c>
      <c r="H109" s="179">
        <v>70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282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1042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405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883</v>
      </c>
      <c r="G112" s="196"/>
      <c r="H112" s="199">
        <v>38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934</v>
      </c>
      <c r="G113" s="196"/>
      <c r="H113" s="199">
        <v>32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75</v>
      </c>
      <c r="AY113" s="205" t="s">
        <v>275</v>
      </c>
    </row>
    <row r="114" spans="1:65" s="15" customFormat="1" ht="11.25">
      <c r="B114" s="231"/>
      <c r="C114" s="232"/>
      <c r="D114" s="188" t="s">
        <v>288</v>
      </c>
      <c r="E114" s="233" t="s">
        <v>19</v>
      </c>
      <c r="F114" s="234" t="s">
        <v>922</v>
      </c>
      <c r="G114" s="232"/>
      <c r="H114" s="235">
        <v>70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288</v>
      </c>
      <c r="AU114" s="241" t="s">
        <v>85</v>
      </c>
      <c r="AV114" s="15" t="s">
        <v>282</v>
      </c>
      <c r="AW114" s="15" t="s">
        <v>36</v>
      </c>
      <c r="AX114" s="15" t="s">
        <v>83</v>
      </c>
      <c r="AY114" s="241" t="s">
        <v>275</v>
      </c>
    </row>
    <row r="115" spans="1:65" s="2" customFormat="1" ht="16.5" customHeight="1">
      <c r="A115" s="36"/>
      <c r="B115" s="37"/>
      <c r="C115" s="206" t="s">
        <v>306</v>
      </c>
      <c r="D115" s="206" t="s">
        <v>302</v>
      </c>
      <c r="E115" s="207" t="s">
        <v>407</v>
      </c>
      <c r="F115" s="208" t="s">
        <v>408</v>
      </c>
      <c r="G115" s="209" t="s">
        <v>409</v>
      </c>
      <c r="H115" s="210">
        <v>7.21</v>
      </c>
      <c r="I115" s="211"/>
      <c r="J115" s="212">
        <f>ROUND(I115*H115,2)</f>
        <v>0</v>
      </c>
      <c r="K115" s="208" t="s">
        <v>281</v>
      </c>
      <c r="L115" s="213"/>
      <c r="M115" s="214" t="s">
        <v>19</v>
      </c>
      <c r="N115" s="215" t="s">
        <v>46</v>
      </c>
      <c r="O115" s="66"/>
      <c r="P115" s="184">
        <f>O115*H115</f>
        <v>0</v>
      </c>
      <c r="Q115" s="184">
        <v>0.2</v>
      </c>
      <c r="R115" s="184">
        <f>Q115*H115</f>
        <v>1.4420000000000002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306</v>
      </c>
      <c r="AT115" s="186" t="s">
        <v>302</v>
      </c>
      <c r="AU115" s="186" t="s">
        <v>85</v>
      </c>
      <c r="AY115" s="19" t="s">
        <v>275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282</v>
      </c>
      <c r="BM115" s="186" t="s">
        <v>1043</v>
      </c>
    </row>
    <row r="116" spans="1:65" s="2" customFormat="1" ht="11.25">
      <c r="A116" s="36"/>
      <c r="B116" s="37"/>
      <c r="C116" s="38"/>
      <c r="D116" s="188" t="s">
        <v>284</v>
      </c>
      <c r="E116" s="38"/>
      <c r="F116" s="189" t="s">
        <v>408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284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6"/>
      <c r="F117" s="198" t="s">
        <v>936</v>
      </c>
      <c r="G117" s="196"/>
      <c r="H117" s="199">
        <v>7.21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4</v>
      </c>
      <c r="AX117" s="13" t="s">
        <v>83</v>
      </c>
      <c r="AY117" s="205" t="s">
        <v>275</v>
      </c>
    </row>
    <row r="118" spans="1:65" s="2" customFormat="1" ht="21.75" customHeight="1">
      <c r="A118" s="36"/>
      <c r="B118" s="37"/>
      <c r="C118" s="175" t="s">
        <v>337</v>
      </c>
      <c r="D118" s="175" t="s">
        <v>277</v>
      </c>
      <c r="E118" s="176" t="s">
        <v>510</v>
      </c>
      <c r="F118" s="177" t="s">
        <v>511</v>
      </c>
      <c r="G118" s="178" t="s">
        <v>280</v>
      </c>
      <c r="H118" s="179">
        <v>76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1044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513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514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1016</v>
      </c>
      <c r="G121" s="196"/>
      <c r="H121" s="199">
        <v>76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423</v>
      </c>
      <c r="F122" s="177" t="s">
        <v>424</v>
      </c>
      <c r="G122" s="178" t="s">
        <v>409</v>
      </c>
      <c r="H122" s="179">
        <v>27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1045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426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427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943</v>
      </c>
      <c r="G125" s="196"/>
      <c r="H125" s="199">
        <v>19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3" customFormat="1" ht="11.25">
      <c r="B126" s="195"/>
      <c r="C126" s="196"/>
      <c r="D126" s="188" t="s">
        <v>288</v>
      </c>
      <c r="E126" s="197" t="s">
        <v>19</v>
      </c>
      <c r="F126" s="198" t="s">
        <v>944</v>
      </c>
      <c r="G126" s="196"/>
      <c r="H126" s="199">
        <v>8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288</v>
      </c>
      <c r="AU126" s="205" t="s">
        <v>85</v>
      </c>
      <c r="AV126" s="13" t="s">
        <v>85</v>
      </c>
      <c r="AW126" s="13" t="s">
        <v>36</v>
      </c>
      <c r="AX126" s="13" t="s">
        <v>75</v>
      </c>
      <c r="AY126" s="205" t="s">
        <v>275</v>
      </c>
    </row>
    <row r="127" spans="1:65" s="15" customFormat="1" ht="11.25">
      <c r="B127" s="231"/>
      <c r="C127" s="232"/>
      <c r="D127" s="188" t="s">
        <v>288</v>
      </c>
      <c r="E127" s="233" t="s">
        <v>19</v>
      </c>
      <c r="F127" s="234" t="s">
        <v>922</v>
      </c>
      <c r="G127" s="232"/>
      <c r="H127" s="235">
        <v>27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288</v>
      </c>
      <c r="AU127" s="241" t="s">
        <v>85</v>
      </c>
      <c r="AV127" s="15" t="s">
        <v>282</v>
      </c>
      <c r="AW127" s="15" t="s">
        <v>36</v>
      </c>
      <c r="AX127" s="15" t="s">
        <v>83</v>
      </c>
      <c r="AY127" s="241" t="s">
        <v>275</v>
      </c>
    </row>
    <row r="128" spans="1:65" s="2" customFormat="1" ht="16.5" customHeight="1">
      <c r="A128" s="36"/>
      <c r="B128" s="37"/>
      <c r="C128" s="175" t="s">
        <v>351</v>
      </c>
      <c r="D128" s="175" t="s">
        <v>277</v>
      </c>
      <c r="E128" s="176" t="s">
        <v>430</v>
      </c>
      <c r="F128" s="177" t="s">
        <v>431</v>
      </c>
      <c r="G128" s="178" t="s">
        <v>409</v>
      </c>
      <c r="H128" s="179">
        <v>27</v>
      </c>
      <c r="I128" s="180"/>
      <c r="J128" s="181">
        <f>ROUND(I128*H128,2)</f>
        <v>0</v>
      </c>
      <c r="K128" s="177" t="s">
        <v>281</v>
      </c>
      <c r="L128" s="41"/>
      <c r="M128" s="182" t="s">
        <v>19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282</v>
      </c>
      <c r="AT128" s="186" t="s">
        <v>277</v>
      </c>
      <c r="AU128" s="186" t="s">
        <v>85</v>
      </c>
      <c r="AY128" s="19" t="s">
        <v>275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282</v>
      </c>
      <c r="BM128" s="186" t="s">
        <v>1046</v>
      </c>
    </row>
    <row r="129" spans="1:65" s="2" customFormat="1" ht="11.25">
      <c r="A129" s="36"/>
      <c r="B129" s="37"/>
      <c r="C129" s="38"/>
      <c r="D129" s="188" t="s">
        <v>284</v>
      </c>
      <c r="E129" s="38"/>
      <c r="F129" s="189" t="s">
        <v>433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284</v>
      </c>
      <c r="AU129" s="19" t="s">
        <v>85</v>
      </c>
    </row>
    <row r="130" spans="1:65" s="2" customFormat="1" ht="11.25">
      <c r="A130" s="36"/>
      <c r="B130" s="37"/>
      <c r="C130" s="38"/>
      <c r="D130" s="193" t="s">
        <v>286</v>
      </c>
      <c r="E130" s="38"/>
      <c r="F130" s="194" t="s">
        <v>434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286</v>
      </c>
      <c r="AU130" s="19" t="s">
        <v>85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943</v>
      </c>
      <c r="G131" s="196"/>
      <c r="H131" s="199">
        <v>19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3" customFormat="1" ht="11.25">
      <c r="B132" s="195"/>
      <c r="C132" s="196"/>
      <c r="D132" s="188" t="s">
        <v>288</v>
      </c>
      <c r="E132" s="197" t="s">
        <v>19</v>
      </c>
      <c r="F132" s="198" t="s">
        <v>944</v>
      </c>
      <c r="G132" s="196"/>
      <c r="H132" s="199">
        <v>8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36</v>
      </c>
      <c r="AX132" s="13" t="s">
        <v>75</v>
      </c>
      <c r="AY132" s="205" t="s">
        <v>275</v>
      </c>
    </row>
    <row r="133" spans="1:65" s="15" customFormat="1" ht="11.25">
      <c r="B133" s="231"/>
      <c r="C133" s="232"/>
      <c r="D133" s="188" t="s">
        <v>288</v>
      </c>
      <c r="E133" s="233" t="s">
        <v>19</v>
      </c>
      <c r="F133" s="234" t="s">
        <v>922</v>
      </c>
      <c r="G133" s="232"/>
      <c r="H133" s="235">
        <v>27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288</v>
      </c>
      <c r="AU133" s="241" t="s">
        <v>85</v>
      </c>
      <c r="AV133" s="15" t="s">
        <v>282</v>
      </c>
      <c r="AW133" s="15" t="s">
        <v>36</v>
      </c>
      <c r="AX133" s="15" t="s">
        <v>83</v>
      </c>
      <c r="AY133" s="241" t="s">
        <v>275</v>
      </c>
    </row>
    <row r="134" spans="1:65" s="2" customFormat="1" ht="16.5" customHeight="1">
      <c r="A134" s="36"/>
      <c r="B134" s="37"/>
      <c r="C134" s="175" t="s">
        <v>8</v>
      </c>
      <c r="D134" s="175" t="s">
        <v>277</v>
      </c>
      <c r="E134" s="176" t="s">
        <v>436</v>
      </c>
      <c r="F134" s="177" t="s">
        <v>437</v>
      </c>
      <c r="G134" s="178" t="s">
        <v>409</v>
      </c>
      <c r="H134" s="179">
        <v>108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1047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439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440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4" customFormat="1" ht="11.25">
      <c r="B137" s="217"/>
      <c r="C137" s="218"/>
      <c r="D137" s="188" t="s">
        <v>288</v>
      </c>
      <c r="E137" s="219" t="s">
        <v>19</v>
      </c>
      <c r="F137" s="220" t="s">
        <v>947</v>
      </c>
      <c r="G137" s="218"/>
      <c r="H137" s="219" t="s">
        <v>19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288</v>
      </c>
      <c r="AU137" s="226" t="s">
        <v>85</v>
      </c>
      <c r="AV137" s="14" t="s">
        <v>83</v>
      </c>
      <c r="AW137" s="14" t="s">
        <v>36</v>
      </c>
      <c r="AX137" s="14" t="s">
        <v>75</v>
      </c>
      <c r="AY137" s="226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948</v>
      </c>
      <c r="G138" s="196"/>
      <c r="H138" s="199">
        <v>76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3" customFormat="1" ht="11.25">
      <c r="B139" s="195"/>
      <c r="C139" s="196"/>
      <c r="D139" s="188" t="s">
        <v>288</v>
      </c>
      <c r="E139" s="197" t="s">
        <v>19</v>
      </c>
      <c r="F139" s="198" t="s">
        <v>949</v>
      </c>
      <c r="G139" s="196"/>
      <c r="H139" s="199">
        <v>32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36</v>
      </c>
      <c r="AX139" s="13" t="s">
        <v>75</v>
      </c>
      <c r="AY139" s="205" t="s">
        <v>275</v>
      </c>
    </row>
    <row r="140" spans="1:65" s="15" customFormat="1" ht="11.25">
      <c r="B140" s="231"/>
      <c r="C140" s="232"/>
      <c r="D140" s="188" t="s">
        <v>288</v>
      </c>
      <c r="E140" s="233" t="s">
        <v>19</v>
      </c>
      <c r="F140" s="234" t="s">
        <v>922</v>
      </c>
      <c r="G140" s="232"/>
      <c r="H140" s="235">
        <v>108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288</v>
      </c>
      <c r="AU140" s="241" t="s">
        <v>85</v>
      </c>
      <c r="AV140" s="15" t="s">
        <v>282</v>
      </c>
      <c r="AW140" s="15" t="s">
        <v>36</v>
      </c>
      <c r="AX140" s="15" t="s">
        <v>83</v>
      </c>
      <c r="AY140" s="241" t="s">
        <v>275</v>
      </c>
    </row>
    <row r="141" spans="1:65" s="12" customFormat="1" ht="22.9" customHeight="1">
      <c r="B141" s="159"/>
      <c r="C141" s="160"/>
      <c r="D141" s="161" t="s">
        <v>74</v>
      </c>
      <c r="E141" s="173" t="s">
        <v>467</v>
      </c>
      <c r="F141" s="173" t="s">
        <v>468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SUM(P142:P144)</f>
        <v>0</v>
      </c>
      <c r="Q141" s="167"/>
      <c r="R141" s="168">
        <f>SUM(R142:R144)</f>
        <v>0</v>
      </c>
      <c r="S141" s="167"/>
      <c r="T141" s="169">
        <f>SUM(T142:T144)</f>
        <v>0</v>
      </c>
      <c r="AR141" s="170" t="s">
        <v>83</v>
      </c>
      <c r="AT141" s="171" t="s">
        <v>74</v>
      </c>
      <c r="AU141" s="171" t="s">
        <v>83</v>
      </c>
      <c r="AY141" s="170" t="s">
        <v>275</v>
      </c>
      <c r="BK141" s="172">
        <f>SUM(BK142:BK144)</f>
        <v>0</v>
      </c>
    </row>
    <row r="142" spans="1:65" s="2" customFormat="1" ht="16.5" customHeight="1">
      <c r="A142" s="36"/>
      <c r="B142" s="37"/>
      <c r="C142" s="175" t="s">
        <v>361</v>
      </c>
      <c r="D142" s="175" t="s">
        <v>277</v>
      </c>
      <c r="E142" s="176" t="s">
        <v>470</v>
      </c>
      <c r="F142" s="177" t="s">
        <v>471</v>
      </c>
      <c r="G142" s="178" t="s">
        <v>292</v>
      </c>
      <c r="H142" s="179">
        <v>1.4510000000000001</v>
      </c>
      <c r="I142" s="180"/>
      <c r="J142" s="181">
        <f>ROUND(I142*H142,2)</f>
        <v>0</v>
      </c>
      <c r="K142" s="177" t="s">
        <v>281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282</v>
      </c>
      <c r="AT142" s="186" t="s">
        <v>277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1048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473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11.25">
      <c r="A144" s="36"/>
      <c r="B144" s="37"/>
      <c r="C144" s="38"/>
      <c r="D144" s="193" t="s">
        <v>286</v>
      </c>
      <c r="E144" s="38"/>
      <c r="F144" s="194" t="s">
        <v>474</v>
      </c>
      <c r="G144" s="38"/>
      <c r="H144" s="38"/>
      <c r="I144" s="190"/>
      <c r="J144" s="38"/>
      <c r="K144" s="38"/>
      <c r="L144" s="41"/>
      <c r="M144" s="227"/>
      <c r="N144" s="228"/>
      <c r="O144" s="229"/>
      <c r="P144" s="229"/>
      <c r="Q144" s="229"/>
      <c r="R144" s="229"/>
      <c r="S144" s="229"/>
      <c r="T144" s="23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286</v>
      </c>
      <c r="AU144" s="19" t="s">
        <v>85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qitca5sxVZQ5VeHW0kdPO/B3tFZef1FTi2PG6gL2hseGJZf5CNfw8144Ol8x45JFPDYagNiRxl7o8k4BSJo2TA==" saltValue="biVE0coYGhROJqum1cm2H0LOCdEfVqtqOvtiI+spGA4rnkAxQTQ38LXGFffpq4diKBp37alSlo/c+qI6K+FKqw==" spinCount="100000" sheet="1" objects="1" scenarios="1" formatColumns="0" formatRows="0" autoFilter="0"/>
  <autoFilter ref="C81:K144" xr:uid="{00000000-0009-0000-0000-00001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300-000000000000}"/>
    <hyperlink ref="F98" r:id="rId2" xr:uid="{00000000-0004-0000-1300-000001000000}"/>
    <hyperlink ref="F103" r:id="rId3" xr:uid="{00000000-0004-0000-1300-000002000000}"/>
    <hyperlink ref="F107" r:id="rId4" xr:uid="{00000000-0004-0000-1300-000003000000}"/>
    <hyperlink ref="F111" r:id="rId5" xr:uid="{00000000-0004-0000-1300-000004000000}"/>
    <hyperlink ref="F120" r:id="rId6" xr:uid="{00000000-0004-0000-1300-000005000000}"/>
    <hyperlink ref="F124" r:id="rId7" xr:uid="{00000000-0004-0000-1300-000006000000}"/>
    <hyperlink ref="F130" r:id="rId8" xr:uid="{00000000-0004-0000-1300-000007000000}"/>
    <hyperlink ref="F136" r:id="rId9" xr:uid="{00000000-0004-0000-1300-000008000000}"/>
    <hyperlink ref="F144" r:id="rId10" xr:uid="{00000000-0004-0000-13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142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1049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247099-04.5 - SO 04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247099-04.5 - SO 04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1050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1051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1052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1053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1054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1055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1056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1057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1058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1059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xCSQtf1mAWsamGCukPHeNatV3+VzgsfXCGa/utQvUQx4fnsrJ7ITzo6elcmCtacIQAleTT0ouThZuwELaxAbGw==" saltValue="6HYx823Jx0WduBK0Fn+bF6rSrNVxg+yiJGpsmbk3M/zq5iSf1N9RCkJ3+rIaF4hga6abDKcOz13xTJ5CWoxZ5g==" spinCount="100000" sheet="1" objects="1" scenarios="1" formatColumns="0" formatRows="0" autoFilter="0"/>
  <autoFilter ref="C81:K117" xr:uid="{00000000-0009-0000-0000-00001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1400-000000000000}"/>
    <hyperlink ref="F108" r:id="rId2" xr:uid="{00000000-0004-0000-1400-000001000000}"/>
    <hyperlink ref="F111" r:id="rId3" xr:uid="{00000000-0004-0000-1400-000002000000}"/>
    <hyperlink ref="F116" r:id="rId4" xr:uid="{00000000-0004-0000-1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145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1060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ROUND((SUM(BE84:BE210)),  2)</f>
        <v>0</v>
      </c>
      <c r="G33" s="36"/>
      <c r="H33" s="36"/>
      <c r="I33" s="120">
        <v>0.21</v>
      </c>
      <c r="J33" s="119">
        <f>ROUND(((SUM(BE84:BE210))*I33),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ROUND((SUM(BF84:BF210)),  2)</f>
        <v>0</v>
      </c>
      <c r="G34" s="36"/>
      <c r="H34" s="36"/>
      <c r="I34" s="120">
        <v>0.12</v>
      </c>
      <c r="J34" s="119">
        <f>ROUND(((SUM(BF84:BF210))*I34),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ROUND((SUM(BG84:BG210)),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ROUND((SUM(BH84:BH210)),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ROUND((SUM(BI84:BI210)),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247099-05.1 - SO 05 - IP11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J187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J195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J199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247099-05.1 - SO 05 - IP11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1.3141250000000002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P86+P187+P195+P199</f>
        <v>0</v>
      </c>
      <c r="Q85" s="167"/>
      <c r="R85" s="168">
        <f>R86+R187+R195+R199</f>
        <v>1.3141250000000002</v>
      </c>
      <c r="S85" s="167"/>
      <c r="T85" s="169">
        <f>T86+T187+T195+T199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BK86+BK187+BK195+BK199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SUM(P87:P186)</f>
        <v>0</v>
      </c>
      <c r="Q86" s="167"/>
      <c r="R86" s="168">
        <f>SUM(R87:R186)</f>
        <v>1.2488050000000002</v>
      </c>
      <c r="S86" s="167"/>
      <c r="T86" s="169">
        <f>SUM(T87:T186)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SUM(BK87:BK186)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1921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1061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1062</v>
      </c>
      <c r="G90" s="196"/>
      <c r="H90" s="199">
        <v>1921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16.5" customHeight="1">
      <c r="A91" s="36"/>
      <c r="B91" s="37"/>
      <c r="C91" s="175" t="s">
        <v>85</v>
      </c>
      <c r="D91" s="175" t="s">
        <v>277</v>
      </c>
      <c r="E91" s="176" t="s">
        <v>290</v>
      </c>
      <c r="F91" s="177" t="s">
        <v>291</v>
      </c>
      <c r="G91" s="178" t="s">
        <v>292</v>
      </c>
      <c r="H91" s="179">
        <v>2.8820000000000001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1063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291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1064</v>
      </c>
      <c r="G93" s="196"/>
      <c r="H93" s="199">
        <v>2.8820000000000001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83</v>
      </c>
      <c r="AY93" s="205" t="s">
        <v>275</v>
      </c>
    </row>
    <row r="94" spans="1:65" s="2" customFormat="1" ht="16.5" customHeight="1">
      <c r="A94" s="36"/>
      <c r="B94" s="37"/>
      <c r="C94" s="175" t="s">
        <v>295</v>
      </c>
      <c r="D94" s="175" t="s">
        <v>277</v>
      </c>
      <c r="E94" s="176" t="s">
        <v>296</v>
      </c>
      <c r="F94" s="177" t="s">
        <v>297</v>
      </c>
      <c r="G94" s="178" t="s">
        <v>280</v>
      </c>
      <c r="H94" s="179">
        <v>1921</v>
      </c>
      <c r="I94" s="180"/>
      <c r="J94" s="181">
        <f>ROUND(I94*H94,2)</f>
        <v>0</v>
      </c>
      <c r="K94" s="177" t="s">
        <v>281</v>
      </c>
      <c r="L94" s="41"/>
      <c r="M94" s="182" t="s">
        <v>19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282</v>
      </c>
      <c r="AT94" s="186" t="s">
        <v>277</v>
      </c>
      <c r="AU94" s="186" t="s">
        <v>85</v>
      </c>
      <c r="AY94" s="19" t="s">
        <v>275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282</v>
      </c>
      <c r="BM94" s="186" t="s">
        <v>1065</v>
      </c>
    </row>
    <row r="95" spans="1:65" s="2" customFormat="1" ht="11.25">
      <c r="A95" s="36"/>
      <c r="B95" s="37"/>
      <c r="C95" s="38"/>
      <c r="D95" s="188" t="s">
        <v>284</v>
      </c>
      <c r="E95" s="38"/>
      <c r="F95" s="189" t="s">
        <v>299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284</v>
      </c>
      <c r="AU95" s="19" t="s">
        <v>85</v>
      </c>
    </row>
    <row r="96" spans="1:65" s="2" customFormat="1" ht="11.25">
      <c r="A96" s="36"/>
      <c r="B96" s="37"/>
      <c r="C96" s="38"/>
      <c r="D96" s="193" t="s">
        <v>286</v>
      </c>
      <c r="E96" s="38"/>
      <c r="F96" s="194" t="s">
        <v>300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286</v>
      </c>
      <c r="AU96" s="19" t="s">
        <v>85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1066</v>
      </c>
      <c r="G97" s="196"/>
      <c r="H97" s="199">
        <v>1921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83</v>
      </c>
      <c r="AY97" s="205" t="s">
        <v>275</v>
      </c>
    </row>
    <row r="98" spans="1:65" s="2" customFormat="1" ht="16.5" customHeight="1">
      <c r="A98" s="36"/>
      <c r="B98" s="37"/>
      <c r="C98" s="206" t="s">
        <v>282</v>
      </c>
      <c r="D98" s="206" t="s">
        <v>302</v>
      </c>
      <c r="E98" s="207" t="s">
        <v>303</v>
      </c>
      <c r="F98" s="208" t="s">
        <v>304</v>
      </c>
      <c r="G98" s="209" t="s">
        <v>305</v>
      </c>
      <c r="H98" s="210">
        <v>5.7629999999999999</v>
      </c>
      <c r="I98" s="211"/>
      <c r="J98" s="212">
        <f>ROUND(I98*H98,2)</f>
        <v>0</v>
      </c>
      <c r="K98" s="208" t="s">
        <v>281</v>
      </c>
      <c r="L98" s="213"/>
      <c r="M98" s="214" t="s">
        <v>19</v>
      </c>
      <c r="N98" s="215" t="s">
        <v>46</v>
      </c>
      <c r="O98" s="66"/>
      <c r="P98" s="184">
        <f>O98*H98</f>
        <v>0</v>
      </c>
      <c r="Q98" s="184">
        <v>1E-3</v>
      </c>
      <c r="R98" s="184">
        <f>Q98*H98</f>
        <v>5.7629999999999999E-3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306</v>
      </c>
      <c r="AT98" s="186" t="s">
        <v>302</v>
      </c>
      <c r="AU98" s="186" t="s">
        <v>85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282</v>
      </c>
      <c r="BM98" s="186" t="s">
        <v>1067</v>
      </c>
    </row>
    <row r="99" spans="1:65" s="2" customFormat="1" ht="11.25">
      <c r="A99" s="36"/>
      <c r="B99" s="37"/>
      <c r="C99" s="38"/>
      <c r="D99" s="188" t="s">
        <v>284</v>
      </c>
      <c r="E99" s="38"/>
      <c r="F99" s="189" t="s">
        <v>304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85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309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85</v>
      </c>
    </row>
    <row r="101" spans="1:65" s="13" customFormat="1" ht="11.25">
      <c r="B101" s="195"/>
      <c r="C101" s="196"/>
      <c r="D101" s="188" t="s">
        <v>288</v>
      </c>
      <c r="E101" s="196"/>
      <c r="F101" s="198" t="s">
        <v>1068</v>
      </c>
      <c r="G101" s="196"/>
      <c r="H101" s="199">
        <v>5.7629999999999999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4</v>
      </c>
      <c r="AX101" s="13" t="s">
        <v>83</v>
      </c>
      <c r="AY101" s="205" t="s">
        <v>275</v>
      </c>
    </row>
    <row r="102" spans="1:65" s="2" customFormat="1" ht="21.75" customHeight="1">
      <c r="A102" s="36"/>
      <c r="B102" s="37"/>
      <c r="C102" s="175" t="s">
        <v>311</v>
      </c>
      <c r="D102" s="175" t="s">
        <v>277</v>
      </c>
      <c r="E102" s="176" t="s">
        <v>312</v>
      </c>
      <c r="F102" s="177" t="s">
        <v>313</v>
      </c>
      <c r="G102" s="178" t="s">
        <v>314</v>
      </c>
      <c r="H102" s="179">
        <v>34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282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282</v>
      </c>
      <c r="BM102" s="186" t="s">
        <v>1069</v>
      </c>
    </row>
    <row r="103" spans="1:65" s="2" customFormat="1" ht="19.5">
      <c r="A103" s="36"/>
      <c r="B103" s="37"/>
      <c r="C103" s="38"/>
      <c r="D103" s="188" t="s">
        <v>284</v>
      </c>
      <c r="E103" s="38"/>
      <c r="F103" s="189" t="s">
        <v>316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317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13" customFormat="1" ht="11.25">
      <c r="B105" s="195"/>
      <c r="C105" s="196"/>
      <c r="D105" s="188" t="s">
        <v>288</v>
      </c>
      <c r="E105" s="197" t="s">
        <v>19</v>
      </c>
      <c r="F105" s="198" t="s">
        <v>1070</v>
      </c>
      <c r="G105" s="196"/>
      <c r="H105" s="199">
        <v>34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288</v>
      </c>
      <c r="AU105" s="205" t="s">
        <v>85</v>
      </c>
      <c r="AV105" s="13" t="s">
        <v>85</v>
      </c>
      <c r="AW105" s="13" t="s">
        <v>36</v>
      </c>
      <c r="AX105" s="13" t="s">
        <v>83</v>
      </c>
      <c r="AY105" s="205" t="s">
        <v>275</v>
      </c>
    </row>
    <row r="106" spans="1:65" s="2" customFormat="1" ht="16.5" customHeight="1">
      <c r="A106" s="36"/>
      <c r="B106" s="37"/>
      <c r="C106" s="175" t="s">
        <v>319</v>
      </c>
      <c r="D106" s="175" t="s">
        <v>277</v>
      </c>
      <c r="E106" s="176" t="s">
        <v>320</v>
      </c>
      <c r="F106" s="177" t="s">
        <v>321</v>
      </c>
      <c r="G106" s="178" t="s">
        <v>280</v>
      </c>
      <c r="H106" s="179">
        <v>1955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282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282</v>
      </c>
      <c r="BM106" s="186" t="s">
        <v>1071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323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324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1072</v>
      </c>
      <c r="G109" s="196"/>
      <c r="H109" s="199">
        <v>1955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83</v>
      </c>
      <c r="AY109" s="205" t="s">
        <v>275</v>
      </c>
    </row>
    <row r="110" spans="1:65" s="2" customFormat="1" ht="16.5" customHeight="1">
      <c r="A110" s="36"/>
      <c r="B110" s="37"/>
      <c r="C110" s="175" t="s">
        <v>326</v>
      </c>
      <c r="D110" s="175" t="s">
        <v>277</v>
      </c>
      <c r="E110" s="176" t="s">
        <v>327</v>
      </c>
      <c r="F110" s="177" t="s">
        <v>328</v>
      </c>
      <c r="G110" s="178" t="s">
        <v>280</v>
      </c>
      <c r="H110" s="179">
        <v>1955</v>
      </c>
      <c r="I110" s="180"/>
      <c r="J110" s="181">
        <f>ROUND(I110*H110,2)</f>
        <v>0</v>
      </c>
      <c r="K110" s="177" t="s">
        <v>281</v>
      </c>
      <c r="L110" s="41"/>
      <c r="M110" s="182" t="s">
        <v>19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282</v>
      </c>
      <c r="AT110" s="186" t="s">
        <v>277</v>
      </c>
      <c r="AU110" s="186" t="s">
        <v>85</v>
      </c>
      <c r="AY110" s="19" t="s">
        <v>275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282</v>
      </c>
      <c r="BM110" s="186" t="s">
        <v>1073</v>
      </c>
    </row>
    <row r="111" spans="1:65" s="2" customFormat="1" ht="11.25">
      <c r="A111" s="36"/>
      <c r="B111" s="37"/>
      <c r="C111" s="38"/>
      <c r="D111" s="188" t="s">
        <v>284</v>
      </c>
      <c r="E111" s="38"/>
      <c r="F111" s="189" t="s">
        <v>330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284</v>
      </c>
      <c r="AU111" s="19" t="s">
        <v>85</v>
      </c>
    </row>
    <row r="112" spans="1:65" s="2" customFormat="1" ht="11.25">
      <c r="A112" s="36"/>
      <c r="B112" s="37"/>
      <c r="C112" s="38"/>
      <c r="D112" s="193" t="s">
        <v>286</v>
      </c>
      <c r="E112" s="38"/>
      <c r="F112" s="194" t="s">
        <v>331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286</v>
      </c>
      <c r="AU112" s="19" t="s">
        <v>85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1072</v>
      </c>
      <c r="G113" s="196"/>
      <c r="H113" s="199">
        <v>1955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83</v>
      </c>
      <c r="AY113" s="205" t="s">
        <v>275</v>
      </c>
    </row>
    <row r="114" spans="1:65" s="2" customFormat="1" ht="16.5" customHeight="1">
      <c r="A114" s="36"/>
      <c r="B114" s="37"/>
      <c r="C114" s="175" t="s">
        <v>306</v>
      </c>
      <c r="D114" s="175" t="s">
        <v>277</v>
      </c>
      <c r="E114" s="176" t="s">
        <v>332</v>
      </c>
      <c r="F114" s="177" t="s">
        <v>333</v>
      </c>
      <c r="G114" s="178" t="s">
        <v>280</v>
      </c>
      <c r="H114" s="179">
        <v>1921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282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1074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335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336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7" t="s">
        <v>19</v>
      </c>
      <c r="F117" s="198" t="s">
        <v>1062</v>
      </c>
      <c r="G117" s="196"/>
      <c r="H117" s="199">
        <v>1921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36</v>
      </c>
      <c r="AX117" s="13" t="s">
        <v>83</v>
      </c>
      <c r="AY117" s="205" t="s">
        <v>275</v>
      </c>
    </row>
    <row r="118" spans="1:65" s="2" customFormat="1" ht="16.5" customHeight="1">
      <c r="A118" s="36"/>
      <c r="B118" s="37"/>
      <c r="C118" s="175" t="s">
        <v>337</v>
      </c>
      <c r="D118" s="175" t="s">
        <v>277</v>
      </c>
      <c r="E118" s="176" t="s">
        <v>338</v>
      </c>
      <c r="F118" s="177" t="s">
        <v>339</v>
      </c>
      <c r="G118" s="178" t="s">
        <v>340</v>
      </c>
      <c r="H118" s="179">
        <v>0.19600000000000001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1075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342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343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1076</v>
      </c>
      <c r="G121" s="196"/>
      <c r="H121" s="199">
        <v>0.19600000000000001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346</v>
      </c>
      <c r="F122" s="177" t="s">
        <v>347</v>
      </c>
      <c r="G122" s="178" t="s">
        <v>314</v>
      </c>
      <c r="H122" s="179">
        <v>34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1077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349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350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1078</v>
      </c>
      <c r="G125" s="196"/>
      <c r="H125" s="199">
        <v>34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83</v>
      </c>
      <c r="AY125" s="205" t="s">
        <v>275</v>
      </c>
    </row>
    <row r="126" spans="1:65" s="2" customFormat="1" ht="21.75" customHeight="1">
      <c r="A126" s="36"/>
      <c r="B126" s="37"/>
      <c r="C126" s="175" t="s">
        <v>351</v>
      </c>
      <c r="D126" s="175" t="s">
        <v>277</v>
      </c>
      <c r="E126" s="176" t="s">
        <v>352</v>
      </c>
      <c r="F126" s="177" t="s">
        <v>353</v>
      </c>
      <c r="G126" s="178" t="s">
        <v>314</v>
      </c>
      <c r="H126" s="179">
        <v>34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6.0000000000000002E-5</v>
      </c>
      <c r="R126" s="184">
        <f>Q126*H126</f>
        <v>2.0400000000000001E-3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1079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355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356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65" s="13" customFormat="1" ht="11.25">
      <c r="B129" s="195"/>
      <c r="C129" s="196"/>
      <c r="D129" s="188" t="s">
        <v>288</v>
      </c>
      <c r="E129" s="197" t="s">
        <v>19</v>
      </c>
      <c r="F129" s="198" t="s">
        <v>1078</v>
      </c>
      <c r="G129" s="196"/>
      <c r="H129" s="199">
        <v>34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288</v>
      </c>
      <c r="AU129" s="205" t="s">
        <v>85</v>
      </c>
      <c r="AV129" s="13" t="s">
        <v>85</v>
      </c>
      <c r="AW129" s="13" t="s">
        <v>36</v>
      </c>
      <c r="AX129" s="13" t="s">
        <v>83</v>
      </c>
      <c r="AY129" s="205" t="s">
        <v>275</v>
      </c>
    </row>
    <row r="130" spans="1:65" s="2" customFormat="1" ht="16.5" customHeight="1">
      <c r="A130" s="36"/>
      <c r="B130" s="37"/>
      <c r="C130" s="206" t="s">
        <v>8</v>
      </c>
      <c r="D130" s="206" t="s">
        <v>302</v>
      </c>
      <c r="E130" s="207" t="s">
        <v>357</v>
      </c>
      <c r="F130" s="208" t="s">
        <v>358</v>
      </c>
      <c r="G130" s="209" t="s">
        <v>314</v>
      </c>
      <c r="H130" s="210">
        <v>68</v>
      </c>
      <c r="I130" s="211"/>
      <c r="J130" s="212">
        <f>ROUND(I130*H130,2)</f>
        <v>0</v>
      </c>
      <c r="K130" s="208" t="s">
        <v>281</v>
      </c>
      <c r="L130" s="213"/>
      <c r="M130" s="214" t="s">
        <v>19</v>
      </c>
      <c r="N130" s="215" t="s">
        <v>46</v>
      </c>
      <c r="O130" s="66"/>
      <c r="P130" s="184">
        <f>O130*H130</f>
        <v>0</v>
      </c>
      <c r="Q130" s="184">
        <v>5.8999999999999999E-3</v>
      </c>
      <c r="R130" s="184">
        <f>Q130*H130</f>
        <v>0.4012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306</v>
      </c>
      <c r="AT130" s="186" t="s">
        <v>302</v>
      </c>
      <c r="AU130" s="186" t="s">
        <v>85</v>
      </c>
      <c r="AY130" s="19" t="s">
        <v>275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83</v>
      </c>
      <c r="BK130" s="187">
        <f>ROUND(I130*H130,2)</f>
        <v>0</v>
      </c>
      <c r="BL130" s="19" t="s">
        <v>282</v>
      </c>
      <c r="BM130" s="186" t="s">
        <v>1080</v>
      </c>
    </row>
    <row r="131" spans="1:65" s="2" customFormat="1" ht="11.25">
      <c r="A131" s="36"/>
      <c r="B131" s="37"/>
      <c r="C131" s="38"/>
      <c r="D131" s="188" t="s">
        <v>284</v>
      </c>
      <c r="E131" s="38"/>
      <c r="F131" s="189" t="s">
        <v>358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284</v>
      </c>
      <c r="AU131" s="19" t="s">
        <v>85</v>
      </c>
    </row>
    <row r="132" spans="1:65" s="13" customFormat="1" ht="11.25">
      <c r="B132" s="195"/>
      <c r="C132" s="196"/>
      <c r="D132" s="188" t="s">
        <v>288</v>
      </c>
      <c r="E132" s="196"/>
      <c r="F132" s="198" t="s">
        <v>1081</v>
      </c>
      <c r="G132" s="196"/>
      <c r="H132" s="199">
        <v>68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4</v>
      </c>
      <c r="AX132" s="13" t="s">
        <v>83</v>
      </c>
      <c r="AY132" s="205" t="s">
        <v>275</v>
      </c>
    </row>
    <row r="133" spans="1:65" s="2" customFormat="1" ht="16.5" customHeight="1">
      <c r="A133" s="36"/>
      <c r="B133" s="37"/>
      <c r="C133" s="175" t="s">
        <v>361</v>
      </c>
      <c r="D133" s="175" t="s">
        <v>277</v>
      </c>
      <c r="E133" s="176" t="s">
        <v>362</v>
      </c>
      <c r="F133" s="177" t="s">
        <v>363</v>
      </c>
      <c r="G133" s="178" t="s">
        <v>314</v>
      </c>
      <c r="H133" s="179">
        <v>34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1082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365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366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3" customFormat="1" ht="11.25">
      <c r="B136" s="195"/>
      <c r="C136" s="196"/>
      <c r="D136" s="188" t="s">
        <v>288</v>
      </c>
      <c r="E136" s="197" t="s">
        <v>19</v>
      </c>
      <c r="F136" s="198" t="s">
        <v>1078</v>
      </c>
      <c r="G136" s="196"/>
      <c r="H136" s="199">
        <v>34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288</v>
      </c>
      <c r="AU136" s="205" t="s">
        <v>85</v>
      </c>
      <c r="AV136" s="13" t="s">
        <v>85</v>
      </c>
      <c r="AW136" s="13" t="s">
        <v>36</v>
      </c>
      <c r="AX136" s="13" t="s">
        <v>83</v>
      </c>
      <c r="AY136" s="205" t="s">
        <v>275</v>
      </c>
    </row>
    <row r="137" spans="1:65" s="2" customFormat="1" ht="16.5" customHeight="1">
      <c r="A137" s="36"/>
      <c r="B137" s="37"/>
      <c r="C137" s="206" t="s">
        <v>367</v>
      </c>
      <c r="D137" s="206" t="s">
        <v>302</v>
      </c>
      <c r="E137" s="207" t="s">
        <v>368</v>
      </c>
      <c r="F137" s="208" t="s">
        <v>369</v>
      </c>
      <c r="G137" s="209" t="s">
        <v>292</v>
      </c>
      <c r="H137" s="210">
        <v>6.8000000000000005E-2</v>
      </c>
      <c r="I137" s="211"/>
      <c r="J137" s="212">
        <f>ROUND(I137*H137,2)</f>
        <v>0</v>
      </c>
      <c r="K137" s="208" t="s">
        <v>281</v>
      </c>
      <c r="L137" s="213"/>
      <c r="M137" s="214" t="s">
        <v>19</v>
      </c>
      <c r="N137" s="215" t="s">
        <v>46</v>
      </c>
      <c r="O137" s="66"/>
      <c r="P137" s="184">
        <f>O137*H137</f>
        <v>0</v>
      </c>
      <c r="Q137" s="184">
        <v>1</v>
      </c>
      <c r="R137" s="184">
        <f>Q137*H137</f>
        <v>6.8000000000000005E-2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306</v>
      </c>
      <c r="AT137" s="186" t="s">
        <v>302</v>
      </c>
      <c r="AU137" s="186" t="s">
        <v>85</v>
      </c>
      <c r="AY137" s="19" t="s">
        <v>275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83</v>
      </c>
      <c r="BK137" s="187">
        <f>ROUND(I137*H137,2)</f>
        <v>0</v>
      </c>
      <c r="BL137" s="19" t="s">
        <v>282</v>
      </c>
      <c r="BM137" s="186" t="s">
        <v>1083</v>
      </c>
    </row>
    <row r="138" spans="1:65" s="2" customFormat="1" ht="11.25">
      <c r="A138" s="36"/>
      <c r="B138" s="37"/>
      <c r="C138" s="38"/>
      <c r="D138" s="188" t="s">
        <v>284</v>
      </c>
      <c r="E138" s="38"/>
      <c r="F138" s="189" t="s">
        <v>369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284</v>
      </c>
      <c r="AU138" s="19" t="s">
        <v>85</v>
      </c>
    </row>
    <row r="139" spans="1:65" s="13" customFormat="1" ht="11.25">
      <c r="B139" s="195"/>
      <c r="C139" s="196"/>
      <c r="D139" s="188" t="s">
        <v>288</v>
      </c>
      <c r="E139" s="196"/>
      <c r="F139" s="198" t="s">
        <v>1084</v>
      </c>
      <c r="G139" s="196"/>
      <c r="H139" s="199">
        <v>6.8000000000000005E-2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4</v>
      </c>
      <c r="AX139" s="13" t="s">
        <v>83</v>
      </c>
      <c r="AY139" s="205" t="s">
        <v>275</v>
      </c>
    </row>
    <row r="140" spans="1:65" s="2" customFormat="1" ht="16.5" customHeight="1">
      <c r="A140" s="36"/>
      <c r="B140" s="37"/>
      <c r="C140" s="175" t="s">
        <v>372</v>
      </c>
      <c r="D140" s="175" t="s">
        <v>277</v>
      </c>
      <c r="E140" s="176" t="s">
        <v>373</v>
      </c>
      <c r="F140" s="177" t="s">
        <v>374</v>
      </c>
      <c r="G140" s="178" t="s">
        <v>314</v>
      </c>
      <c r="H140" s="179">
        <v>34</v>
      </c>
      <c r="I140" s="180"/>
      <c r="J140" s="181">
        <f>ROUND(I140*H140,2)</f>
        <v>0</v>
      </c>
      <c r="K140" s="177" t="s">
        <v>281</v>
      </c>
      <c r="L140" s="41"/>
      <c r="M140" s="182" t="s">
        <v>19</v>
      </c>
      <c r="N140" s="183" t="s">
        <v>46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282</v>
      </c>
      <c r="AT140" s="186" t="s">
        <v>277</v>
      </c>
      <c r="AU140" s="186" t="s">
        <v>85</v>
      </c>
      <c r="AY140" s="19" t="s">
        <v>275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83</v>
      </c>
      <c r="BK140" s="187">
        <f>ROUND(I140*H140,2)</f>
        <v>0</v>
      </c>
      <c r="BL140" s="19" t="s">
        <v>282</v>
      </c>
      <c r="BM140" s="186" t="s">
        <v>1085</v>
      </c>
    </row>
    <row r="141" spans="1:65" s="2" customFormat="1" ht="11.25">
      <c r="A141" s="36"/>
      <c r="B141" s="37"/>
      <c r="C141" s="38"/>
      <c r="D141" s="188" t="s">
        <v>284</v>
      </c>
      <c r="E141" s="38"/>
      <c r="F141" s="189" t="s">
        <v>376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284</v>
      </c>
      <c r="AU141" s="19" t="s">
        <v>85</v>
      </c>
    </row>
    <row r="142" spans="1:65" s="2" customFormat="1" ht="11.25">
      <c r="A142" s="36"/>
      <c r="B142" s="37"/>
      <c r="C142" s="38"/>
      <c r="D142" s="193" t="s">
        <v>286</v>
      </c>
      <c r="E142" s="38"/>
      <c r="F142" s="194" t="s">
        <v>377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286</v>
      </c>
      <c r="AU142" s="19" t="s">
        <v>85</v>
      </c>
    </row>
    <row r="143" spans="1:65" s="14" customFormat="1" ht="11.25">
      <c r="B143" s="217"/>
      <c r="C143" s="218"/>
      <c r="D143" s="188" t="s">
        <v>288</v>
      </c>
      <c r="E143" s="219" t="s">
        <v>19</v>
      </c>
      <c r="F143" s="220" t="s">
        <v>1086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288</v>
      </c>
      <c r="AU143" s="226" t="s">
        <v>85</v>
      </c>
      <c r="AV143" s="14" t="s">
        <v>83</v>
      </c>
      <c r="AW143" s="14" t="s">
        <v>36</v>
      </c>
      <c r="AX143" s="14" t="s">
        <v>75</v>
      </c>
      <c r="AY143" s="226" t="s">
        <v>275</v>
      </c>
    </row>
    <row r="144" spans="1:65" s="13" customFormat="1" ht="11.25">
      <c r="B144" s="195"/>
      <c r="C144" s="196"/>
      <c r="D144" s="188" t="s">
        <v>288</v>
      </c>
      <c r="E144" s="197" t="s">
        <v>19</v>
      </c>
      <c r="F144" s="198" t="s">
        <v>1087</v>
      </c>
      <c r="G144" s="196"/>
      <c r="H144" s="199">
        <v>34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288</v>
      </c>
      <c r="AU144" s="205" t="s">
        <v>85</v>
      </c>
      <c r="AV144" s="13" t="s">
        <v>85</v>
      </c>
      <c r="AW144" s="13" t="s">
        <v>36</v>
      </c>
      <c r="AX144" s="13" t="s">
        <v>83</v>
      </c>
      <c r="AY144" s="205" t="s">
        <v>275</v>
      </c>
    </row>
    <row r="145" spans="1:65" s="2" customFormat="1" ht="16.5" customHeight="1">
      <c r="A145" s="36"/>
      <c r="B145" s="37"/>
      <c r="C145" s="175" t="s">
        <v>380</v>
      </c>
      <c r="D145" s="175" t="s">
        <v>277</v>
      </c>
      <c r="E145" s="176" t="s">
        <v>381</v>
      </c>
      <c r="F145" s="177" t="s">
        <v>382</v>
      </c>
      <c r="G145" s="178" t="s">
        <v>314</v>
      </c>
      <c r="H145" s="179">
        <v>34</v>
      </c>
      <c r="I145" s="180"/>
      <c r="J145" s="181">
        <f>ROUND(I145*H145,2)</f>
        <v>0</v>
      </c>
      <c r="K145" s="177" t="s">
        <v>281</v>
      </c>
      <c r="L145" s="41"/>
      <c r="M145" s="182" t="s">
        <v>19</v>
      </c>
      <c r="N145" s="183" t="s">
        <v>46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282</v>
      </c>
      <c r="AT145" s="186" t="s">
        <v>277</v>
      </c>
      <c r="AU145" s="186" t="s">
        <v>85</v>
      </c>
      <c r="AY145" s="19" t="s">
        <v>275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83</v>
      </c>
      <c r="BK145" s="187">
        <f>ROUND(I145*H145,2)</f>
        <v>0</v>
      </c>
      <c r="BL145" s="19" t="s">
        <v>282</v>
      </c>
      <c r="BM145" s="186" t="s">
        <v>1088</v>
      </c>
    </row>
    <row r="146" spans="1:65" s="2" customFormat="1" ht="11.25">
      <c r="A146" s="36"/>
      <c r="B146" s="37"/>
      <c r="C146" s="38"/>
      <c r="D146" s="188" t="s">
        <v>284</v>
      </c>
      <c r="E146" s="38"/>
      <c r="F146" s="189" t="s">
        <v>384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284</v>
      </c>
      <c r="AU146" s="19" t="s">
        <v>85</v>
      </c>
    </row>
    <row r="147" spans="1:65" s="2" customFormat="1" ht="11.25">
      <c r="A147" s="36"/>
      <c r="B147" s="37"/>
      <c r="C147" s="38"/>
      <c r="D147" s="193" t="s">
        <v>286</v>
      </c>
      <c r="E147" s="38"/>
      <c r="F147" s="194" t="s">
        <v>385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286</v>
      </c>
      <c r="AU147" s="19" t="s">
        <v>85</v>
      </c>
    </row>
    <row r="148" spans="1:65" s="13" customFormat="1" ht="11.25">
      <c r="B148" s="195"/>
      <c r="C148" s="196"/>
      <c r="D148" s="188" t="s">
        <v>288</v>
      </c>
      <c r="E148" s="197" t="s">
        <v>19</v>
      </c>
      <c r="F148" s="198" t="s">
        <v>1089</v>
      </c>
      <c r="G148" s="196"/>
      <c r="H148" s="199">
        <v>34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288</v>
      </c>
      <c r="AU148" s="205" t="s">
        <v>85</v>
      </c>
      <c r="AV148" s="13" t="s">
        <v>85</v>
      </c>
      <c r="AW148" s="13" t="s">
        <v>36</v>
      </c>
      <c r="AX148" s="13" t="s">
        <v>83</v>
      </c>
      <c r="AY148" s="205" t="s">
        <v>275</v>
      </c>
    </row>
    <row r="149" spans="1:65" s="2" customFormat="1" ht="16.5" customHeight="1">
      <c r="A149" s="36"/>
      <c r="B149" s="37"/>
      <c r="C149" s="175" t="s">
        <v>387</v>
      </c>
      <c r="D149" s="175" t="s">
        <v>277</v>
      </c>
      <c r="E149" s="176" t="s">
        <v>388</v>
      </c>
      <c r="F149" s="177" t="s">
        <v>389</v>
      </c>
      <c r="G149" s="178" t="s">
        <v>314</v>
      </c>
      <c r="H149" s="179">
        <v>34</v>
      </c>
      <c r="I149" s="180"/>
      <c r="J149" s="181">
        <f>ROUND(I149*H149,2)</f>
        <v>0</v>
      </c>
      <c r="K149" s="177" t="s">
        <v>281</v>
      </c>
      <c r="L149" s="41"/>
      <c r="M149" s="182" t="s">
        <v>19</v>
      </c>
      <c r="N149" s="183" t="s">
        <v>46</v>
      </c>
      <c r="O149" s="66"/>
      <c r="P149" s="184">
        <f>O149*H149</f>
        <v>0</v>
      </c>
      <c r="Q149" s="184">
        <v>2.0799999999999998E-3</v>
      </c>
      <c r="R149" s="184">
        <f>Q149*H149</f>
        <v>7.0719999999999991E-2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282</v>
      </c>
      <c r="AT149" s="186" t="s">
        <v>277</v>
      </c>
      <c r="AU149" s="186" t="s">
        <v>85</v>
      </c>
      <c r="AY149" s="19" t="s">
        <v>275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83</v>
      </c>
      <c r="BK149" s="187">
        <f>ROUND(I149*H149,2)</f>
        <v>0</v>
      </c>
      <c r="BL149" s="19" t="s">
        <v>282</v>
      </c>
      <c r="BM149" s="186" t="s">
        <v>1090</v>
      </c>
    </row>
    <row r="150" spans="1:65" s="2" customFormat="1" ht="11.25">
      <c r="A150" s="36"/>
      <c r="B150" s="37"/>
      <c r="C150" s="38"/>
      <c r="D150" s="188" t="s">
        <v>284</v>
      </c>
      <c r="E150" s="38"/>
      <c r="F150" s="189" t="s">
        <v>391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284</v>
      </c>
      <c r="AU150" s="19" t="s">
        <v>85</v>
      </c>
    </row>
    <row r="151" spans="1:65" s="2" customFormat="1" ht="11.25">
      <c r="A151" s="36"/>
      <c r="B151" s="37"/>
      <c r="C151" s="38"/>
      <c r="D151" s="193" t="s">
        <v>286</v>
      </c>
      <c r="E151" s="38"/>
      <c r="F151" s="194" t="s">
        <v>392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286</v>
      </c>
      <c r="AU151" s="19" t="s">
        <v>85</v>
      </c>
    </row>
    <row r="152" spans="1:65" s="14" customFormat="1" ht="11.25">
      <c r="B152" s="217"/>
      <c r="C152" s="218"/>
      <c r="D152" s="188" t="s">
        <v>288</v>
      </c>
      <c r="E152" s="219" t="s">
        <v>19</v>
      </c>
      <c r="F152" s="220" t="s">
        <v>393</v>
      </c>
      <c r="G152" s="218"/>
      <c r="H152" s="219" t="s">
        <v>19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288</v>
      </c>
      <c r="AU152" s="226" t="s">
        <v>85</v>
      </c>
      <c r="AV152" s="14" t="s">
        <v>83</v>
      </c>
      <c r="AW152" s="14" t="s">
        <v>36</v>
      </c>
      <c r="AX152" s="14" t="s">
        <v>75</v>
      </c>
      <c r="AY152" s="226" t="s">
        <v>275</v>
      </c>
    </row>
    <row r="153" spans="1:65" s="13" customFormat="1" ht="11.25">
      <c r="B153" s="195"/>
      <c r="C153" s="196"/>
      <c r="D153" s="188" t="s">
        <v>288</v>
      </c>
      <c r="E153" s="197" t="s">
        <v>19</v>
      </c>
      <c r="F153" s="198" t="s">
        <v>1078</v>
      </c>
      <c r="G153" s="196"/>
      <c r="H153" s="199">
        <v>34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288</v>
      </c>
      <c r="AU153" s="205" t="s">
        <v>85</v>
      </c>
      <c r="AV153" s="13" t="s">
        <v>85</v>
      </c>
      <c r="AW153" s="13" t="s">
        <v>36</v>
      </c>
      <c r="AX153" s="13" t="s">
        <v>83</v>
      </c>
      <c r="AY153" s="205" t="s">
        <v>275</v>
      </c>
    </row>
    <row r="154" spans="1:65" s="2" customFormat="1" ht="16.5" customHeight="1">
      <c r="A154" s="36"/>
      <c r="B154" s="37"/>
      <c r="C154" s="175" t="s">
        <v>394</v>
      </c>
      <c r="D154" s="175" t="s">
        <v>277</v>
      </c>
      <c r="E154" s="176" t="s">
        <v>395</v>
      </c>
      <c r="F154" s="177" t="s">
        <v>396</v>
      </c>
      <c r="G154" s="178" t="s">
        <v>397</v>
      </c>
      <c r="H154" s="179">
        <v>34</v>
      </c>
      <c r="I154" s="180"/>
      <c r="J154" s="181">
        <f>ROUND(I154*H154,2)</f>
        <v>0</v>
      </c>
      <c r="K154" s="177" t="s">
        <v>19</v>
      </c>
      <c r="L154" s="41"/>
      <c r="M154" s="182" t="s">
        <v>19</v>
      </c>
      <c r="N154" s="183" t="s">
        <v>46</v>
      </c>
      <c r="O154" s="66"/>
      <c r="P154" s="184">
        <f>O154*H154</f>
        <v>0</v>
      </c>
      <c r="Q154" s="184">
        <v>2.0000000000000002E-5</v>
      </c>
      <c r="R154" s="184">
        <f>Q154*H154</f>
        <v>6.8000000000000005E-4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282</v>
      </c>
      <c r="AT154" s="186" t="s">
        <v>277</v>
      </c>
      <c r="AU154" s="186" t="s">
        <v>85</v>
      </c>
      <c r="AY154" s="19" t="s">
        <v>275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282</v>
      </c>
      <c r="BM154" s="186" t="s">
        <v>1091</v>
      </c>
    </row>
    <row r="155" spans="1:65" s="2" customFormat="1" ht="11.25">
      <c r="A155" s="36"/>
      <c r="B155" s="37"/>
      <c r="C155" s="38"/>
      <c r="D155" s="188" t="s">
        <v>284</v>
      </c>
      <c r="E155" s="38"/>
      <c r="F155" s="189" t="s">
        <v>396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284</v>
      </c>
      <c r="AU155" s="19" t="s">
        <v>85</v>
      </c>
    </row>
    <row r="156" spans="1:65" s="13" customFormat="1" ht="11.25">
      <c r="B156" s="195"/>
      <c r="C156" s="196"/>
      <c r="D156" s="188" t="s">
        <v>288</v>
      </c>
      <c r="E156" s="197" t="s">
        <v>19</v>
      </c>
      <c r="F156" s="198" t="s">
        <v>1070</v>
      </c>
      <c r="G156" s="196"/>
      <c r="H156" s="199">
        <v>34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288</v>
      </c>
      <c r="AU156" s="205" t="s">
        <v>85</v>
      </c>
      <c r="AV156" s="13" t="s">
        <v>85</v>
      </c>
      <c r="AW156" s="13" t="s">
        <v>36</v>
      </c>
      <c r="AX156" s="13" t="s">
        <v>83</v>
      </c>
      <c r="AY156" s="205" t="s">
        <v>275</v>
      </c>
    </row>
    <row r="157" spans="1:65" s="2" customFormat="1" ht="16.5" customHeight="1">
      <c r="A157" s="36"/>
      <c r="B157" s="37"/>
      <c r="C157" s="175" t="s">
        <v>400</v>
      </c>
      <c r="D157" s="175" t="s">
        <v>277</v>
      </c>
      <c r="E157" s="176" t="s">
        <v>401</v>
      </c>
      <c r="F157" s="177" t="s">
        <v>402</v>
      </c>
      <c r="G157" s="178" t="s">
        <v>280</v>
      </c>
      <c r="H157" s="179">
        <v>34</v>
      </c>
      <c r="I157" s="180"/>
      <c r="J157" s="181">
        <f>ROUND(I157*H157,2)</f>
        <v>0</v>
      </c>
      <c r="K157" s="177" t="s">
        <v>281</v>
      </c>
      <c r="L157" s="41"/>
      <c r="M157" s="182" t="s">
        <v>19</v>
      </c>
      <c r="N157" s="183" t="s">
        <v>46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282</v>
      </c>
      <c r="AT157" s="186" t="s">
        <v>277</v>
      </c>
      <c r="AU157" s="186" t="s">
        <v>85</v>
      </c>
      <c r="AY157" s="19" t="s">
        <v>275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83</v>
      </c>
      <c r="BK157" s="187">
        <f>ROUND(I157*H157,2)</f>
        <v>0</v>
      </c>
      <c r="BL157" s="19" t="s">
        <v>282</v>
      </c>
      <c r="BM157" s="186" t="s">
        <v>1092</v>
      </c>
    </row>
    <row r="158" spans="1:65" s="2" customFormat="1" ht="11.25">
      <c r="A158" s="36"/>
      <c r="B158" s="37"/>
      <c r="C158" s="38"/>
      <c r="D158" s="188" t="s">
        <v>284</v>
      </c>
      <c r="E158" s="38"/>
      <c r="F158" s="189" t="s">
        <v>404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284</v>
      </c>
      <c r="AU158" s="19" t="s">
        <v>85</v>
      </c>
    </row>
    <row r="159" spans="1:65" s="2" customFormat="1" ht="11.25">
      <c r="A159" s="36"/>
      <c r="B159" s="37"/>
      <c r="C159" s="38"/>
      <c r="D159" s="193" t="s">
        <v>286</v>
      </c>
      <c r="E159" s="38"/>
      <c r="F159" s="194" t="s">
        <v>405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286</v>
      </c>
      <c r="AU159" s="19" t="s">
        <v>85</v>
      </c>
    </row>
    <row r="160" spans="1:65" s="13" customFormat="1" ht="11.25">
      <c r="B160" s="195"/>
      <c r="C160" s="196"/>
      <c r="D160" s="188" t="s">
        <v>288</v>
      </c>
      <c r="E160" s="197" t="s">
        <v>19</v>
      </c>
      <c r="F160" s="198" t="s">
        <v>1070</v>
      </c>
      <c r="G160" s="196"/>
      <c r="H160" s="199">
        <v>34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288</v>
      </c>
      <c r="AU160" s="205" t="s">
        <v>85</v>
      </c>
      <c r="AV160" s="13" t="s">
        <v>85</v>
      </c>
      <c r="AW160" s="13" t="s">
        <v>36</v>
      </c>
      <c r="AX160" s="13" t="s">
        <v>83</v>
      </c>
      <c r="AY160" s="205" t="s">
        <v>275</v>
      </c>
    </row>
    <row r="161" spans="1:65" s="2" customFormat="1" ht="16.5" customHeight="1">
      <c r="A161" s="36"/>
      <c r="B161" s="37"/>
      <c r="C161" s="206" t="s">
        <v>406</v>
      </c>
      <c r="D161" s="206" t="s">
        <v>302</v>
      </c>
      <c r="E161" s="207" t="s">
        <v>407</v>
      </c>
      <c r="F161" s="208" t="s">
        <v>408</v>
      </c>
      <c r="G161" s="209" t="s">
        <v>409</v>
      </c>
      <c r="H161" s="210">
        <v>3.5019999999999998</v>
      </c>
      <c r="I161" s="211"/>
      <c r="J161" s="212">
        <f>ROUND(I161*H161,2)</f>
        <v>0</v>
      </c>
      <c r="K161" s="208" t="s">
        <v>281</v>
      </c>
      <c r="L161" s="213"/>
      <c r="M161" s="214" t="s">
        <v>19</v>
      </c>
      <c r="N161" s="215" t="s">
        <v>46</v>
      </c>
      <c r="O161" s="66"/>
      <c r="P161" s="184">
        <f>O161*H161</f>
        <v>0</v>
      </c>
      <c r="Q161" s="184">
        <v>0.2</v>
      </c>
      <c r="R161" s="184">
        <f>Q161*H161</f>
        <v>0.70040000000000002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306</v>
      </c>
      <c r="AT161" s="186" t="s">
        <v>302</v>
      </c>
      <c r="AU161" s="186" t="s">
        <v>85</v>
      </c>
      <c r="AY161" s="19" t="s">
        <v>275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83</v>
      </c>
      <c r="BK161" s="187">
        <f>ROUND(I161*H161,2)</f>
        <v>0</v>
      </c>
      <c r="BL161" s="19" t="s">
        <v>282</v>
      </c>
      <c r="BM161" s="186" t="s">
        <v>1093</v>
      </c>
    </row>
    <row r="162" spans="1:65" s="2" customFormat="1" ht="11.25">
      <c r="A162" s="36"/>
      <c r="B162" s="37"/>
      <c r="C162" s="38"/>
      <c r="D162" s="188" t="s">
        <v>284</v>
      </c>
      <c r="E162" s="38"/>
      <c r="F162" s="189" t="s">
        <v>408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284</v>
      </c>
      <c r="AU162" s="19" t="s">
        <v>85</v>
      </c>
    </row>
    <row r="163" spans="1:65" s="13" customFormat="1" ht="11.25">
      <c r="B163" s="195"/>
      <c r="C163" s="196"/>
      <c r="D163" s="188" t="s">
        <v>288</v>
      </c>
      <c r="E163" s="196"/>
      <c r="F163" s="198" t="s">
        <v>1094</v>
      </c>
      <c r="G163" s="196"/>
      <c r="H163" s="199">
        <v>3.5019999999999998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288</v>
      </c>
      <c r="AU163" s="205" t="s">
        <v>85</v>
      </c>
      <c r="AV163" s="13" t="s">
        <v>85</v>
      </c>
      <c r="AW163" s="13" t="s">
        <v>4</v>
      </c>
      <c r="AX163" s="13" t="s">
        <v>83</v>
      </c>
      <c r="AY163" s="205" t="s">
        <v>275</v>
      </c>
    </row>
    <row r="164" spans="1:65" s="2" customFormat="1" ht="16.5" customHeight="1">
      <c r="A164" s="36"/>
      <c r="B164" s="37"/>
      <c r="C164" s="175" t="s">
        <v>7</v>
      </c>
      <c r="D164" s="175" t="s">
        <v>277</v>
      </c>
      <c r="E164" s="176" t="s">
        <v>412</v>
      </c>
      <c r="F164" s="177" t="s">
        <v>413</v>
      </c>
      <c r="G164" s="178" t="s">
        <v>292</v>
      </c>
      <c r="H164" s="179">
        <v>6.8000000000000005E-2</v>
      </c>
      <c r="I164" s="180"/>
      <c r="J164" s="181">
        <f>ROUND(I164*H164,2)</f>
        <v>0</v>
      </c>
      <c r="K164" s="177" t="s">
        <v>19</v>
      </c>
      <c r="L164" s="41"/>
      <c r="M164" s="182" t="s">
        <v>19</v>
      </c>
      <c r="N164" s="183" t="s">
        <v>46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282</v>
      </c>
      <c r="AT164" s="186" t="s">
        <v>277</v>
      </c>
      <c r="AU164" s="186" t="s">
        <v>85</v>
      </c>
      <c r="AY164" s="19" t="s">
        <v>275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83</v>
      </c>
      <c r="BK164" s="187">
        <f>ROUND(I164*H164,2)</f>
        <v>0</v>
      </c>
      <c r="BL164" s="19" t="s">
        <v>282</v>
      </c>
      <c r="BM164" s="186" t="s">
        <v>1095</v>
      </c>
    </row>
    <row r="165" spans="1:65" s="2" customFormat="1" ht="11.25">
      <c r="A165" s="36"/>
      <c r="B165" s="37"/>
      <c r="C165" s="38"/>
      <c r="D165" s="188" t="s">
        <v>284</v>
      </c>
      <c r="E165" s="38"/>
      <c r="F165" s="189" t="s">
        <v>415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284</v>
      </c>
      <c r="AU165" s="19" t="s">
        <v>85</v>
      </c>
    </row>
    <row r="166" spans="1:65" s="13" customFormat="1" ht="11.25">
      <c r="B166" s="195"/>
      <c r="C166" s="196"/>
      <c r="D166" s="188" t="s">
        <v>288</v>
      </c>
      <c r="E166" s="197" t="s">
        <v>19</v>
      </c>
      <c r="F166" s="198" t="s">
        <v>1096</v>
      </c>
      <c r="G166" s="196"/>
      <c r="H166" s="199">
        <v>6.8000000000000005E-2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288</v>
      </c>
      <c r="AU166" s="205" t="s">
        <v>85</v>
      </c>
      <c r="AV166" s="13" t="s">
        <v>85</v>
      </c>
      <c r="AW166" s="13" t="s">
        <v>36</v>
      </c>
      <c r="AX166" s="13" t="s">
        <v>83</v>
      </c>
      <c r="AY166" s="205" t="s">
        <v>275</v>
      </c>
    </row>
    <row r="167" spans="1:65" s="2" customFormat="1" ht="16.5" customHeight="1">
      <c r="A167" s="36"/>
      <c r="B167" s="37"/>
      <c r="C167" s="206" t="s">
        <v>417</v>
      </c>
      <c r="D167" s="206" t="s">
        <v>302</v>
      </c>
      <c r="E167" s="207" t="s">
        <v>418</v>
      </c>
      <c r="F167" s="208" t="s">
        <v>419</v>
      </c>
      <c r="G167" s="209" t="s">
        <v>305</v>
      </c>
      <c r="H167" s="210">
        <v>2E-3</v>
      </c>
      <c r="I167" s="211"/>
      <c r="J167" s="212">
        <f>ROUND(I167*H167,2)</f>
        <v>0</v>
      </c>
      <c r="K167" s="208" t="s">
        <v>19</v>
      </c>
      <c r="L167" s="213"/>
      <c r="M167" s="214" t="s">
        <v>19</v>
      </c>
      <c r="N167" s="215" t="s">
        <v>46</v>
      </c>
      <c r="O167" s="66"/>
      <c r="P167" s="184">
        <f>O167*H167</f>
        <v>0</v>
      </c>
      <c r="Q167" s="184">
        <v>1E-3</v>
      </c>
      <c r="R167" s="184">
        <f>Q167*H167</f>
        <v>1.9999999999999999E-6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306</v>
      </c>
      <c r="AT167" s="186" t="s">
        <v>302</v>
      </c>
      <c r="AU167" s="186" t="s">
        <v>85</v>
      </c>
      <c r="AY167" s="19" t="s">
        <v>275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83</v>
      </c>
      <c r="BK167" s="187">
        <f>ROUND(I167*H167,2)</f>
        <v>0</v>
      </c>
      <c r="BL167" s="19" t="s">
        <v>282</v>
      </c>
      <c r="BM167" s="186" t="s">
        <v>1097</v>
      </c>
    </row>
    <row r="168" spans="1:65" s="2" customFormat="1" ht="11.25">
      <c r="A168" s="36"/>
      <c r="B168" s="37"/>
      <c r="C168" s="38"/>
      <c r="D168" s="188" t="s">
        <v>284</v>
      </c>
      <c r="E168" s="38"/>
      <c r="F168" s="189" t="s">
        <v>419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284</v>
      </c>
      <c r="AU168" s="19" t="s">
        <v>85</v>
      </c>
    </row>
    <row r="169" spans="1:65" s="13" customFormat="1" ht="11.25">
      <c r="B169" s="195"/>
      <c r="C169" s="196"/>
      <c r="D169" s="188" t="s">
        <v>288</v>
      </c>
      <c r="E169" s="196"/>
      <c r="F169" s="198" t="s">
        <v>1098</v>
      </c>
      <c r="G169" s="196"/>
      <c r="H169" s="199">
        <v>2E-3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288</v>
      </c>
      <c r="AU169" s="205" t="s">
        <v>85</v>
      </c>
      <c r="AV169" s="13" t="s">
        <v>85</v>
      </c>
      <c r="AW169" s="13" t="s">
        <v>4</v>
      </c>
      <c r="AX169" s="13" t="s">
        <v>83</v>
      </c>
      <c r="AY169" s="205" t="s">
        <v>275</v>
      </c>
    </row>
    <row r="170" spans="1:65" s="2" customFormat="1" ht="16.5" customHeight="1">
      <c r="A170" s="36"/>
      <c r="B170" s="37"/>
      <c r="C170" s="175" t="s">
        <v>422</v>
      </c>
      <c r="D170" s="175" t="s">
        <v>277</v>
      </c>
      <c r="E170" s="176" t="s">
        <v>423</v>
      </c>
      <c r="F170" s="177" t="s">
        <v>424</v>
      </c>
      <c r="G170" s="178" t="s">
        <v>409</v>
      </c>
      <c r="H170" s="179">
        <v>17</v>
      </c>
      <c r="I170" s="180"/>
      <c r="J170" s="181">
        <f>ROUND(I170*H170,2)</f>
        <v>0</v>
      </c>
      <c r="K170" s="177" t="s">
        <v>281</v>
      </c>
      <c r="L170" s="41"/>
      <c r="M170" s="182" t="s">
        <v>19</v>
      </c>
      <c r="N170" s="183" t="s">
        <v>46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282</v>
      </c>
      <c r="AT170" s="186" t="s">
        <v>277</v>
      </c>
      <c r="AU170" s="186" t="s">
        <v>85</v>
      </c>
      <c r="AY170" s="19" t="s">
        <v>275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83</v>
      </c>
      <c r="BK170" s="187">
        <f>ROUND(I170*H170,2)</f>
        <v>0</v>
      </c>
      <c r="BL170" s="19" t="s">
        <v>282</v>
      </c>
      <c r="BM170" s="186" t="s">
        <v>1099</v>
      </c>
    </row>
    <row r="171" spans="1:65" s="2" customFormat="1" ht="11.25">
      <c r="A171" s="36"/>
      <c r="B171" s="37"/>
      <c r="C171" s="38"/>
      <c r="D171" s="188" t="s">
        <v>284</v>
      </c>
      <c r="E171" s="38"/>
      <c r="F171" s="189" t="s">
        <v>426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284</v>
      </c>
      <c r="AU171" s="19" t="s">
        <v>85</v>
      </c>
    </row>
    <row r="172" spans="1:65" s="2" customFormat="1" ht="11.25">
      <c r="A172" s="36"/>
      <c r="B172" s="37"/>
      <c r="C172" s="38"/>
      <c r="D172" s="193" t="s">
        <v>286</v>
      </c>
      <c r="E172" s="38"/>
      <c r="F172" s="194" t="s">
        <v>427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286</v>
      </c>
      <c r="AU172" s="19" t="s">
        <v>85</v>
      </c>
    </row>
    <row r="173" spans="1:65" s="13" customFormat="1" ht="11.25">
      <c r="B173" s="195"/>
      <c r="C173" s="196"/>
      <c r="D173" s="188" t="s">
        <v>288</v>
      </c>
      <c r="E173" s="197" t="s">
        <v>19</v>
      </c>
      <c r="F173" s="198" t="s">
        <v>1100</v>
      </c>
      <c r="G173" s="196"/>
      <c r="H173" s="199">
        <v>17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288</v>
      </c>
      <c r="AU173" s="205" t="s">
        <v>85</v>
      </c>
      <c r="AV173" s="13" t="s">
        <v>85</v>
      </c>
      <c r="AW173" s="13" t="s">
        <v>36</v>
      </c>
      <c r="AX173" s="13" t="s">
        <v>83</v>
      </c>
      <c r="AY173" s="205" t="s">
        <v>275</v>
      </c>
    </row>
    <row r="174" spans="1:65" s="2" customFormat="1" ht="16.5" customHeight="1">
      <c r="A174" s="36"/>
      <c r="B174" s="37"/>
      <c r="C174" s="175" t="s">
        <v>429</v>
      </c>
      <c r="D174" s="175" t="s">
        <v>277</v>
      </c>
      <c r="E174" s="176" t="s">
        <v>430</v>
      </c>
      <c r="F174" s="177" t="s">
        <v>431</v>
      </c>
      <c r="G174" s="178" t="s">
        <v>409</v>
      </c>
      <c r="H174" s="179">
        <v>17</v>
      </c>
      <c r="I174" s="180"/>
      <c r="J174" s="181">
        <f>ROUND(I174*H174,2)</f>
        <v>0</v>
      </c>
      <c r="K174" s="177" t="s">
        <v>281</v>
      </c>
      <c r="L174" s="41"/>
      <c r="M174" s="182" t="s">
        <v>19</v>
      </c>
      <c r="N174" s="183" t="s">
        <v>46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282</v>
      </c>
      <c r="AT174" s="186" t="s">
        <v>277</v>
      </c>
      <c r="AU174" s="186" t="s">
        <v>85</v>
      </c>
      <c r="AY174" s="19" t="s">
        <v>275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83</v>
      </c>
      <c r="BK174" s="187">
        <f>ROUND(I174*H174,2)</f>
        <v>0</v>
      </c>
      <c r="BL174" s="19" t="s">
        <v>282</v>
      </c>
      <c r="BM174" s="186" t="s">
        <v>1101</v>
      </c>
    </row>
    <row r="175" spans="1:65" s="2" customFormat="1" ht="11.25">
      <c r="A175" s="36"/>
      <c r="B175" s="37"/>
      <c r="C175" s="38"/>
      <c r="D175" s="188" t="s">
        <v>284</v>
      </c>
      <c r="E175" s="38"/>
      <c r="F175" s="189" t="s">
        <v>433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284</v>
      </c>
      <c r="AU175" s="19" t="s">
        <v>85</v>
      </c>
    </row>
    <row r="176" spans="1:65" s="2" customFormat="1" ht="11.25">
      <c r="A176" s="36"/>
      <c r="B176" s="37"/>
      <c r="C176" s="38"/>
      <c r="D176" s="193" t="s">
        <v>286</v>
      </c>
      <c r="E176" s="38"/>
      <c r="F176" s="194" t="s">
        <v>434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286</v>
      </c>
      <c r="AU176" s="19" t="s">
        <v>85</v>
      </c>
    </row>
    <row r="177" spans="1:65" s="13" customFormat="1" ht="11.25">
      <c r="B177" s="195"/>
      <c r="C177" s="196"/>
      <c r="D177" s="188" t="s">
        <v>288</v>
      </c>
      <c r="E177" s="197" t="s">
        <v>19</v>
      </c>
      <c r="F177" s="198" t="s">
        <v>1100</v>
      </c>
      <c r="G177" s="196"/>
      <c r="H177" s="199">
        <v>17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288</v>
      </c>
      <c r="AU177" s="205" t="s">
        <v>85</v>
      </c>
      <c r="AV177" s="13" t="s">
        <v>85</v>
      </c>
      <c r="AW177" s="13" t="s">
        <v>36</v>
      </c>
      <c r="AX177" s="13" t="s">
        <v>83</v>
      </c>
      <c r="AY177" s="205" t="s">
        <v>275</v>
      </c>
    </row>
    <row r="178" spans="1:65" s="2" customFormat="1" ht="16.5" customHeight="1">
      <c r="A178" s="36"/>
      <c r="B178" s="37"/>
      <c r="C178" s="175" t="s">
        <v>435</v>
      </c>
      <c r="D178" s="175" t="s">
        <v>277</v>
      </c>
      <c r="E178" s="176" t="s">
        <v>436</v>
      </c>
      <c r="F178" s="177" t="s">
        <v>437</v>
      </c>
      <c r="G178" s="178" t="s">
        <v>409</v>
      </c>
      <c r="H178" s="179">
        <v>68</v>
      </c>
      <c r="I178" s="180"/>
      <c r="J178" s="181">
        <f>ROUND(I178*H178,2)</f>
        <v>0</v>
      </c>
      <c r="K178" s="177" t="s">
        <v>281</v>
      </c>
      <c r="L178" s="41"/>
      <c r="M178" s="182" t="s">
        <v>19</v>
      </c>
      <c r="N178" s="183" t="s">
        <v>46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282</v>
      </c>
      <c r="AT178" s="186" t="s">
        <v>277</v>
      </c>
      <c r="AU178" s="186" t="s">
        <v>85</v>
      </c>
      <c r="AY178" s="19" t="s">
        <v>275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83</v>
      </c>
      <c r="BK178" s="187">
        <f>ROUND(I178*H178,2)</f>
        <v>0</v>
      </c>
      <c r="BL178" s="19" t="s">
        <v>282</v>
      </c>
      <c r="BM178" s="186" t="s">
        <v>1102</v>
      </c>
    </row>
    <row r="179" spans="1:65" s="2" customFormat="1" ht="11.25">
      <c r="A179" s="36"/>
      <c r="B179" s="37"/>
      <c r="C179" s="38"/>
      <c r="D179" s="188" t="s">
        <v>284</v>
      </c>
      <c r="E179" s="38"/>
      <c r="F179" s="189" t="s">
        <v>439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284</v>
      </c>
      <c r="AU179" s="19" t="s">
        <v>85</v>
      </c>
    </row>
    <row r="180" spans="1:65" s="2" customFormat="1" ht="11.25">
      <c r="A180" s="36"/>
      <c r="B180" s="37"/>
      <c r="C180" s="38"/>
      <c r="D180" s="193" t="s">
        <v>286</v>
      </c>
      <c r="E180" s="38"/>
      <c r="F180" s="194" t="s">
        <v>440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286</v>
      </c>
      <c r="AU180" s="19" t="s">
        <v>85</v>
      </c>
    </row>
    <row r="181" spans="1:65" s="13" customFormat="1" ht="22.5">
      <c r="B181" s="195"/>
      <c r="C181" s="196"/>
      <c r="D181" s="188" t="s">
        <v>288</v>
      </c>
      <c r="E181" s="197" t="s">
        <v>19</v>
      </c>
      <c r="F181" s="198" t="s">
        <v>1103</v>
      </c>
      <c r="G181" s="196"/>
      <c r="H181" s="199">
        <v>68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288</v>
      </c>
      <c r="AU181" s="205" t="s">
        <v>85</v>
      </c>
      <c r="AV181" s="13" t="s">
        <v>85</v>
      </c>
      <c r="AW181" s="13" t="s">
        <v>36</v>
      </c>
      <c r="AX181" s="13" t="s">
        <v>83</v>
      </c>
      <c r="AY181" s="205" t="s">
        <v>275</v>
      </c>
    </row>
    <row r="182" spans="1:65" s="2" customFormat="1" ht="16.5" customHeight="1">
      <c r="A182" s="36"/>
      <c r="B182" s="37"/>
      <c r="C182" s="206" t="s">
        <v>442</v>
      </c>
      <c r="D182" s="206" t="s">
        <v>302</v>
      </c>
      <c r="E182" s="207" t="s">
        <v>443</v>
      </c>
      <c r="F182" s="208" t="s">
        <v>444</v>
      </c>
      <c r="G182" s="209" t="s">
        <v>305</v>
      </c>
      <c r="H182" s="210">
        <v>13.6</v>
      </c>
      <c r="I182" s="211"/>
      <c r="J182" s="212">
        <f>ROUND(I182*H182,2)</f>
        <v>0</v>
      </c>
      <c r="K182" s="208" t="s">
        <v>19</v>
      </c>
      <c r="L182" s="213"/>
      <c r="M182" s="214" t="s">
        <v>19</v>
      </c>
      <c r="N182" s="215" t="s">
        <v>46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306</v>
      </c>
      <c r="AT182" s="186" t="s">
        <v>302</v>
      </c>
      <c r="AU182" s="186" t="s">
        <v>85</v>
      </c>
      <c r="AY182" s="19" t="s">
        <v>275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83</v>
      </c>
      <c r="BK182" s="187">
        <f>ROUND(I182*H182,2)</f>
        <v>0</v>
      </c>
      <c r="BL182" s="19" t="s">
        <v>282</v>
      </c>
      <c r="BM182" s="186" t="s">
        <v>1104</v>
      </c>
    </row>
    <row r="183" spans="1:65" s="2" customFormat="1" ht="11.25">
      <c r="A183" s="36"/>
      <c r="B183" s="37"/>
      <c r="C183" s="38"/>
      <c r="D183" s="188" t="s">
        <v>284</v>
      </c>
      <c r="E183" s="38"/>
      <c r="F183" s="189" t="s">
        <v>444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284</v>
      </c>
      <c r="AU183" s="19" t="s">
        <v>85</v>
      </c>
    </row>
    <row r="184" spans="1:65" s="2" customFormat="1" ht="19.5">
      <c r="A184" s="36"/>
      <c r="B184" s="37"/>
      <c r="C184" s="38"/>
      <c r="D184" s="188" t="s">
        <v>308</v>
      </c>
      <c r="E184" s="38"/>
      <c r="F184" s="216" t="s">
        <v>446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308</v>
      </c>
      <c r="AU184" s="19" t="s">
        <v>85</v>
      </c>
    </row>
    <row r="185" spans="1:65" s="13" customFormat="1" ht="11.25">
      <c r="B185" s="195"/>
      <c r="C185" s="196"/>
      <c r="D185" s="188" t="s">
        <v>288</v>
      </c>
      <c r="E185" s="197" t="s">
        <v>19</v>
      </c>
      <c r="F185" s="198" t="s">
        <v>1105</v>
      </c>
      <c r="G185" s="196"/>
      <c r="H185" s="199">
        <v>68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288</v>
      </c>
      <c r="AU185" s="205" t="s">
        <v>85</v>
      </c>
      <c r="AV185" s="13" t="s">
        <v>85</v>
      </c>
      <c r="AW185" s="13" t="s">
        <v>36</v>
      </c>
      <c r="AX185" s="13" t="s">
        <v>83</v>
      </c>
      <c r="AY185" s="205" t="s">
        <v>275</v>
      </c>
    </row>
    <row r="186" spans="1:65" s="13" customFormat="1" ht="11.25">
      <c r="B186" s="195"/>
      <c r="C186" s="196"/>
      <c r="D186" s="188" t="s">
        <v>288</v>
      </c>
      <c r="E186" s="196"/>
      <c r="F186" s="198" t="s">
        <v>1106</v>
      </c>
      <c r="G186" s="196"/>
      <c r="H186" s="199">
        <v>13.6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288</v>
      </c>
      <c r="AU186" s="205" t="s">
        <v>85</v>
      </c>
      <c r="AV186" s="13" t="s">
        <v>85</v>
      </c>
      <c r="AW186" s="13" t="s">
        <v>4</v>
      </c>
      <c r="AX186" s="13" t="s">
        <v>83</v>
      </c>
      <c r="AY186" s="205" t="s">
        <v>275</v>
      </c>
    </row>
    <row r="187" spans="1:65" s="12" customFormat="1" ht="22.9" customHeight="1">
      <c r="B187" s="159"/>
      <c r="C187" s="160"/>
      <c r="D187" s="161" t="s">
        <v>74</v>
      </c>
      <c r="E187" s="173" t="s">
        <v>282</v>
      </c>
      <c r="F187" s="173" t="s">
        <v>449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SUM(P188:P194)</f>
        <v>0</v>
      </c>
      <c r="Q187" s="167"/>
      <c r="R187" s="168">
        <f>SUM(R188:R194)</f>
        <v>1.4960000000000001E-2</v>
      </c>
      <c r="S187" s="167"/>
      <c r="T187" s="169">
        <f>SUM(T188:T194)</f>
        <v>0</v>
      </c>
      <c r="AR187" s="170" t="s">
        <v>83</v>
      </c>
      <c r="AT187" s="171" t="s">
        <v>74</v>
      </c>
      <c r="AU187" s="171" t="s">
        <v>83</v>
      </c>
      <c r="AY187" s="170" t="s">
        <v>275</v>
      </c>
      <c r="BK187" s="172">
        <f>SUM(BK188:BK194)</f>
        <v>0</v>
      </c>
    </row>
    <row r="188" spans="1:65" s="2" customFormat="1" ht="16.5" customHeight="1">
      <c r="A188" s="36"/>
      <c r="B188" s="37"/>
      <c r="C188" s="175" t="s">
        <v>450</v>
      </c>
      <c r="D188" s="175" t="s">
        <v>277</v>
      </c>
      <c r="E188" s="176" t="s">
        <v>451</v>
      </c>
      <c r="F188" s="177" t="s">
        <v>452</v>
      </c>
      <c r="G188" s="178" t="s">
        <v>453</v>
      </c>
      <c r="H188" s="179">
        <v>34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46</v>
      </c>
      <c r="O188" s="66"/>
      <c r="P188" s="184">
        <f>O188*H188</f>
        <v>0</v>
      </c>
      <c r="Q188" s="184">
        <v>3.8000000000000002E-4</v>
      </c>
      <c r="R188" s="184">
        <f>Q188*H188</f>
        <v>1.2920000000000001E-2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282</v>
      </c>
      <c r="AT188" s="186" t="s">
        <v>277</v>
      </c>
      <c r="AU188" s="186" t="s">
        <v>85</v>
      </c>
      <c r="AY188" s="19" t="s">
        <v>275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83</v>
      </c>
      <c r="BK188" s="187">
        <f>ROUND(I188*H188,2)</f>
        <v>0</v>
      </c>
      <c r="BL188" s="19" t="s">
        <v>282</v>
      </c>
      <c r="BM188" s="186" t="s">
        <v>1107</v>
      </c>
    </row>
    <row r="189" spans="1:65" s="2" customFormat="1" ht="11.25">
      <c r="A189" s="36"/>
      <c r="B189" s="37"/>
      <c r="C189" s="38"/>
      <c r="D189" s="188" t="s">
        <v>284</v>
      </c>
      <c r="E189" s="38"/>
      <c r="F189" s="189" t="s">
        <v>452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284</v>
      </c>
      <c r="AU189" s="19" t="s">
        <v>85</v>
      </c>
    </row>
    <row r="190" spans="1:65" s="2" customFormat="1" ht="19.5">
      <c r="A190" s="36"/>
      <c r="B190" s="37"/>
      <c r="C190" s="38"/>
      <c r="D190" s="188" t="s">
        <v>308</v>
      </c>
      <c r="E190" s="38"/>
      <c r="F190" s="216" t="s">
        <v>455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308</v>
      </c>
      <c r="AU190" s="19" t="s">
        <v>85</v>
      </c>
    </row>
    <row r="191" spans="1:65" s="13" customFormat="1" ht="11.25">
      <c r="B191" s="195"/>
      <c r="C191" s="196"/>
      <c r="D191" s="188" t="s">
        <v>288</v>
      </c>
      <c r="E191" s="197" t="s">
        <v>19</v>
      </c>
      <c r="F191" s="198" t="s">
        <v>1070</v>
      </c>
      <c r="G191" s="196"/>
      <c r="H191" s="199">
        <v>34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288</v>
      </c>
      <c r="AU191" s="205" t="s">
        <v>85</v>
      </c>
      <c r="AV191" s="13" t="s">
        <v>85</v>
      </c>
      <c r="AW191" s="13" t="s">
        <v>36</v>
      </c>
      <c r="AX191" s="13" t="s">
        <v>83</v>
      </c>
      <c r="AY191" s="205" t="s">
        <v>275</v>
      </c>
    </row>
    <row r="192" spans="1:65" s="2" customFormat="1" ht="16.5" customHeight="1">
      <c r="A192" s="36"/>
      <c r="B192" s="37"/>
      <c r="C192" s="206" t="s">
        <v>456</v>
      </c>
      <c r="D192" s="206" t="s">
        <v>302</v>
      </c>
      <c r="E192" s="207" t="s">
        <v>457</v>
      </c>
      <c r="F192" s="208" t="s">
        <v>458</v>
      </c>
      <c r="G192" s="209" t="s">
        <v>314</v>
      </c>
      <c r="H192" s="210">
        <v>68</v>
      </c>
      <c r="I192" s="211"/>
      <c r="J192" s="212">
        <f>ROUND(I192*H192,2)</f>
        <v>0</v>
      </c>
      <c r="K192" s="208" t="s">
        <v>281</v>
      </c>
      <c r="L192" s="213"/>
      <c r="M192" s="214" t="s">
        <v>19</v>
      </c>
      <c r="N192" s="215" t="s">
        <v>46</v>
      </c>
      <c r="O192" s="66"/>
      <c r="P192" s="184">
        <f>O192*H192</f>
        <v>0</v>
      </c>
      <c r="Q192" s="184">
        <v>3.0000000000000001E-5</v>
      </c>
      <c r="R192" s="184">
        <f>Q192*H192</f>
        <v>2.0400000000000001E-3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306</v>
      </c>
      <c r="AT192" s="186" t="s">
        <v>302</v>
      </c>
      <c r="AU192" s="186" t="s">
        <v>85</v>
      </c>
      <c r="AY192" s="19" t="s">
        <v>275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83</v>
      </c>
      <c r="BK192" s="187">
        <f>ROUND(I192*H192,2)</f>
        <v>0</v>
      </c>
      <c r="BL192" s="19" t="s">
        <v>282</v>
      </c>
      <c r="BM192" s="186" t="s">
        <v>1108</v>
      </c>
    </row>
    <row r="193" spans="1:65" s="2" customFormat="1" ht="11.25">
      <c r="A193" s="36"/>
      <c r="B193" s="37"/>
      <c r="C193" s="38"/>
      <c r="D193" s="188" t="s">
        <v>284</v>
      </c>
      <c r="E193" s="38"/>
      <c r="F193" s="189" t="s">
        <v>458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284</v>
      </c>
      <c r="AU193" s="19" t="s">
        <v>85</v>
      </c>
    </row>
    <row r="194" spans="1:65" s="13" customFormat="1" ht="11.25">
      <c r="B194" s="195"/>
      <c r="C194" s="196"/>
      <c r="D194" s="188" t="s">
        <v>288</v>
      </c>
      <c r="E194" s="196"/>
      <c r="F194" s="198" t="s">
        <v>1081</v>
      </c>
      <c r="G194" s="196"/>
      <c r="H194" s="199">
        <v>68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288</v>
      </c>
      <c r="AU194" s="205" t="s">
        <v>85</v>
      </c>
      <c r="AV194" s="13" t="s">
        <v>85</v>
      </c>
      <c r="AW194" s="13" t="s">
        <v>4</v>
      </c>
      <c r="AX194" s="13" t="s">
        <v>83</v>
      </c>
      <c r="AY194" s="205" t="s">
        <v>275</v>
      </c>
    </row>
    <row r="195" spans="1:65" s="12" customFormat="1" ht="22.9" customHeight="1">
      <c r="B195" s="159"/>
      <c r="C195" s="160"/>
      <c r="D195" s="161" t="s">
        <v>74</v>
      </c>
      <c r="E195" s="173" t="s">
        <v>337</v>
      </c>
      <c r="F195" s="173" t="s">
        <v>460</v>
      </c>
      <c r="G195" s="160"/>
      <c r="H195" s="160"/>
      <c r="I195" s="163"/>
      <c r="J195" s="174">
        <f>BK195</f>
        <v>0</v>
      </c>
      <c r="K195" s="160"/>
      <c r="L195" s="165"/>
      <c r="M195" s="166"/>
      <c r="N195" s="167"/>
      <c r="O195" s="167"/>
      <c r="P195" s="168">
        <f>SUM(P196:P198)</f>
        <v>0</v>
      </c>
      <c r="Q195" s="167"/>
      <c r="R195" s="168">
        <f>SUM(R196:R198)</f>
        <v>0</v>
      </c>
      <c r="S195" s="167"/>
      <c r="T195" s="169">
        <f>SUM(T196:T198)</f>
        <v>0</v>
      </c>
      <c r="AR195" s="170" t="s">
        <v>83</v>
      </c>
      <c r="AT195" s="171" t="s">
        <v>74</v>
      </c>
      <c r="AU195" s="171" t="s">
        <v>83</v>
      </c>
      <c r="AY195" s="170" t="s">
        <v>275</v>
      </c>
      <c r="BK195" s="172">
        <f>SUM(BK196:BK198)</f>
        <v>0</v>
      </c>
    </row>
    <row r="196" spans="1:65" s="2" customFormat="1" ht="24.2" customHeight="1">
      <c r="A196" s="36"/>
      <c r="B196" s="37"/>
      <c r="C196" s="175" t="s">
        <v>461</v>
      </c>
      <c r="D196" s="175" t="s">
        <v>277</v>
      </c>
      <c r="E196" s="176" t="s">
        <v>462</v>
      </c>
      <c r="F196" s="177" t="s">
        <v>463</v>
      </c>
      <c r="G196" s="178" t="s">
        <v>464</v>
      </c>
      <c r="H196" s="179">
        <v>4</v>
      </c>
      <c r="I196" s="180"/>
      <c r="J196" s="181">
        <f>ROUND(I196*H196,2)</f>
        <v>0</v>
      </c>
      <c r="K196" s="177" t="s">
        <v>19</v>
      </c>
      <c r="L196" s="41"/>
      <c r="M196" s="182" t="s">
        <v>19</v>
      </c>
      <c r="N196" s="183" t="s">
        <v>46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282</v>
      </c>
      <c r="AT196" s="186" t="s">
        <v>277</v>
      </c>
      <c r="AU196" s="186" t="s">
        <v>85</v>
      </c>
      <c r="AY196" s="19" t="s">
        <v>275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83</v>
      </c>
      <c r="BK196" s="187">
        <f>ROUND(I196*H196,2)</f>
        <v>0</v>
      </c>
      <c r="BL196" s="19" t="s">
        <v>282</v>
      </c>
      <c r="BM196" s="186" t="s">
        <v>1109</v>
      </c>
    </row>
    <row r="197" spans="1:65" s="2" customFormat="1" ht="11.25">
      <c r="A197" s="36"/>
      <c r="B197" s="37"/>
      <c r="C197" s="38"/>
      <c r="D197" s="188" t="s">
        <v>284</v>
      </c>
      <c r="E197" s="38"/>
      <c r="F197" s="189" t="s">
        <v>463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284</v>
      </c>
      <c r="AU197" s="19" t="s">
        <v>85</v>
      </c>
    </row>
    <row r="198" spans="1:65" s="2" customFormat="1" ht="58.5">
      <c r="A198" s="36"/>
      <c r="B198" s="37"/>
      <c r="C198" s="38"/>
      <c r="D198" s="188" t="s">
        <v>308</v>
      </c>
      <c r="E198" s="38"/>
      <c r="F198" s="216" t="s">
        <v>466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85</v>
      </c>
    </row>
    <row r="199" spans="1:65" s="12" customFormat="1" ht="22.9" customHeight="1">
      <c r="B199" s="159"/>
      <c r="C199" s="160"/>
      <c r="D199" s="161" t="s">
        <v>74</v>
      </c>
      <c r="E199" s="173" t="s">
        <v>467</v>
      </c>
      <c r="F199" s="173" t="s">
        <v>468</v>
      </c>
      <c r="G199" s="160"/>
      <c r="H199" s="160"/>
      <c r="I199" s="163"/>
      <c r="J199" s="174">
        <f>BK199</f>
        <v>0</v>
      </c>
      <c r="K199" s="160"/>
      <c r="L199" s="165"/>
      <c r="M199" s="166"/>
      <c r="N199" s="167"/>
      <c r="O199" s="167"/>
      <c r="P199" s="168">
        <f>SUM(P200:P210)</f>
        <v>0</v>
      </c>
      <c r="Q199" s="167"/>
      <c r="R199" s="168">
        <f>SUM(R200:R210)</f>
        <v>5.0360000000000002E-2</v>
      </c>
      <c r="S199" s="167"/>
      <c r="T199" s="169">
        <f>SUM(T200:T210)</f>
        <v>0</v>
      </c>
      <c r="AR199" s="170" t="s">
        <v>83</v>
      </c>
      <c r="AT199" s="171" t="s">
        <v>74</v>
      </c>
      <c r="AU199" s="171" t="s">
        <v>83</v>
      </c>
      <c r="AY199" s="170" t="s">
        <v>275</v>
      </c>
      <c r="BK199" s="172">
        <f>SUM(BK200:BK210)</f>
        <v>0</v>
      </c>
    </row>
    <row r="200" spans="1:65" s="2" customFormat="1" ht="16.5" customHeight="1">
      <c r="A200" s="36"/>
      <c r="B200" s="37"/>
      <c r="C200" s="175" t="s">
        <v>469</v>
      </c>
      <c r="D200" s="175" t="s">
        <v>277</v>
      </c>
      <c r="E200" s="176" t="s">
        <v>470</v>
      </c>
      <c r="F200" s="177" t="s">
        <v>471</v>
      </c>
      <c r="G200" s="178" t="s">
        <v>292</v>
      </c>
      <c r="H200" s="179">
        <v>1.3140000000000001</v>
      </c>
      <c r="I200" s="180"/>
      <c r="J200" s="181">
        <f>ROUND(I200*H200,2)</f>
        <v>0</v>
      </c>
      <c r="K200" s="177" t="s">
        <v>281</v>
      </c>
      <c r="L200" s="41"/>
      <c r="M200" s="182" t="s">
        <v>19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282</v>
      </c>
      <c r="AT200" s="186" t="s">
        <v>277</v>
      </c>
      <c r="AU200" s="186" t="s">
        <v>85</v>
      </c>
      <c r="AY200" s="19" t="s">
        <v>275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282</v>
      </c>
      <c r="BM200" s="186" t="s">
        <v>1110</v>
      </c>
    </row>
    <row r="201" spans="1:65" s="2" customFormat="1" ht="11.25">
      <c r="A201" s="36"/>
      <c r="B201" s="37"/>
      <c r="C201" s="38"/>
      <c r="D201" s="188" t="s">
        <v>284</v>
      </c>
      <c r="E201" s="38"/>
      <c r="F201" s="189" t="s">
        <v>473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284</v>
      </c>
      <c r="AU201" s="19" t="s">
        <v>85</v>
      </c>
    </row>
    <row r="202" spans="1:65" s="2" customFormat="1" ht="11.25">
      <c r="A202" s="36"/>
      <c r="B202" s="37"/>
      <c r="C202" s="38"/>
      <c r="D202" s="193" t="s">
        <v>286</v>
      </c>
      <c r="E202" s="38"/>
      <c r="F202" s="194" t="s">
        <v>474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286</v>
      </c>
      <c r="AU202" s="19" t="s">
        <v>85</v>
      </c>
    </row>
    <row r="203" spans="1:65" s="2" customFormat="1" ht="16.5" customHeight="1">
      <c r="A203" s="36"/>
      <c r="B203" s="37"/>
      <c r="C203" s="206" t="s">
        <v>475</v>
      </c>
      <c r="D203" s="206" t="s">
        <v>302</v>
      </c>
      <c r="E203" s="207" t="s">
        <v>488</v>
      </c>
      <c r="F203" s="208" t="s">
        <v>489</v>
      </c>
      <c r="G203" s="209" t="s">
        <v>314</v>
      </c>
      <c r="H203" s="210">
        <v>8</v>
      </c>
      <c r="I203" s="211"/>
      <c r="J203" s="212">
        <f>ROUND(I203*H203,2)</f>
        <v>0</v>
      </c>
      <c r="K203" s="208" t="s">
        <v>19</v>
      </c>
      <c r="L203" s="213"/>
      <c r="M203" s="214" t="s">
        <v>19</v>
      </c>
      <c r="N203" s="215" t="s">
        <v>46</v>
      </c>
      <c r="O203" s="66"/>
      <c r="P203" s="184">
        <f>O203*H203</f>
        <v>0</v>
      </c>
      <c r="Q203" s="184">
        <v>1E-3</v>
      </c>
      <c r="R203" s="184">
        <f>Q203*H203</f>
        <v>8.0000000000000002E-3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306</v>
      </c>
      <c r="AT203" s="186" t="s">
        <v>302</v>
      </c>
      <c r="AU203" s="186" t="s">
        <v>85</v>
      </c>
      <c r="AY203" s="19" t="s">
        <v>275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83</v>
      </c>
      <c r="BK203" s="187">
        <f>ROUND(I203*H203,2)</f>
        <v>0</v>
      </c>
      <c r="BL203" s="19" t="s">
        <v>282</v>
      </c>
      <c r="BM203" s="186" t="s">
        <v>1111</v>
      </c>
    </row>
    <row r="204" spans="1:65" s="2" customFormat="1" ht="11.25">
      <c r="A204" s="36"/>
      <c r="B204" s="37"/>
      <c r="C204" s="38"/>
      <c r="D204" s="188" t="s">
        <v>284</v>
      </c>
      <c r="E204" s="38"/>
      <c r="F204" s="189" t="s">
        <v>489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284</v>
      </c>
      <c r="AU204" s="19" t="s">
        <v>85</v>
      </c>
    </row>
    <row r="205" spans="1:65" s="2" customFormat="1" ht="16.5" customHeight="1">
      <c r="A205" s="36"/>
      <c r="B205" s="37"/>
      <c r="C205" s="206" t="s">
        <v>479</v>
      </c>
      <c r="D205" s="206" t="s">
        <v>302</v>
      </c>
      <c r="E205" s="207" t="s">
        <v>986</v>
      </c>
      <c r="F205" s="208" t="s">
        <v>987</v>
      </c>
      <c r="G205" s="209" t="s">
        <v>314</v>
      </c>
      <c r="H205" s="210">
        <v>7</v>
      </c>
      <c r="I205" s="211"/>
      <c r="J205" s="212">
        <f>ROUND(I205*H205,2)</f>
        <v>0</v>
      </c>
      <c r="K205" s="208" t="s">
        <v>19</v>
      </c>
      <c r="L205" s="213"/>
      <c r="M205" s="214" t="s">
        <v>19</v>
      </c>
      <c r="N205" s="215" t="s">
        <v>46</v>
      </c>
      <c r="O205" s="66"/>
      <c r="P205" s="184">
        <f>O205*H205</f>
        <v>0</v>
      </c>
      <c r="Q205" s="184">
        <v>1E-3</v>
      </c>
      <c r="R205" s="184">
        <f>Q205*H205</f>
        <v>7.0000000000000001E-3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306</v>
      </c>
      <c r="AT205" s="186" t="s">
        <v>302</v>
      </c>
      <c r="AU205" s="186" t="s">
        <v>85</v>
      </c>
      <c r="AY205" s="19" t="s">
        <v>275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83</v>
      </c>
      <c r="BK205" s="187">
        <f>ROUND(I205*H205,2)</f>
        <v>0</v>
      </c>
      <c r="BL205" s="19" t="s">
        <v>282</v>
      </c>
      <c r="BM205" s="186" t="s">
        <v>1112</v>
      </c>
    </row>
    <row r="206" spans="1:65" s="2" customFormat="1" ht="11.25">
      <c r="A206" s="36"/>
      <c r="B206" s="37"/>
      <c r="C206" s="38"/>
      <c r="D206" s="188" t="s">
        <v>284</v>
      </c>
      <c r="E206" s="38"/>
      <c r="F206" s="189" t="s">
        <v>987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284</v>
      </c>
      <c r="AU206" s="19" t="s">
        <v>85</v>
      </c>
    </row>
    <row r="207" spans="1:65" s="2" customFormat="1" ht="16.5" customHeight="1">
      <c r="A207" s="36"/>
      <c r="B207" s="37"/>
      <c r="C207" s="206" t="s">
        <v>483</v>
      </c>
      <c r="D207" s="206" t="s">
        <v>302</v>
      </c>
      <c r="E207" s="207" t="s">
        <v>1113</v>
      </c>
      <c r="F207" s="208" t="s">
        <v>1114</v>
      </c>
      <c r="G207" s="209" t="s">
        <v>314</v>
      </c>
      <c r="H207" s="210">
        <v>7</v>
      </c>
      <c r="I207" s="211"/>
      <c r="J207" s="212">
        <f>ROUND(I207*H207,2)</f>
        <v>0</v>
      </c>
      <c r="K207" s="208" t="s">
        <v>19</v>
      </c>
      <c r="L207" s="213"/>
      <c r="M207" s="214" t="s">
        <v>19</v>
      </c>
      <c r="N207" s="215" t="s">
        <v>46</v>
      </c>
      <c r="O207" s="66"/>
      <c r="P207" s="184">
        <f>O207*H207</f>
        <v>0</v>
      </c>
      <c r="Q207" s="184">
        <v>5.0000000000000001E-3</v>
      </c>
      <c r="R207" s="184">
        <f>Q207*H207</f>
        <v>3.5000000000000003E-2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306</v>
      </c>
      <c r="AT207" s="186" t="s">
        <v>302</v>
      </c>
      <c r="AU207" s="186" t="s">
        <v>85</v>
      </c>
      <c r="AY207" s="19" t="s">
        <v>275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282</v>
      </c>
      <c r="BM207" s="186" t="s">
        <v>1115</v>
      </c>
    </row>
    <row r="208" spans="1:65" s="2" customFormat="1" ht="11.25">
      <c r="A208" s="36"/>
      <c r="B208" s="37"/>
      <c r="C208" s="38"/>
      <c r="D208" s="188" t="s">
        <v>284</v>
      </c>
      <c r="E208" s="38"/>
      <c r="F208" s="189" t="s">
        <v>1114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284</v>
      </c>
      <c r="AU208" s="19" t="s">
        <v>85</v>
      </c>
    </row>
    <row r="209" spans="1:65" s="2" customFormat="1" ht="16.5" customHeight="1">
      <c r="A209" s="36"/>
      <c r="B209" s="37"/>
      <c r="C209" s="206" t="s">
        <v>487</v>
      </c>
      <c r="D209" s="206" t="s">
        <v>302</v>
      </c>
      <c r="E209" s="207" t="s">
        <v>795</v>
      </c>
      <c r="F209" s="208" t="s">
        <v>796</v>
      </c>
      <c r="G209" s="209" t="s">
        <v>314</v>
      </c>
      <c r="H209" s="210">
        <v>12</v>
      </c>
      <c r="I209" s="211"/>
      <c r="J209" s="212">
        <f>ROUND(I209*H209,2)</f>
        <v>0</v>
      </c>
      <c r="K209" s="208" t="s">
        <v>19</v>
      </c>
      <c r="L209" s="213"/>
      <c r="M209" s="214" t="s">
        <v>19</v>
      </c>
      <c r="N209" s="215" t="s">
        <v>46</v>
      </c>
      <c r="O209" s="66"/>
      <c r="P209" s="184">
        <f>O209*H209</f>
        <v>0</v>
      </c>
      <c r="Q209" s="184">
        <v>3.0000000000000001E-5</v>
      </c>
      <c r="R209" s="184">
        <f>Q209*H209</f>
        <v>3.6000000000000002E-4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306</v>
      </c>
      <c r="AT209" s="186" t="s">
        <v>302</v>
      </c>
      <c r="AU209" s="186" t="s">
        <v>85</v>
      </c>
      <c r="AY209" s="19" t="s">
        <v>275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83</v>
      </c>
      <c r="BK209" s="187">
        <f>ROUND(I209*H209,2)</f>
        <v>0</v>
      </c>
      <c r="BL209" s="19" t="s">
        <v>282</v>
      </c>
      <c r="BM209" s="186" t="s">
        <v>1116</v>
      </c>
    </row>
    <row r="210" spans="1:65" s="2" customFormat="1" ht="11.25">
      <c r="A210" s="36"/>
      <c r="B210" s="37"/>
      <c r="C210" s="38"/>
      <c r="D210" s="188" t="s">
        <v>284</v>
      </c>
      <c r="E210" s="38"/>
      <c r="F210" s="189" t="s">
        <v>796</v>
      </c>
      <c r="G210" s="38"/>
      <c r="H210" s="38"/>
      <c r="I210" s="190"/>
      <c r="J210" s="38"/>
      <c r="K210" s="38"/>
      <c r="L210" s="41"/>
      <c r="M210" s="227"/>
      <c r="N210" s="228"/>
      <c r="O210" s="229"/>
      <c r="P210" s="229"/>
      <c r="Q210" s="229"/>
      <c r="R210" s="229"/>
      <c r="S210" s="229"/>
      <c r="T210" s="23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284</v>
      </c>
      <c r="AU210" s="19" t="s">
        <v>85</v>
      </c>
    </row>
    <row r="211" spans="1:65" s="2" customFormat="1" ht="6.95" customHeight="1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7UL6VRz4oK/jeOLHLgbyK9M5H9UqHNHjlSa+sY9IXYOOCr3BNMPFTB5gTKiJv6Ab/pafwpW45X4xFFaM3yza9w==" saltValue="vaE9avS4hXkqPXXTQmFqBb6m49qYGK4xdka4cYGUStKPm8XLCwfVUGr8rHVHrzCaSIaPjuz/ngfcA80KZ561hQ==" spinCount="100000" sheet="1" objects="1" scenarios="1" formatColumns="0" formatRows="0" autoFilter="0"/>
  <autoFilter ref="C83:K210" xr:uid="{00000000-0009-0000-0000-00001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1500-000000000000}"/>
    <hyperlink ref="F96" r:id="rId2" xr:uid="{00000000-0004-0000-1500-000001000000}"/>
    <hyperlink ref="F104" r:id="rId3" xr:uid="{00000000-0004-0000-1500-000002000000}"/>
    <hyperlink ref="F108" r:id="rId4" xr:uid="{00000000-0004-0000-1500-000003000000}"/>
    <hyperlink ref="F112" r:id="rId5" xr:uid="{00000000-0004-0000-1500-000004000000}"/>
    <hyperlink ref="F116" r:id="rId6" xr:uid="{00000000-0004-0000-1500-000005000000}"/>
    <hyperlink ref="F120" r:id="rId7" xr:uid="{00000000-0004-0000-1500-000006000000}"/>
    <hyperlink ref="F124" r:id="rId8" xr:uid="{00000000-0004-0000-1500-000007000000}"/>
    <hyperlink ref="F128" r:id="rId9" xr:uid="{00000000-0004-0000-1500-000008000000}"/>
    <hyperlink ref="F135" r:id="rId10" xr:uid="{00000000-0004-0000-1500-000009000000}"/>
    <hyperlink ref="F142" r:id="rId11" xr:uid="{00000000-0004-0000-1500-00000A000000}"/>
    <hyperlink ref="F147" r:id="rId12" xr:uid="{00000000-0004-0000-1500-00000B000000}"/>
    <hyperlink ref="F151" r:id="rId13" xr:uid="{00000000-0004-0000-1500-00000C000000}"/>
    <hyperlink ref="F159" r:id="rId14" xr:uid="{00000000-0004-0000-1500-00000D000000}"/>
    <hyperlink ref="F172" r:id="rId15" xr:uid="{00000000-0004-0000-1500-00000E000000}"/>
    <hyperlink ref="F176" r:id="rId16" xr:uid="{00000000-0004-0000-1500-00000F000000}"/>
    <hyperlink ref="F180" r:id="rId17" xr:uid="{00000000-0004-0000-1500-000010000000}"/>
    <hyperlink ref="F202" r:id="rId18" xr:uid="{00000000-0004-0000-15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148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1117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247099-05.2 - SO 05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247099-05.2 - SO 05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0.70108000000000004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0.70108000000000004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0.70108000000000004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3842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1118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1119</v>
      </c>
      <c r="G88" s="196"/>
      <c r="H88" s="199">
        <v>3842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5.7629999999999999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1120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1121</v>
      </c>
      <c r="G91" s="196"/>
      <c r="H91" s="199">
        <v>5.7629999999999999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68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1122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1123</v>
      </c>
      <c r="G96" s="196"/>
      <c r="H96" s="199">
        <v>68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34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1124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1125</v>
      </c>
      <c r="G100" s="196"/>
      <c r="H100" s="199">
        <v>34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34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6.8000000000000005E-4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1126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1127</v>
      </c>
      <c r="G104" s="196"/>
      <c r="H104" s="199">
        <v>34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34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1128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1129</v>
      </c>
      <c r="G108" s="196"/>
      <c r="H108" s="199">
        <v>34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3.5019999999999998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0.70040000000000002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1130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1094</v>
      </c>
      <c r="G111" s="196"/>
      <c r="H111" s="199">
        <v>3.5019999999999998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68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1131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1132</v>
      </c>
      <c r="G115" s="196"/>
      <c r="H115" s="199">
        <v>68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17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1133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1134</v>
      </c>
      <c r="G119" s="196"/>
      <c r="H119" s="199">
        <v>17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17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1135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1134</v>
      </c>
      <c r="G123" s="196"/>
      <c r="H123" s="199">
        <v>17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68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1136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1137</v>
      </c>
      <c r="G127" s="196"/>
      <c r="H127" s="199">
        <v>68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0.70099999999999996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1138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utvwHq2DLhRQwSkXzMEbaNa5yPhxcx2f+WQIHNLaanwRTGz1PWYK/EXlb5hWzCQfCUCZigEFPe4PXNuh5cfh5g==" saltValue="R/5E7OlGBdc3lHxBlRBUoDeDe9E702TFJv2A8Y69CMm1R2kgf6+wSoAfCVYwEY1YLLOgy9ftJ1FSdXavmq7/xQ==" spinCount="100000" sheet="1" objects="1" scenarios="1" formatColumns="0" formatRows="0" autoFilter="0"/>
  <autoFilter ref="C81:K131" xr:uid="{00000000-0009-0000-0000-000016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600-000000000000}"/>
    <hyperlink ref="F94" r:id="rId2" xr:uid="{00000000-0004-0000-1600-000001000000}"/>
    <hyperlink ref="F99" r:id="rId3" xr:uid="{00000000-0004-0000-1600-000002000000}"/>
    <hyperlink ref="F103" r:id="rId4" xr:uid="{00000000-0004-0000-1600-000003000000}"/>
    <hyperlink ref="F107" r:id="rId5" xr:uid="{00000000-0004-0000-1600-000004000000}"/>
    <hyperlink ref="F114" r:id="rId6" xr:uid="{00000000-0004-0000-1600-000005000000}"/>
    <hyperlink ref="F118" r:id="rId7" xr:uid="{00000000-0004-0000-1600-000006000000}"/>
    <hyperlink ref="F122" r:id="rId8" xr:uid="{00000000-0004-0000-1600-000007000000}"/>
    <hyperlink ref="F126" r:id="rId9" xr:uid="{00000000-0004-0000-1600-000008000000}"/>
    <hyperlink ref="F131" r:id="rId10" xr:uid="{00000000-0004-0000-16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151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1139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247099-05.3 - SO 05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247099-05.3 - SO 05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0.70108000000000004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0.70108000000000004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0.70108000000000004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3842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1140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1119</v>
      </c>
      <c r="G88" s="196"/>
      <c r="H88" s="199">
        <v>3842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5.7629999999999999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1141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1121</v>
      </c>
      <c r="G91" s="196"/>
      <c r="H91" s="199">
        <v>5.7629999999999999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68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1142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1123</v>
      </c>
      <c r="G96" s="196"/>
      <c r="H96" s="199">
        <v>68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34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1143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1125</v>
      </c>
      <c r="G100" s="196"/>
      <c r="H100" s="199">
        <v>34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34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6.8000000000000005E-4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1144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1127</v>
      </c>
      <c r="G104" s="196"/>
      <c r="H104" s="199">
        <v>34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34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1145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1129</v>
      </c>
      <c r="G108" s="196"/>
      <c r="H108" s="199">
        <v>34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3.5019999999999998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0.70040000000000002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1146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1094</v>
      </c>
      <c r="G111" s="196"/>
      <c r="H111" s="199">
        <v>3.5019999999999998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68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1147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1132</v>
      </c>
      <c r="G115" s="196"/>
      <c r="H115" s="199">
        <v>68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17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1148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1134</v>
      </c>
      <c r="G119" s="196"/>
      <c r="H119" s="199">
        <v>17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17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1149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1134</v>
      </c>
      <c r="G123" s="196"/>
      <c r="H123" s="199">
        <v>17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68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1150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1137</v>
      </c>
      <c r="G127" s="196"/>
      <c r="H127" s="199">
        <v>68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0.70099999999999996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1151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nshTqaB6TcsQQIUnKrDryvLpJJDjiZ2x/WWHIy7jh8cAyYvUeMNx7/GMa2kp+z4KUGJD8L1PPQNXhjzsHFAqWQ==" saltValue="fgbXauyM5T3bgQK8YLxut/4+iBn6nzYwqj+7Ymvs8LTTqWonG7f4pOn/bY5jNJkCh7gez6a8ka9vyIQPEC6a9Q==" spinCount="100000" sheet="1" objects="1" scenarios="1" formatColumns="0" formatRows="0" autoFilter="0"/>
  <autoFilter ref="C81:K131" xr:uid="{00000000-0009-0000-0000-00001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700-000000000000}"/>
    <hyperlink ref="F94" r:id="rId2" xr:uid="{00000000-0004-0000-1700-000001000000}"/>
    <hyperlink ref="F99" r:id="rId3" xr:uid="{00000000-0004-0000-1700-000002000000}"/>
    <hyperlink ref="F103" r:id="rId4" xr:uid="{00000000-0004-0000-1700-000003000000}"/>
    <hyperlink ref="F107" r:id="rId5" xr:uid="{00000000-0004-0000-1700-000004000000}"/>
    <hyperlink ref="F114" r:id="rId6" xr:uid="{00000000-0004-0000-1700-000005000000}"/>
    <hyperlink ref="F118" r:id="rId7" xr:uid="{00000000-0004-0000-1700-000006000000}"/>
    <hyperlink ref="F122" r:id="rId8" xr:uid="{00000000-0004-0000-1700-000007000000}"/>
    <hyperlink ref="F126" r:id="rId9" xr:uid="{00000000-0004-0000-1700-000008000000}"/>
    <hyperlink ref="F131" r:id="rId10" xr:uid="{00000000-0004-0000-17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154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1152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ROUND((SUM(BE82:BE131)),  2)</f>
        <v>0</v>
      </c>
      <c r="G33" s="36"/>
      <c r="H33" s="36"/>
      <c r="I33" s="120">
        <v>0.21</v>
      </c>
      <c r="J33" s="119">
        <f>ROUND(((SUM(BE82:BE131))*I33),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ROUND((SUM(BF82:BF131)),  2)</f>
        <v>0</v>
      </c>
      <c r="G34" s="36"/>
      <c r="H34" s="36"/>
      <c r="I34" s="120">
        <v>0.12</v>
      </c>
      <c r="J34" s="119">
        <f>ROUND(((SUM(BF82:BF131))*I34),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ROUND((SUM(BH82:BH131)),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247099-05.4 - SO 05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247099-05.4 - SO 05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0.70108000000000004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P84+P128</f>
        <v>0</v>
      </c>
      <c r="Q83" s="167"/>
      <c r="R83" s="168">
        <f>R84+R128</f>
        <v>0.70108000000000004</v>
      </c>
      <c r="S83" s="167"/>
      <c r="T83" s="169">
        <f>T84+T128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BK84+BK128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SUM(P85:P127)</f>
        <v>0</v>
      </c>
      <c r="Q84" s="167"/>
      <c r="R84" s="168">
        <f>SUM(R85:R127)</f>
        <v>0.70108000000000004</v>
      </c>
      <c r="S84" s="167"/>
      <c r="T84" s="169">
        <f>SUM(T85:T127)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SUM(BK85:BK127)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3842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1153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1119</v>
      </c>
      <c r="G88" s="196"/>
      <c r="H88" s="199">
        <v>3842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5.7629999999999999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1154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1121</v>
      </c>
      <c r="G91" s="196"/>
      <c r="H91" s="199">
        <v>5.7629999999999999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68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1155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526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1123</v>
      </c>
      <c r="G96" s="196"/>
      <c r="H96" s="199">
        <v>68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34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1156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1125</v>
      </c>
      <c r="G100" s="196"/>
      <c r="H100" s="199">
        <v>34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501</v>
      </c>
      <c r="F101" s="177" t="s">
        <v>502</v>
      </c>
      <c r="G101" s="178" t="s">
        <v>314</v>
      </c>
      <c r="H101" s="179">
        <v>34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2.0000000000000002E-5</v>
      </c>
      <c r="R101" s="184">
        <f>Q101*H101</f>
        <v>6.8000000000000005E-4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1157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504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505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1127</v>
      </c>
      <c r="G104" s="196"/>
      <c r="H104" s="199">
        <v>34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401</v>
      </c>
      <c r="F105" s="177" t="s">
        <v>402</v>
      </c>
      <c r="G105" s="178" t="s">
        <v>280</v>
      </c>
      <c r="H105" s="179">
        <v>34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1158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404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405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1129</v>
      </c>
      <c r="G108" s="196"/>
      <c r="H108" s="199">
        <v>34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206" t="s">
        <v>326</v>
      </c>
      <c r="D109" s="206" t="s">
        <v>302</v>
      </c>
      <c r="E109" s="207" t="s">
        <v>407</v>
      </c>
      <c r="F109" s="208" t="s">
        <v>408</v>
      </c>
      <c r="G109" s="209" t="s">
        <v>409</v>
      </c>
      <c r="H109" s="210">
        <v>3.5019999999999998</v>
      </c>
      <c r="I109" s="211"/>
      <c r="J109" s="212">
        <f>ROUND(I109*H109,2)</f>
        <v>0</v>
      </c>
      <c r="K109" s="208" t="s">
        <v>281</v>
      </c>
      <c r="L109" s="213"/>
      <c r="M109" s="214" t="s">
        <v>19</v>
      </c>
      <c r="N109" s="215" t="s">
        <v>46</v>
      </c>
      <c r="O109" s="66"/>
      <c r="P109" s="184">
        <f>O109*H109</f>
        <v>0</v>
      </c>
      <c r="Q109" s="184">
        <v>0.2</v>
      </c>
      <c r="R109" s="184">
        <f>Q109*H109</f>
        <v>0.70040000000000002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306</v>
      </c>
      <c r="AT109" s="186" t="s">
        <v>302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1159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6"/>
      <c r="F111" s="198" t="s">
        <v>1094</v>
      </c>
      <c r="G111" s="196"/>
      <c r="H111" s="199">
        <v>3.5019999999999998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4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306</v>
      </c>
      <c r="D112" s="175" t="s">
        <v>277</v>
      </c>
      <c r="E112" s="176" t="s">
        <v>510</v>
      </c>
      <c r="F112" s="177" t="s">
        <v>511</v>
      </c>
      <c r="G112" s="178" t="s">
        <v>280</v>
      </c>
      <c r="H112" s="179">
        <v>68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1160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513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514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1132</v>
      </c>
      <c r="G115" s="196"/>
      <c r="H115" s="199">
        <v>68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337</v>
      </c>
      <c r="D116" s="175" t="s">
        <v>277</v>
      </c>
      <c r="E116" s="176" t="s">
        <v>423</v>
      </c>
      <c r="F116" s="177" t="s">
        <v>424</v>
      </c>
      <c r="G116" s="178" t="s">
        <v>409</v>
      </c>
      <c r="H116" s="179">
        <v>17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1161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426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427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1134</v>
      </c>
      <c r="G119" s="196"/>
      <c r="H119" s="199">
        <v>17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345</v>
      </c>
      <c r="D120" s="175" t="s">
        <v>277</v>
      </c>
      <c r="E120" s="176" t="s">
        <v>430</v>
      </c>
      <c r="F120" s="177" t="s">
        <v>431</v>
      </c>
      <c r="G120" s="178" t="s">
        <v>409</v>
      </c>
      <c r="H120" s="179">
        <v>17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1162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433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434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1134</v>
      </c>
      <c r="G123" s="196"/>
      <c r="H123" s="199">
        <v>17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351</v>
      </c>
      <c r="D124" s="175" t="s">
        <v>277</v>
      </c>
      <c r="E124" s="176" t="s">
        <v>436</v>
      </c>
      <c r="F124" s="177" t="s">
        <v>437</v>
      </c>
      <c r="G124" s="178" t="s">
        <v>409</v>
      </c>
      <c r="H124" s="179">
        <v>68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1163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439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440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1137</v>
      </c>
      <c r="G127" s="196"/>
      <c r="H127" s="199">
        <v>68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12" customFormat="1" ht="22.9" customHeight="1">
      <c r="B128" s="159"/>
      <c r="C128" s="160"/>
      <c r="D128" s="161" t="s">
        <v>74</v>
      </c>
      <c r="E128" s="173" t="s">
        <v>467</v>
      </c>
      <c r="F128" s="173" t="s">
        <v>468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SUM(P129:P131)</f>
        <v>0</v>
      </c>
      <c r="Q128" s="167"/>
      <c r="R128" s="168">
        <f>SUM(R129:R131)</f>
        <v>0</v>
      </c>
      <c r="S128" s="167"/>
      <c r="T128" s="169">
        <f>SUM(T129:T131)</f>
        <v>0</v>
      </c>
      <c r="AR128" s="170" t="s">
        <v>83</v>
      </c>
      <c r="AT128" s="171" t="s">
        <v>74</v>
      </c>
      <c r="AU128" s="171" t="s">
        <v>83</v>
      </c>
      <c r="AY128" s="170" t="s">
        <v>275</v>
      </c>
      <c r="BK128" s="172">
        <f>SUM(BK129:BK131)</f>
        <v>0</v>
      </c>
    </row>
    <row r="129" spans="1:65" s="2" customFormat="1" ht="16.5" customHeight="1">
      <c r="A129" s="36"/>
      <c r="B129" s="37"/>
      <c r="C129" s="175" t="s">
        <v>8</v>
      </c>
      <c r="D129" s="175" t="s">
        <v>277</v>
      </c>
      <c r="E129" s="176" t="s">
        <v>470</v>
      </c>
      <c r="F129" s="177" t="s">
        <v>471</v>
      </c>
      <c r="G129" s="178" t="s">
        <v>292</v>
      </c>
      <c r="H129" s="179">
        <v>0.70099999999999996</v>
      </c>
      <c r="I129" s="180"/>
      <c r="J129" s="181">
        <f>ROUND(I129*H129,2)</f>
        <v>0</v>
      </c>
      <c r="K129" s="177" t="s">
        <v>281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282</v>
      </c>
      <c r="AT129" s="186" t="s">
        <v>277</v>
      </c>
      <c r="AU129" s="186" t="s">
        <v>85</v>
      </c>
      <c r="AY129" s="19" t="s">
        <v>275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282</v>
      </c>
      <c r="BM129" s="186" t="s">
        <v>1164</v>
      </c>
    </row>
    <row r="130" spans="1:65" s="2" customFormat="1" ht="11.25">
      <c r="A130" s="36"/>
      <c r="B130" s="37"/>
      <c r="C130" s="38"/>
      <c r="D130" s="188" t="s">
        <v>284</v>
      </c>
      <c r="E130" s="38"/>
      <c r="F130" s="189" t="s">
        <v>473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284</v>
      </c>
      <c r="AU130" s="19" t="s">
        <v>85</v>
      </c>
    </row>
    <row r="131" spans="1:65" s="2" customFormat="1" ht="11.25">
      <c r="A131" s="36"/>
      <c r="B131" s="37"/>
      <c r="C131" s="38"/>
      <c r="D131" s="193" t="s">
        <v>286</v>
      </c>
      <c r="E131" s="38"/>
      <c r="F131" s="194" t="s">
        <v>474</v>
      </c>
      <c r="G131" s="38"/>
      <c r="H131" s="38"/>
      <c r="I131" s="190"/>
      <c r="J131" s="38"/>
      <c r="K131" s="38"/>
      <c r="L131" s="41"/>
      <c r="M131" s="227"/>
      <c r="N131" s="228"/>
      <c r="O131" s="229"/>
      <c r="P131" s="229"/>
      <c r="Q131" s="229"/>
      <c r="R131" s="229"/>
      <c r="S131" s="229"/>
      <c r="T131" s="23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286</v>
      </c>
      <c r="AU131" s="19" t="s">
        <v>85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UB927MYMmPqecQulgQ2vD49mTWOliwzmvuakNrcw1MnIL96E9Rc9bLs9Odp+hi/UqvOAgkZM/pcx2iyXpQCiGg==" saltValue="hSrxNhkkhrh92ErCjfgi//kp84Tc3QMs4Us9xYqC+sHT3y73/s6hBj5mLQWFQ+fitoe1GB3HPc470ZRA+RaUqQ==" spinCount="100000" sheet="1" objects="1" scenarios="1" formatColumns="0" formatRows="0" autoFilter="0"/>
  <autoFilter ref="C81:K131" xr:uid="{00000000-0009-0000-0000-00001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800-000000000000}"/>
    <hyperlink ref="F94" r:id="rId2" xr:uid="{00000000-0004-0000-1800-000001000000}"/>
    <hyperlink ref="F99" r:id="rId3" xr:uid="{00000000-0004-0000-1800-000002000000}"/>
    <hyperlink ref="F103" r:id="rId4" xr:uid="{00000000-0004-0000-1800-000003000000}"/>
    <hyperlink ref="F107" r:id="rId5" xr:uid="{00000000-0004-0000-1800-000004000000}"/>
    <hyperlink ref="F114" r:id="rId6" xr:uid="{00000000-0004-0000-1800-000005000000}"/>
    <hyperlink ref="F118" r:id="rId7" xr:uid="{00000000-0004-0000-1800-000006000000}"/>
    <hyperlink ref="F122" r:id="rId8" xr:uid="{00000000-0004-0000-1800-000007000000}"/>
    <hyperlink ref="F126" r:id="rId9" xr:uid="{00000000-0004-0000-1800-000008000000}"/>
    <hyperlink ref="F131" r:id="rId10" xr:uid="{00000000-0004-0000-18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157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1165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247099-05.5 - SO 05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247099-05.5 - SO 05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1166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1167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1168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1169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1170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1171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1172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1173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1174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1175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B0Gav/UaWhbWOrsKYYjvvJM+VZDwmmbv6f8EzYIZfcGQuSMc5msfciGKQLrfQ5HzkRE8Y4enoHd1uNQdkJax1w==" saltValue="zDkqxVy0nTaeHVDqMbnpeLA8wUKOLusaxJQM/+RL/hKDxJiO83R8zkGQI/MQwp8mrMR3xumo2tUnljGJKitXjg==" spinCount="100000" sheet="1" objects="1" scenarios="1" formatColumns="0" formatRows="0" autoFilter="0"/>
  <autoFilter ref="C81:K117" xr:uid="{00000000-0009-0000-0000-00001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1900-000000000000}"/>
    <hyperlink ref="F108" r:id="rId2" xr:uid="{00000000-0004-0000-1900-000001000000}"/>
    <hyperlink ref="F111" r:id="rId3" xr:uid="{00000000-0004-0000-1900-000002000000}"/>
    <hyperlink ref="F116" r:id="rId4" xr:uid="{00000000-0004-0000-19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2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160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1176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ROUND((SUM(BE83:BE283)),  2)</f>
        <v>0</v>
      </c>
      <c r="G33" s="36"/>
      <c r="H33" s="36"/>
      <c r="I33" s="120">
        <v>0.21</v>
      </c>
      <c r="J33" s="119">
        <f>ROUND(((SUM(BE83:BE283))*I33),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ROUND((SUM(BF83:BF283)),  2)</f>
        <v>0</v>
      </c>
      <c r="G34" s="36"/>
      <c r="H34" s="36"/>
      <c r="I34" s="120">
        <v>0.12</v>
      </c>
      <c r="J34" s="119">
        <f>ROUND(((SUM(BF83:BF283))*I34),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ROUND((SUM(BG83:BG283)),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ROUND((SUM(BH83:BH283)),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ROUND((SUM(BI83:BI283)),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247099-06.1 - SO 06 - IP20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J234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259</v>
      </c>
      <c r="E63" s="145"/>
      <c r="F63" s="145"/>
      <c r="G63" s="145"/>
      <c r="H63" s="145"/>
      <c r="I63" s="145"/>
      <c r="J63" s="146">
        <f>J242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260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9" t="str">
        <f>E7</f>
        <v>PD – Výsadba prvků ÚSES v k.ú. Velké Němčice</v>
      </c>
      <c r="F73" s="380"/>
      <c r="G73" s="380"/>
      <c r="H73" s="380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249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68" t="str">
        <f>E9</f>
        <v>247099-06.1 - SO 06 - IP20</v>
      </c>
      <c r="F75" s="381"/>
      <c r="G75" s="381"/>
      <c r="H75" s="381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Velké Němčice</v>
      </c>
      <c r="G77" s="38"/>
      <c r="H77" s="38"/>
      <c r="I77" s="31" t="s">
        <v>23</v>
      </c>
      <c r="J77" s="61" t="str">
        <f>IF(J12="","",J12)</f>
        <v>19. 8. 2024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>ČR – Státní pozemkový úřad, KPÚ pro JMK</v>
      </c>
      <c r="G79" s="38"/>
      <c r="H79" s="38"/>
      <c r="I79" s="31" t="s">
        <v>32</v>
      </c>
      <c r="J79" s="34" t="str">
        <f>E21</f>
        <v>GEOtest, a.s.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30</v>
      </c>
      <c r="D80" s="38"/>
      <c r="E80" s="38"/>
      <c r="F80" s="29" t="str">
        <f>IF(E18="","",E18)</f>
        <v>Vyplň údaj</v>
      </c>
      <c r="G80" s="38"/>
      <c r="H80" s="38"/>
      <c r="I80" s="31" t="s">
        <v>37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261</v>
      </c>
      <c r="D82" s="151" t="s">
        <v>60</v>
      </c>
      <c r="E82" s="151" t="s">
        <v>56</v>
      </c>
      <c r="F82" s="151" t="s">
        <v>57</v>
      </c>
      <c r="G82" s="151" t="s">
        <v>262</v>
      </c>
      <c r="H82" s="151" t="s">
        <v>263</v>
      </c>
      <c r="I82" s="151" t="s">
        <v>264</v>
      </c>
      <c r="J82" s="151" t="s">
        <v>253</v>
      </c>
      <c r="K82" s="152" t="s">
        <v>265</v>
      </c>
      <c r="L82" s="153"/>
      <c r="M82" s="70" t="s">
        <v>19</v>
      </c>
      <c r="N82" s="71" t="s">
        <v>45</v>
      </c>
      <c r="O82" s="71" t="s">
        <v>266</v>
      </c>
      <c r="P82" s="71" t="s">
        <v>267</v>
      </c>
      <c r="Q82" s="71" t="s">
        <v>268</v>
      </c>
      <c r="R82" s="71" t="s">
        <v>269</v>
      </c>
      <c r="S82" s="71" t="s">
        <v>270</v>
      </c>
      <c r="T82" s="72" t="s">
        <v>271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272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38.444332000000003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74</v>
      </c>
      <c r="AU83" s="19" t="s">
        <v>254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74</v>
      </c>
      <c r="E84" s="162" t="s">
        <v>273</v>
      </c>
      <c r="F84" s="162" t="s">
        <v>274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P85+P234+P242</f>
        <v>0</v>
      </c>
      <c r="Q84" s="167"/>
      <c r="R84" s="168">
        <f>R85+R234+R242</f>
        <v>38.444332000000003</v>
      </c>
      <c r="S84" s="167"/>
      <c r="T84" s="169">
        <f>T85+T234+T242</f>
        <v>0</v>
      </c>
      <c r="AR84" s="170" t="s">
        <v>83</v>
      </c>
      <c r="AT84" s="171" t="s">
        <v>74</v>
      </c>
      <c r="AU84" s="171" t="s">
        <v>75</v>
      </c>
      <c r="AY84" s="170" t="s">
        <v>275</v>
      </c>
      <c r="BK84" s="172">
        <f>BK85+BK234+BK242</f>
        <v>0</v>
      </c>
    </row>
    <row r="85" spans="1:65" s="12" customFormat="1" ht="22.9" customHeight="1">
      <c r="B85" s="159"/>
      <c r="C85" s="160"/>
      <c r="D85" s="161" t="s">
        <v>74</v>
      </c>
      <c r="E85" s="173" t="s">
        <v>83</v>
      </c>
      <c r="F85" s="173" t="s">
        <v>276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SUM(P86:P233)</f>
        <v>0</v>
      </c>
      <c r="Q85" s="167"/>
      <c r="R85" s="168">
        <f>SUM(R86:R233)</f>
        <v>36.892811999999999</v>
      </c>
      <c r="S85" s="167"/>
      <c r="T85" s="169">
        <f>SUM(T86:T233)</f>
        <v>0</v>
      </c>
      <c r="AR85" s="170" t="s">
        <v>83</v>
      </c>
      <c r="AT85" s="171" t="s">
        <v>74</v>
      </c>
      <c r="AU85" s="171" t="s">
        <v>83</v>
      </c>
      <c r="AY85" s="170" t="s">
        <v>275</v>
      </c>
      <c r="BK85" s="172">
        <f>SUM(BK86:BK233)</f>
        <v>0</v>
      </c>
    </row>
    <row r="86" spans="1:65" s="2" customFormat="1" ht="16.5" customHeight="1">
      <c r="A86" s="36"/>
      <c r="B86" s="37"/>
      <c r="C86" s="175" t="s">
        <v>83</v>
      </c>
      <c r="D86" s="175" t="s">
        <v>277</v>
      </c>
      <c r="E86" s="176" t="s">
        <v>278</v>
      </c>
      <c r="F86" s="177" t="s">
        <v>279</v>
      </c>
      <c r="G86" s="178" t="s">
        <v>280</v>
      </c>
      <c r="H86" s="179">
        <v>10987</v>
      </c>
      <c r="I86" s="180"/>
      <c r="J86" s="181">
        <f>ROUND(I86*H86,2)</f>
        <v>0</v>
      </c>
      <c r="K86" s="177" t="s">
        <v>281</v>
      </c>
      <c r="L86" s="41"/>
      <c r="M86" s="182" t="s">
        <v>19</v>
      </c>
      <c r="N86" s="183" t="s">
        <v>46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282</v>
      </c>
      <c r="AT86" s="186" t="s">
        <v>277</v>
      </c>
      <c r="AU86" s="186" t="s">
        <v>85</v>
      </c>
      <c r="AY86" s="19" t="s">
        <v>275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83</v>
      </c>
      <c r="BK86" s="187">
        <f>ROUND(I86*H86,2)</f>
        <v>0</v>
      </c>
      <c r="BL86" s="19" t="s">
        <v>282</v>
      </c>
      <c r="BM86" s="186" t="s">
        <v>1177</v>
      </c>
    </row>
    <row r="87" spans="1:65" s="2" customFormat="1" ht="11.25">
      <c r="A87" s="36"/>
      <c r="B87" s="37"/>
      <c r="C87" s="38"/>
      <c r="D87" s="188" t="s">
        <v>284</v>
      </c>
      <c r="E87" s="38"/>
      <c r="F87" s="189" t="s">
        <v>285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284</v>
      </c>
      <c r="AU87" s="19" t="s">
        <v>85</v>
      </c>
    </row>
    <row r="88" spans="1:65" s="2" customFormat="1" ht="11.25">
      <c r="A88" s="36"/>
      <c r="B88" s="37"/>
      <c r="C88" s="38"/>
      <c r="D88" s="193" t="s">
        <v>286</v>
      </c>
      <c r="E88" s="38"/>
      <c r="F88" s="194" t="s">
        <v>287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286</v>
      </c>
      <c r="AU88" s="19" t="s">
        <v>85</v>
      </c>
    </row>
    <row r="89" spans="1:65" s="13" customFormat="1" ht="11.25">
      <c r="B89" s="195"/>
      <c r="C89" s="196"/>
      <c r="D89" s="188" t="s">
        <v>288</v>
      </c>
      <c r="E89" s="197" t="s">
        <v>19</v>
      </c>
      <c r="F89" s="198" t="s">
        <v>1178</v>
      </c>
      <c r="G89" s="196"/>
      <c r="H89" s="199">
        <v>10987</v>
      </c>
      <c r="I89" s="200"/>
      <c r="J89" s="196"/>
      <c r="K89" s="196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288</v>
      </c>
      <c r="AU89" s="205" t="s">
        <v>85</v>
      </c>
      <c r="AV89" s="13" t="s">
        <v>85</v>
      </c>
      <c r="AW89" s="13" t="s">
        <v>36</v>
      </c>
      <c r="AX89" s="13" t="s">
        <v>83</v>
      </c>
      <c r="AY89" s="205" t="s">
        <v>275</v>
      </c>
    </row>
    <row r="90" spans="1:65" s="2" customFormat="1" ht="21.75" customHeight="1">
      <c r="A90" s="36"/>
      <c r="B90" s="37"/>
      <c r="C90" s="175" t="s">
        <v>85</v>
      </c>
      <c r="D90" s="175" t="s">
        <v>277</v>
      </c>
      <c r="E90" s="176" t="s">
        <v>1179</v>
      </c>
      <c r="F90" s="177" t="s">
        <v>1180</v>
      </c>
      <c r="G90" s="178" t="s">
        <v>397</v>
      </c>
      <c r="H90" s="179">
        <v>2223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1.4999999999999999E-4</v>
      </c>
      <c r="R90" s="184">
        <f>Q90*H90</f>
        <v>0.33344999999999997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85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1181</v>
      </c>
    </row>
    <row r="91" spans="1:65" s="2" customFormat="1" ht="11.25">
      <c r="A91" s="36"/>
      <c r="B91" s="37"/>
      <c r="C91" s="38"/>
      <c r="D91" s="188" t="s">
        <v>284</v>
      </c>
      <c r="E91" s="38"/>
      <c r="F91" s="189" t="s">
        <v>1180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85</v>
      </c>
    </row>
    <row r="92" spans="1:65" s="2" customFormat="1" ht="117">
      <c r="A92" s="36"/>
      <c r="B92" s="37"/>
      <c r="C92" s="38"/>
      <c r="D92" s="188" t="s">
        <v>308</v>
      </c>
      <c r="E92" s="38"/>
      <c r="F92" s="216" t="s">
        <v>1182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85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1183</v>
      </c>
      <c r="G93" s="196"/>
      <c r="H93" s="199">
        <v>168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75</v>
      </c>
      <c r="AY93" s="205" t="s">
        <v>275</v>
      </c>
    </row>
    <row r="94" spans="1:65" s="13" customFormat="1" ht="11.25">
      <c r="B94" s="195"/>
      <c r="C94" s="196"/>
      <c r="D94" s="188" t="s">
        <v>288</v>
      </c>
      <c r="E94" s="197" t="s">
        <v>19</v>
      </c>
      <c r="F94" s="198" t="s">
        <v>1184</v>
      </c>
      <c r="G94" s="196"/>
      <c r="H94" s="199">
        <v>172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288</v>
      </c>
      <c r="AU94" s="205" t="s">
        <v>85</v>
      </c>
      <c r="AV94" s="13" t="s">
        <v>85</v>
      </c>
      <c r="AW94" s="13" t="s">
        <v>36</v>
      </c>
      <c r="AX94" s="13" t="s">
        <v>75</v>
      </c>
      <c r="AY94" s="205" t="s">
        <v>275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1185</v>
      </c>
      <c r="G95" s="196"/>
      <c r="H95" s="199">
        <v>218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75</v>
      </c>
      <c r="AY95" s="205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1186</v>
      </c>
      <c r="G96" s="196"/>
      <c r="H96" s="199">
        <v>217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75</v>
      </c>
      <c r="AY96" s="205" t="s">
        <v>275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1187</v>
      </c>
      <c r="G97" s="196"/>
      <c r="H97" s="199">
        <v>319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75</v>
      </c>
      <c r="AY97" s="205" t="s">
        <v>275</v>
      </c>
    </row>
    <row r="98" spans="1:65" s="13" customFormat="1" ht="11.25">
      <c r="B98" s="195"/>
      <c r="C98" s="196"/>
      <c r="D98" s="188" t="s">
        <v>288</v>
      </c>
      <c r="E98" s="197" t="s">
        <v>19</v>
      </c>
      <c r="F98" s="198" t="s">
        <v>1188</v>
      </c>
      <c r="G98" s="196"/>
      <c r="H98" s="199">
        <v>321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288</v>
      </c>
      <c r="AU98" s="205" t="s">
        <v>85</v>
      </c>
      <c r="AV98" s="13" t="s">
        <v>85</v>
      </c>
      <c r="AW98" s="13" t="s">
        <v>36</v>
      </c>
      <c r="AX98" s="13" t="s">
        <v>75</v>
      </c>
      <c r="AY98" s="205" t="s">
        <v>275</v>
      </c>
    </row>
    <row r="99" spans="1:65" s="13" customFormat="1" ht="11.25">
      <c r="B99" s="195"/>
      <c r="C99" s="196"/>
      <c r="D99" s="188" t="s">
        <v>288</v>
      </c>
      <c r="E99" s="197" t="s">
        <v>19</v>
      </c>
      <c r="F99" s="198" t="s">
        <v>1189</v>
      </c>
      <c r="G99" s="196"/>
      <c r="H99" s="199">
        <v>323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288</v>
      </c>
      <c r="AU99" s="205" t="s">
        <v>85</v>
      </c>
      <c r="AV99" s="13" t="s">
        <v>85</v>
      </c>
      <c r="AW99" s="13" t="s">
        <v>36</v>
      </c>
      <c r="AX99" s="13" t="s">
        <v>75</v>
      </c>
      <c r="AY99" s="205" t="s">
        <v>275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1190</v>
      </c>
      <c r="G100" s="196"/>
      <c r="H100" s="199">
        <v>235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75</v>
      </c>
      <c r="AY100" s="205" t="s">
        <v>275</v>
      </c>
    </row>
    <row r="101" spans="1:65" s="13" customFormat="1" ht="11.25">
      <c r="B101" s="195"/>
      <c r="C101" s="196"/>
      <c r="D101" s="188" t="s">
        <v>288</v>
      </c>
      <c r="E101" s="197" t="s">
        <v>19</v>
      </c>
      <c r="F101" s="198" t="s">
        <v>1191</v>
      </c>
      <c r="G101" s="196"/>
      <c r="H101" s="199">
        <v>250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36</v>
      </c>
      <c r="AX101" s="13" t="s">
        <v>75</v>
      </c>
      <c r="AY101" s="205" t="s">
        <v>275</v>
      </c>
    </row>
    <row r="102" spans="1:65" s="15" customFormat="1" ht="11.25">
      <c r="B102" s="231"/>
      <c r="C102" s="232"/>
      <c r="D102" s="188" t="s">
        <v>288</v>
      </c>
      <c r="E102" s="233" t="s">
        <v>19</v>
      </c>
      <c r="F102" s="234" t="s">
        <v>922</v>
      </c>
      <c r="G102" s="232"/>
      <c r="H102" s="235">
        <v>2223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288</v>
      </c>
      <c r="AU102" s="241" t="s">
        <v>85</v>
      </c>
      <c r="AV102" s="15" t="s">
        <v>282</v>
      </c>
      <c r="AW102" s="15" t="s">
        <v>36</v>
      </c>
      <c r="AX102" s="15" t="s">
        <v>83</v>
      </c>
      <c r="AY102" s="241" t="s">
        <v>275</v>
      </c>
    </row>
    <row r="103" spans="1:65" s="2" customFormat="1" ht="16.5" customHeight="1">
      <c r="A103" s="36"/>
      <c r="B103" s="37"/>
      <c r="C103" s="175" t="s">
        <v>295</v>
      </c>
      <c r="D103" s="175" t="s">
        <v>277</v>
      </c>
      <c r="E103" s="176" t="s">
        <v>290</v>
      </c>
      <c r="F103" s="177" t="s">
        <v>291</v>
      </c>
      <c r="G103" s="178" t="s">
        <v>292</v>
      </c>
      <c r="H103" s="179">
        <v>16.481000000000002</v>
      </c>
      <c r="I103" s="180"/>
      <c r="J103" s="181">
        <f>ROUND(I103*H103,2)</f>
        <v>0</v>
      </c>
      <c r="K103" s="177" t="s">
        <v>19</v>
      </c>
      <c r="L103" s="41"/>
      <c r="M103" s="182" t="s">
        <v>19</v>
      </c>
      <c r="N103" s="183" t="s">
        <v>46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282</v>
      </c>
      <c r="AT103" s="186" t="s">
        <v>277</v>
      </c>
      <c r="AU103" s="186" t="s">
        <v>85</v>
      </c>
      <c r="AY103" s="19" t="s">
        <v>275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83</v>
      </c>
      <c r="BK103" s="187">
        <f>ROUND(I103*H103,2)</f>
        <v>0</v>
      </c>
      <c r="BL103" s="19" t="s">
        <v>282</v>
      </c>
      <c r="BM103" s="186" t="s">
        <v>1192</v>
      </c>
    </row>
    <row r="104" spans="1:65" s="2" customFormat="1" ht="11.25">
      <c r="A104" s="36"/>
      <c r="B104" s="37"/>
      <c r="C104" s="38"/>
      <c r="D104" s="188" t="s">
        <v>284</v>
      </c>
      <c r="E104" s="38"/>
      <c r="F104" s="189" t="s">
        <v>291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284</v>
      </c>
      <c r="AU104" s="19" t="s">
        <v>85</v>
      </c>
    </row>
    <row r="105" spans="1:65" s="13" customFormat="1" ht="11.25">
      <c r="B105" s="195"/>
      <c r="C105" s="196"/>
      <c r="D105" s="188" t="s">
        <v>288</v>
      </c>
      <c r="E105" s="197" t="s">
        <v>19</v>
      </c>
      <c r="F105" s="198" t="s">
        <v>1193</v>
      </c>
      <c r="G105" s="196"/>
      <c r="H105" s="199">
        <v>16.481000000000002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288</v>
      </c>
      <c r="AU105" s="205" t="s">
        <v>85</v>
      </c>
      <c r="AV105" s="13" t="s">
        <v>85</v>
      </c>
      <c r="AW105" s="13" t="s">
        <v>36</v>
      </c>
      <c r="AX105" s="13" t="s">
        <v>83</v>
      </c>
      <c r="AY105" s="205" t="s">
        <v>275</v>
      </c>
    </row>
    <row r="106" spans="1:65" s="2" customFormat="1" ht="16.5" customHeight="1">
      <c r="A106" s="36"/>
      <c r="B106" s="37"/>
      <c r="C106" s="175" t="s">
        <v>282</v>
      </c>
      <c r="D106" s="175" t="s">
        <v>277</v>
      </c>
      <c r="E106" s="176" t="s">
        <v>296</v>
      </c>
      <c r="F106" s="177" t="s">
        <v>297</v>
      </c>
      <c r="G106" s="178" t="s">
        <v>280</v>
      </c>
      <c r="H106" s="179">
        <v>10987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282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282</v>
      </c>
      <c r="BM106" s="186" t="s">
        <v>1194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299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300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1195</v>
      </c>
      <c r="G109" s="196"/>
      <c r="H109" s="199">
        <v>10987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83</v>
      </c>
      <c r="AY109" s="205" t="s">
        <v>275</v>
      </c>
    </row>
    <row r="110" spans="1:65" s="2" customFormat="1" ht="16.5" customHeight="1">
      <c r="A110" s="36"/>
      <c r="B110" s="37"/>
      <c r="C110" s="206" t="s">
        <v>311</v>
      </c>
      <c r="D110" s="206" t="s">
        <v>302</v>
      </c>
      <c r="E110" s="207" t="s">
        <v>1196</v>
      </c>
      <c r="F110" s="208" t="s">
        <v>1197</v>
      </c>
      <c r="G110" s="209" t="s">
        <v>305</v>
      </c>
      <c r="H110" s="210">
        <v>6.3639999999999999</v>
      </c>
      <c r="I110" s="211"/>
      <c r="J110" s="212">
        <f>ROUND(I110*H110,2)</f>
        <v>0</v>
      </c>
      <c r="K110" s="208" t="s">
        <v>281</v>
      </c>
      <c r="L110" s="213"/>
      <c r="M110" s="214" t="s">
        <v>19</v>
      </c>
      <c r="N110" s="215" t="s">
        <v>46</v>
      </c>
      <c r="O110" s="66"/>
      <c r="P110" s="184">
        <f>O110*H110</f>
        <v>0</v>
      </c>
      <c r="Q110" s="184">
        <v>1E-3</v>
      </c>
      <c r="R110" s="184">
        <f>Q110*H110</f>
        <v>6.3639999999999999E-3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306</v>
      </c>
      <c r="AT110" s="186" t="s">
        <v>302</v>
      </c>
      <c r="AU110" s="186" t="s">
        <v>85</v>
      </c>
      <c r="AY110" s="19" t="s">
        <v>275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282</v>
      </c>
      <c r="BM110" s="186" t="s">
        <v>1198</v>
      </c>
    </row>
    <row r="111" spans="1:65" s="2" customFormat="1" ht="11.25">
      <c r="A111" s="36"/>
      <c r="B111" s="37"/>
      <c r="C111" s="38"/>
      <c r="D111" s="188" t="s">
        <v>284</v>
      </c>
      <c r="E111" s="38"/>
      <c r="F111" s="189" t="s">
        <v>1197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284</v>
      </c>
      <c r="AU111" s="19" t="s">
        <v>85</v>
      </c>
    </row>
    <row r="112" spans="1:65" s="2" customFormat="1" ht="29.25">
      <c r="A112" s="36"/>
      <c r="B112" s="37"/>
      <c r="C112" s="38"/>
      <c r="D112" s="188" t="s">
        <v>308</v>
      </c>
      <c r="E112" s="38"/>
      <c r="F112" s="216" t="s">
        <v>1199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3" customFormat="1" ht="11.25">
      <c r="B113" s="195"/>
      <c r="C113" s="196"/>
      <c r="D113" s="188" t="s">
        <v>288</v>
      </c>
      <c r="E113" s="196"/>
      <c r="F113" s="198" t="s">
        <v>1200</v>
      </c>
      <c r="G113" s="196"/>
      <c r="H113" s="199">
        <v>6.3639999999999999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4</v>
      </c>
      <c r="AX113" s="13" t="s">
        <v>83</v>
      </c>
      <c r="AY113" s="205" t="s">
        <v>275</v>
      </c>
    </row>
    <row r="114" spans="1:65" s="2" customFormat="1" ht="16.5" customHeight="1">
      <c r="A114" s="36"/>
      <c r="B114" s="37"/>
      <c r="C114" s="206" t="s">
        <v>319</v>
      </c>
      <c r="D114" s="206" t="s">
        <v>302</v>
      </c>
      <c r="E114" s="207" t="s">
        <v>1201</v>
      </c>
      <c r="F114" s="208" t="s">
        <v>1202</v>
      </c>
      <c r="G114" s="209" t="s">
        <v>305</v>
      </c>
      <c r="H114" s="210">
        <v>234.9</v>
      </c>
      <c r="I114" s="211"/>
      <c r="J114" s="212">
        <f>ROUND(I114*H114,2)</f>
        <v>0</v>
      </c>
      <c r="K114" s="208" t="s">
        <v>19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1E-3</v>
      </c>
      <c r="R114" s="184">
        <f>Q114*H114</f>
        <v>0.2349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1203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1204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9.5">
      <c r="A116" s="36"/>
      <c r="B116" s="37"/>
      <c r="C116" s="38"/>
      <c r="D116" s="188" t="s">
        <v>308</v>
      </c>
      <c r="E116" s="38"/>
      <c r="F116" s="216" t="s">
        <v>1205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6"/>
      <c r="F117" s="198" t="s">
        <v>1206</v>
      </c>
      <c r="G117" s="196"/>
      <c r="H117" s="199">
        <v>234.9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4</v>
      </c>
      <c r="AX117" s="13" t="s">
        <v>83</v>
      </c>
      <c r="AY117" s="205" t="s">
        <v>275</v>
      </c>
    </row>
    <row r="118" spans="1:65" s="2" customFormat="1" ht="21.75" customHeight="1">
      <c r="A118" s="36"/>
      <c r="B118" s="37"/>
      <c r="C118" s="175" t="s">
        <v>326</v>
      </c>
      <c r="D118" s="175" t="s">
        <v>277</v>
      </c>
      <c r="E118" s="176" t="s">
        <v>312</v>
      </c>
      <c r="F118" s="177" t="s">
        <v>313</v>
      </c>
      <c r="G118" s="178" t="s">
        <v>314</v>
      </c>
      <c r="H118" s="179">
        <v>337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1207</v>
      </c>
    </row>
    <row r="119" spans="1:65" s="2" customFormat="1" ht="19.5">
      <c r="A119" s="36"/>
      <c r="B119" s="37"/>
      <c r="C119" s="38"/>
      <c r="D119" s="188" t="s">
        <v>284</v>
      </c>
      <c r="E119" s="38"/>
      <c r="F119" s="189" t="s">
        <v>316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317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1208</v>
      </c>
      <c r="G121" s="196"/>
      <c r="H121" s="199">
        <v>337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21.75" customHeight="1">
      <c r="A122" s="36"/>
      <c r="B122" s="37"/>
      <c r="C122" s="175" t="s">
        <v>306</v>
      </c>
      <c r="D122" s="175" t="s">
        <v>277</v>
      </c>
      <c r="E122" s="176" t="s">
        <v>884</v>
      </c>
      <c r="F122" s="177" t="s">
        <v>885</v>
      </c>
      <c r="G122" s="178" t="s">
        <v>314</v>
      </c>
      <c r="H122" s="179">
        <v>2255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1209</v>
      </c>
    </row>
    <row r="123" spans="1:65" s="2" customFormat="1" ht="19.5">
      <c r="A123" s="36"/>
      <c r="B123" s="37"/>
      <c r="C123" s="38"/>
      <c r="D123" s="188" t="s">
        <v>284</v>
      </c>
      <c r="E123" s="38"/>
      <c r="F123" s="189" t="s">
        <v>887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888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1210</v>
      </c>
      <c r="G125" s="196"/>
      <c r="H125" s="199">
        <v>2255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83</v>
      </c>
      <c r="AY125" s="205" t="s">
        <v>275</v>
      </c>
    </row>
    <row r="126" spans="1:65" s="2" customFormat="1" ht="16.5" customHeight="1">
      <c r="A126" s="36"/>
      <c r="B126" s="37"/>
      <c r="C126" s="175" t="s">
        <v>337</v>
      </c>
      <c r="D126" s="175" t="s">
        <v>277</v>
      </c>
      <c r="E126" s="176" t="s">
        <v>320</v>
      </c>
      <c r="F126" s="177" t="s">
        <v>321</v>
      </c>
      <c r="G126" s="178" t="s">
        <v>280</v>
      </c>
      <c r="H126" s="179">
        <v>11671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1211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323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324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65" s="13" customFormat="1" ht="11.25">
      <c r="B129" s="195"/>
      <c r="C129" s="196"/>
      <c r="D129" s="188" t="s">
        <v>288</v>
      </c>
      <c r="E129" s="197" t="s">
        <v>19</v>
      </c>
      <c r="F129" s="198" t="s">
        <v>1212</v>
      </c>
      <c r="G129" s="196"/>
      <c r="H129" s="199">
        <v>11671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288</v>
      </c>
      <c r="AU129" s="205" t="s">
        <v>85</v>
      </c>
      <c r="AV129" s="13" t="s">
        <v>85</v>
      </c>
      <c r="AW129" s="13" t="s">
        <v>36</v>
      </c>
      <c r="AX129" s="13" t="s">
        <v>83</v>
      </c>
      <c r="AY129" s="205" t="s">
        <v>275</v>
      </c>
    </row>
    <row r="130" spans="1:65" s="2" customFormat="1" ht="16.5" customHeight="1">
      <c r="A130" s="36"/>
      <c r="B130" s="37"/>
      <c r="C130" s="175" t="s">
        <v>345</v>
      </c>
      <c r="D130" s="175" t="s">
        <v>277</v>
      </c>
      <c r="E130" s="176" t="s">
        <v>327</v>
      </c>
      <c r="F130" s="177" t="s">
        <v>328</v>
      </c>
      <c r="G130" s="178" t="s">
        <v>280</v>
      </c>
      <c r="H130" s="179">
        <v>11671</v>
      </c>
      <c r="I130" s="180"/>
      <c r="J130" s="181">
        <f>ROUND(I130*H130,2)</f>
        <v>0</v>
      </c>
      <c r="K130" s="177" t="s">
        <v>281</v>
      </c>
      <c r="L130" s="41"/>
      <c r="M130" s="182" t="s">
        <v>19</v>
      </c>
      <c r="N130" s="183" t="s">
        <v>46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282</v>
      </c>
      <c r="AT130" s="186" t="s">
        <v>277</v>
      </c>
      <c r="AU130" s="186" t="s">
        <v>85</v>
      </c>
      <c r="AY130" s="19" t="s">
        <v>275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83</v>
      </c>
      <c r="BK130" s="187">
        <f>ROUND(I130*H130,2)</f>
        <v>0</v>
      </c>
      <c r="BL130" s="19" t="s">
        <v>282</v>
      </c>
      <c r="BM130" s="186" t="s">
        <v>1213</v>
      </c>
    </row>
    <row r="131" spans="1:65" s="2" customFormat="1" ht="11.25">
      <c r="A131" s="36"/>
      <c r="B131" s="37"/>
      <c r="C131" s="38"/>
      <c r="D131" s="188" t="s">
        <v>284</v>
      </c>
      <c r="E131" s="38"/>
      <c r="F131" s="189" t="s">
        <v>330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284</v>
      </c>
      <c r="AU131" s="19" t="s">
        <v>85</v>
      </c>
    </row>
    <row r="132" spans="1:65" s="2" customFormat="1" ht="11.25">
      <c r="A132" s="36"/>
      <c r="B132" s="37"/>
      <c r="C132" s="38"/>
      <c r="D132" s="193" t="s">
        <v>286</v>
      </c>
      <c r="E132" s="38"/>
      <c r="F132" s="194" t="s">
        <v>331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286</v>
      </c>
      <c r="AU132" s="19" t="s">
        <v>85</v>
      </c>
    </row>
    <row r="133" spans="1:65" s="13" customFormat="1" ht="11.25">
      <c r="B133" s="195"/>
      <c r="C133" s="196"/>
      <c r="D133" s="188" t="s">
        <v>288</v>
      </c>
      <c r="E133" s="197" t="s">
        <v>19</v>
      </c>
      <c r="F133" s="198" t="s">
        <v>1212</v>
      </c>
      <c r="G133" s="196"/>
      <c r="H133" s="199">
        <v>11671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288</v>
      </c>
      <c r="AU133" s="205" t="s">
        <v>85</v>
      </c>
      <c r="AV133" s="13" t="s">
        <v>85</v>
      </c>
      <c r="AW133" s="13" t="s">
        <v>36</v>
      </c>
      <c r="AX133" s="13" t="s">
        <v>83</v>
      </c>
      <c r="AY133" s="205" t="s">
        <v>275</v>
      </c>
    </row>
    <row r="134" spans="1:65" s="2" customFormat="1" ht="16.5" customHeight="1">
      <c r="A134" s="36"/>
      <c r="B134" s="37"/>
      <c r="C134" s="175" t="s">
        <v>351</v>
      </c>
      <c r="D134" s="175" t="s">
        <v>277</v>
      </c>
      <c r="E134" s="176" t="s">
        <v>332</v>
      </c>
      <c r="F134" s="177" t="s">
        <v>333</v>
      </c>
      <c r="G134" s="178" t="s">
        <v>280</v>
      </c>
      <c r="H134" s="179">
        <v>10987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1214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335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336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1178</v>
      </c>
      <c r="G137" s="196"/>
      <c r="H137" s="199">
        <v>10987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83</v>
      </c>
      <c r="AY137" s="205" t="s">
        <v>275</v>
      </c>
    </row>
    <row r="138" spans="1:65" s="2" customFormat="1" ht="16.5" customHeight="1">
      <c r="A138" s="36"/>
      <c r="B138" s="37"/>
      <c r="C138" s="175" t="s">
        <v>8</v>
      </c>
      <c r="D138" s="175" t="s">
        <v>277</v>
      </c>
      <c r="E138" s="176" t="s">
        <v>338</v>
      </c>
      <c r="F138" s="177" t="s">
        <v>339</v>
      </c>
      <c r="G138" s="178" t="s">
        <v>340</v>
      </c>
      <c r="H138" s="179">
        <v>1.167</v>
      </c>
      <c r="I138" s="180"/>
      <c r="J138" s="181">
        <f>ROUND(I138*H138,2)</f>
        <v>0</v>
      </c>
      <c r="K138" s="177" t="s">
        <v>281</v>
      </c>
      <c r="L138" s="41"/>
      <c r="M138" s="182" t="s">
        <v>19</v>
      </c>
      <c r="N138" s="183" t="s">
        <v>46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282</v>
      </c>
      <c r="AT138" s="186" t="s">
        <v>277</v>
      </c>
      <c r="AU138" s="186" t="s">
        <v>85</v>
      </c>
      <c r="AY138" s="19" t="s">
        <v>275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83</v>
      </c>
      <c r="BK138" s="187">
        <f>ROUND(I138*H138,2)</f>
        <v>0</v>
      </c>
      <c r="BL138" s="19" t="s">
        <v>282</v>
      </c>
      <c r="BM138" s="186" t="s">
        <v>1215</v>
      </c>
    </row>
    <row r="139" spans="1:65" s="2" customFormat="1" ht="11.25">
      <c r="A139" s="36"/>
      <c r="B139" s="37"/>
      <c r="C139" s="38"/>
      <c r="D139" s="188" t="s">
        <v>284</v>
      </c>
      <c r="E139" s="38"/>
      <c r="F139" s="189" t="s">
        <v>342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284</v>
      </c>
      <c r="AU139" s="19" t="s">
        <v>85</v>
      </c>
    </row>
    <row r="140" spans="1:65" s="2" customFormat="1" ht="11.25">
      <c r="A140" s="36"/>
      <c r="B140" s="37"/>
      <c r="C140" s="38"/>
      <c r="D140" s="193" t="s">
        <v>286</v>
      </c>
      <c r="E140" s="38"/>
      <c r="F140" s="194" t="s">
        <v>343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286</v>
      </c>
      <c r="AU140" s="19" t="s">
        <v>85</v>
      </c>
    </row>
    <row r="141" spans="1:65" s="13" customFormat="1" ht="11.25">
      <c r="B141" s="195"/>
      <c r="C141" s="196"/>
      <c r="D141" s="188" t="s">
        <v>288</v>
      </c>
      <c r="E141" s="197" t="s">
        <v>19</v>
      </c>
      <c r="F141" s="198" t="s">
        <v>1216</v>
      </c>
      <c r="G141" s="196"/>
      <c r="H141" s="199">
        <v>1.167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288</v>
      </c>
      <c r="AU141" s="205" t="s">
        <v>85</v>
      </c>
      <c r="AV141" s="13" t="s">
        <v>85</v>
      </c>
      <c r="AW141" s="13" t="s">
        <v>36</v>
      </c>
      <c r="AX141" s="13" t="s">
        <v>83</v>
      </c>
      <c r="AY141" s="205" t="s">
        <v>275</v>
      </c>
    </row>
    <row r="142" spans="1:65" s="2" customFormat="1" ht="16.5" customHeight="1">
      <c r="A142" s="36"/>
      <c r="B142" s="37"/>
      <c r="C142" s="175" t="s">
        <v>361</v>
      </c>
      <c r="D142" s="175" t="s">
        <v>277</v>
      </c>
      <c r="E142" s="176" t="s">
        <v>896</v>
      </c>
      <c r="F142" s="177" t="s">
        <v>897</v>
      </c>
      <c r="G142" s="178" t="s">
        <v>314</v>
      </c>
      <c r="H142" s="179">
        <v>2255</v>
      </c>
      <c r="I142" s="180"/>
      <c r="J142" s="181">
        <f>ROUND(I142*H142,2)</f>
        <v>0</v>
      </c>
      <c r="K142" s="177" t="s">
        <v>281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282</v>
      </c>
      <c r="AT142" s="186" t="s">
        <v>277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1217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899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11.25">
      <c r="A144" s="36"/>
      <c r="B144" s="37"/>
      <c r="C144" s="38"/>
      <c r="D144" s="193" t="s">
        <v>286</v>
      </c>
      <c r="E144" s="38"/>
      <c r="F144" s="194" t="s">
        <v>900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286</v>
      </c>
      <c r="AU144" s="19" t="s">
        <v>85</v>
      </c>
    </row>
    <row r="145" spans="1:65" s="13" customFormat="1" ht="11.25">
      <c r="B145" s="195"/>
      <c r="C145" s="196"/>
      <c r="D145" s="188" t="s">
        <v>288</v>
      </c>
      <c r="E145" s="197" t="s">
        <v>19</v>
      </c>
      <c r="F145" s="198" t="s">
        <v>1218</v>
      </c>
      <c r="G145" s="196"/>
      <c r="H145" s="199">
        <v>2255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288</v>
      </c>
      <c r="AU145" s="205" t="s">
        <v>85</v>
      </c>
      <c r="AV145" s="13" t="s">
        <v>85</v>
      </c>
      <c r="AW145" s="13" t="s">
        <v>36</v>
      </c>
      <c r="AX145" s="13" t="s">
        <v>83</v>
      </c>
      <c r="AY145" s="205" t="s">
        <v>275</v>
      </c>
    </row>
    <row r="146" spans="1:65" s="2" customFormat="1" ht="16.5" customHeight="1">
      <c r="A146" s="36"/>
      <c r="B146" s="37"/>
      <c r="C146" s="175" t="s">
        <v>367</v>
      </c>
      <c r="D146" s="175" t="s">
        <v>277</v>
      </c>
      <c r="E146" s="176" t="s">
        <v>346</v>
      </c>
      <c r="F146" s="177" t="s">
        <v>347</v>
      </c>
      <c r="G146" s="178" t="s">
        <v>314</v>
      </c>
      <c r="H146" s="179">
        <v>337</v>
      </c>
      <c r="I146" s="180"/>
      <c r="J146" s="181">
        <f>ROUND(I146*H146,2)</f>
        <v>0</v>
      </c>
      <c r="K146" s="177" t="s">
        <v>281</v>
      </c>
      <c r="L146" s="41"/>
      <c r="M146" s="182" t="s">
        <v>19</v>
      </c>
      <c r="N146" s="183" t="s">
        <v>46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282</v>
      </c>
      <c r="AT146" s="186" t="s">
        <v>277</v>
      </c>
      <c r="AU146" s="186" t="s">
        <v>85</v>
      </c>
      <c r="AY146" s="19" t="s">
        <v>275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83</v>
      </c>
      <c r="BK146" s="187">
        <f>ROUND(I146*H146,2)</f>
        <v>0</v>
      </c>
      <c r="BL146" s="19" t="s">
        <v>282</v>
      </c>
      <c r="BM146" s="186" t="s">
        <v>1219</v>
      </c>
    </row>
    <row r="147" spans="1:65" s="2" customFormat="1" ht="11.25">
      <c r="A147" s="36"/>
      <c r="B147" s="37"/>
      <c r="C147" s="38"/>
      <c r="D147" s="188" t="s">
        <v>284</v>
      </c>
      <c r="E147" s="38"/>
      <c r="F147" s="189" t="s">
        <v>349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284</v>
      </c>
      <c r="AU147" s="19" t="s">
        <v>85</v>
      </c>
    </row>
    <row r="148" spans="1:65" s="2" customFormat="1" ht="11.25">
      <c r="A148" s="36"/>
      <c r="B148" s="37"/>
      <c r="C148" s="38"/>
      <c r="D148" s="193" t="s">
        <v>286</v>
      </c>
      <c r="E148" s="38"/>
      <c r="F148" s="194" t="s">
        <v>350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286</v>
      </c>
      <c r="AU148" s="19" t="s">
        <v>85</v>
      </c>
    </row>
    <row r="149" spans="1:65" s="13" customFormat="1" ht="11.25">
      <c r="B149" s="195"/>
      <c r="C149" s="196"/>
      <c r="D149" s="188" t="s">
        <v>288</v>
      </c>
      <c r="E149" s="197" t="s">
        <v>19</v>
      </c>
      <c r="F149" s="198" t="s">
        <v>1208</v>
      </c>
      <c r="G149" s="196"/>
      <c r="H149" s="199">
        <v>337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288</v>
      </c>
      <c r="AU149" s="205" t="s">
        <v>85</v>
      </c>
      <c r="AV149" s="13" t="s">
        <v>85</v>
      </c>
      <c r="AW149" s="13" t="s">
        <v>36</v>
      </c>
      <c r="AX149" s="13" t="s">
        <v>83</v>
      </c>
      <c r="AY149" s="205" t="s">
        <v>275</v>
      </c>
    </row>
    <row r="150" spans="1:65" s="2" customFormat="1" ht="16.5" customHeight="1">
      <c r="A150" s="36"/>
      <c r="B150" s="37"/>
      <c r="C150" s="175" t="s">
        <v>372</v>
      </c>
      <c r="D150" s="175" t="s">
        <v>277</v>
      </c>
      <c r="E150" s="176" t="s">
        <v>903</v>
      </c>
      <c r="F150" s="177" t="s">
        <v>904</v>
      </c>
      <c r="G150" s="178" t="s">
        <v>314</v>
      </c>
      <c r="H150" s="179">
        <v>2255</v>
      </c>
      <c r="I150" s="180"/>
      <c r="J150" s="181">
        <f>ROUND(I150*H150,2)</f>
        <v>0</v>
      </c>
      <c r="K150" s="177" t="s">
        <v>281</v>
      </c>
      <c r="L150" s="41"/>
      <c r="M150" s="182" t="s">
        <v>19</v>
      </c>
      <c r="N150" s="183" t="s">
        <v>46</v>
      </c>
      <c r="O150" s="66"/>
      <c r="P150" s="184">
        <f>O150*H150</f>
        <v>0</v>
      </c>
      <c r="Q150" s="184">
        <v>5.0000000000000002E-5</v>
      </c>
      <c r="R150" s="184">
        <f>Q150*H150</f>
        <v>0.11275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282</v>
      </c>
      <c r="AT150" s="186" t="s">
        <v>277</v>
      </c>
      <c r="AU150" s="186" t="s">
        <v>85</v>
      </c>
      <c r="AY150" s="19" t="s">
        <v>275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83</v>
      </c>
      <c r="BK150" s="187">
        <f>ROUND(I150*H150,2)</f>
        <v>0</v>
      </c>
      <c r="BL150" s="19" t="s">
        <v>282</v>
      </c>
      <c r="BM150" s="186" t="s">
        <v>1220</v>
      </c>
    </row>
    <row r="151" spans="1:65" s="2" customFormat="1" ht="11.25">
      <c r="A151" s="36"/>
      <c r="B151" s="37"/>
      <c r="C151" s="38"/>
      <c r="D151" s="188" t="s">
        <v>284</v>
      </c>
      <c r="E151" s="38"/>
      <c r="F151" s="189" t="s">
        <v>906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284</v>
      </c>
      <c r="AU151" s="19" t="s">
        <v>85</v>
      </c>
    </row>
    <row r="152" spans="1:65" s="2" customFormat="1" ht="11.25">
      <c r="A152" s="36"/>
      <c r="B152" s="37"/>
      <c r="C152" s="38"/>
      <c r="D152" s="193" t="s">
        <v>286</v>
      </c>
      <c r="E152" s="38"/>
      <c r="F152" s="194" t="s">
        <v>907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286</v>
      </c>
      <c r="AU152" s="19" t="s">
        <v>85</v>
      </c>
    </row>
    <row r="153" spans="1:65" s="13" customFormat="1" ht="11.25">
      <c r="B153" s="195"/>
      <c r="C153" s="196"/>
      <c r="D153" s="188" t="s">
        <v>288</v>
      </c>
      <c r="E153" s="197" t="s">
        <v>19</v>
      </c>
      <c r="F153" s="198" t="s">
        <v>1221</v>
      </c>
      <c r="G153" s="196"/>
      <c r="H153" s="199">
        <v>2255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288</v>
      </c>
      <c r="AU153" s="205" t="s">
        <v>85</v>
      </c>
      <c r="AV153" s="13" t="s">
        <v>85</v>
      </c>
      <c r="AW153" s="13" t="s">
        <v>36</v>
      </c>
      <c r="AX153" s="13" t="s">
        <v>83</v>
      </c>
      <c r="AY153" s="205" t="s">
        <v>275</v>
      </c>
    </row>
    <row r="154" spans="1:65" s="2" customFormat="1" ht="16.5" customHeight="1">
      <c r="A154" s="36"/>
      <c r="B154" s="37"/>
      <c r="C154" s="206" t="s">
        <v>380</v>
      </c>
      <c r="D154" s="206" t="s">
        <v>302</v>
      </c>
      <c r="E154" s="207" t="s">
        <v>909</v>
      </c>
      <c r="F154" s="208" t="s">
        <v>910</v>
      </c>
      <c r="G154" s="209" t="s">
        <v>314</v>
      </c>
      <c r="H154" s="210">
        <v>2255</v>
      </c>
      <c r="I154" s="211"/>
      <c r="J154" s="212">
        <f>ROUND(I154*H154,2)</f>
        <v>0</v>
      </c>
      <c r="K154" s="208" t="s">
        <v>19</v>
      </c>
      <c r="L154" s="213"/>
      <c r="M154" s="214" t="s">
        <v>19</v>
      </c>
      <c r="N154" s="215" t="s">
        <v>46</v>
      </c>
      <c r="O154" s="66"/>
      <c r="P154" s="184">
        <f>O154*H154</f>
        <v>0</v>
      </c>
      <c r="Q154" s="184">
        <v>3.5400000000000002E-3</v>
      </c>
      <c r="R154" s="184">
        <f>Q154*H154</f>
        <v>7.9827000000000004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306</v>
      </c>
      <c r="AT154" s="186" t="s">
        <v>302</v>
      </c>
      <c r="AU154" s="186" t="s">
        <v>85</v>
      </c>
      <c r="AY154" s="19" t="s">
        <v>275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282</v>
      </c>
      <c r="BM154" s="186" t="s">
        <v>1222</v>
      </c>
    </row>
    <row r="155" spans="1:65" s="2" customFormat="1" ht="11.25">
      <c r="A155" s="36"/>
      <c r="B155" s="37"/>
      <c r="C155" s="38"/>
      <c r="D155" s="188" t="s">
        <v>284</v>
      </c>
      <c r="E155" s="38"/>
      <c r="F155" s="189" t="s">
        <v>910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284</v>
      </c>
      <c r="AU155" s="19" t="s">
        <v>85</v>
      </c>
    </row>
    <row r="156" spans="1:65" s="2" customFormat="1" ht="21.75" customHeight="1">
      <c r="A156" s="36"/>
      <c r="B156" s="37"/>
      <c r="C156" s="175" t="s">
        <v>387</v>
      </c>
      <c r="D156" s="175" t="s">
        <v>277</v>
      </c>
      <c r="E156" s="176" t="s">
        <v>1223</v>
      </c>
      <c r="F156" s="177" t="s">
        <v>1224</v>
      </c>
      <c r="G156" s="178" t="s">
        <v>314</v>
      </c>
      <c r="H156" s="179">
        <v>337</v>
      </c>
      <c r="I156" s="180"/>
      <c r="J156" s="181">
        <f>ROUND(I156*H156,2)</f>
        <v>0</v>
      </c>
      <c r="K156" s="177" t="s">
        <v>281</v>
      </c>
      <c r="L156" s="41"/>
      <c r="M156" s="182" t="s">
        <v>19</v>
      </c>
      <c r="N156" s="183" t="s">
        <v>46</v>
      </c>
      <c r="O156" s="66"/>
      <c r="P156" s="184">
        <f>O156*H156</f>
        <v>0</v>
      </c>
      <c r="Q156" s="184">
        <v>5.0000000000000002E-5</v>
      </c>
      <c r="R156" s="184">
        <f>Q156*H156</f>
        <v>1.685E-2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282</v>
      </c>
      <c r="AT156" s="186" t="s">
        <v>277</v>
      </c>
      <c r="AU156" s="186" t="s">
        <v>85</v>
      </c>
      <c r="AY156" s="19" t="s">
        <v>275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83</v>
      </c>
      <c r="BK156" s="187">
        <f>ROUND(I156*H156,2)</f>
        <v>0</v>
      </c>
      <c r="BL156" s="19" t="s">
        <v>282</v>
      </c>
      <c r="BM156" s="186" t="s">
        <v>1225</v>
      </c>
    </row>
    <row r="157" spans="1:65" s="2" customFormat="1" ht="11.25">
      <c r="A157" s="36"/>
      <c r="B157" s="37"/>
      <c r="C157" s="38"/>
      <c r="D157" s="188" t="s">
        <v>284</v>
      </c>
      <c r="E157" s="38"/>
      <c r="F157" s="189" t="s">
        <v>1226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284</v>
      </c>
      <c r="AU157" s="19" t="s">
        <v>85</v>
      </c>
    </row>
    <row r="158" spans="1:65" s="2" customFormat="1" ht="11.25">
      <c r="A158" s="36"/>
      <c r="B158" s="37"/>
      <c r="C158" s="38"/>
      <c r="D158" s="193" t="s">
        <v>286</v>
      </c>
      <c r="E158" s="38"/>
      <c r="F158" s="194" t="s">
        <v>1227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286</v>
      </c>
      <c r="AU158" s="19" t="s">
        <v>85</v>
      </c>
    </row>
    <row r="159" spans="1:65" s="13" customFormat="1" ht="11.25">
      <c r="B159" s="195"/>
      <c r="C159" s="196"/>
      <c r="D159" s="188" t="s">
        <v>288</v>
      </c>
      <c r="E159" s="197" t="s">
        <v>19</v>
      </c>
      <c r="F159" s="198" t="s">
        <v>1208</v>
      </c>
      <c r="G159" s="196"/>
      <c r="H159" s="199">
        <v>337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288</v>
      </c>
      <c r="AU159" s="205" t="s">
        <v>85</v>
      </c>
      <c r="AV159" s="13" t="s">
        <v>85</v>
      </c>
      <c r="AW159" s="13" t="s">
        <v>36</v>
      </c>
      <c r="AX159" s="13" t="s">
        <v>83</v>
      </c>
      <c r="AY159" s="205" t="s">
        <v>275</v>
      </c>
    </row>
    <row r="160" spans="1:65" s="2" customFormat="1" ht="16.5" customHeight="1">
      <c r="A160" s="36"/>
      <c r="B160" s="37"/>
      <c r="C160" s="206" t="s">
        <v>394</v>
      </c>
      <c r="D160" s="206" t="s">
        <v>302</v>
      </c>
      <c r="E160" s="207" t="s">
        <v>357</v>
      </c>
      <c r="F160" s="208" t="s">
        <v>358</v>
      </c>
      <c r="G160" s="209" t="s">
        <v>314</v>
      </c>
      <c r="H160" s="210">
        <v>337</v>
      </c>
      <c r="I160" s="211"/>
      <c r="J160" s="212">
        <f>ROUND(I160*H160,2)</f>
        <v>0</v>
      </c>
      <c r="K160" s="208" t="s">
        <v>281</v>
      </c>
      <c r="L160" s="213"/>
      <c r="M160" s="214" t="s">
        <v>19</v>
      </c>
      <c r="N160" s="215" t="s">
        <v>46</v>
      </c>
      <c r="O160" s="66"/>
      <c r="P160" s="184">
        <f>O160*H160</f>
        <v>0</v>
      </c>
      <c r="Q160" s="184">
        <v>5.8999999999999999E-3</v>
      </c>
      <c r="R160" s="184">
        <f>Q160*H160</f>
        <v>1.9883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306</v>
      </c>
      <c r="AT160" s="186" t="s">
        <v>302</v>
      </c>
      <c r="AU160" s="186" t="s">
        <v>85</v>
      </c>
      <c r="AY160" s="19" t="s">
        <v>275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83</v>
      </c>
      <c r="BK160" s="187">
        <f>ROUND(I160*H160,2)</f>
        <v>0</v>
      </c>
      <c r="BL160" s="19" t="s">
        <v>282</v>
      </c>
      <c r="BM160" s="186" t="s">
        <v>1228</v>
      </c>
    </row>
    <row r="161" spans="1:65" s="2" customFormat="1" ht="11.25">
      <c r="A161" s="36"/>
      <c r="B161" s="37"/>
      <c r="C161" s="38"/>
      <c r="D161" s="188" t="s">
        <v>284</v>
      </c>
      <c r="E161" s="38"/>
      <c r="F161" s="189" t="s">
        <v>358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284</v>
      </c>
      <c r="AU161" s="19" t="s">
        <v>85</v>
      </c>
    </row>
    <row r="162" spans="1:65" s="2" customFormat="1" ht="16.5" customHeight="1">
      <c r="A162" s="36"/>
      <c r="B162" s="37"/>
      <c r="C162" s="175" t="s">
        <v>400</v>
      </c>
      <c r="D162" s="175" t="s">
        <v>277</v>
      </c>
      <c r="E162" s="176" t="s">
        <v>362</v>
      </c>
      <c r="F162" s="177" t="s">
        <v>363</v>
      </c>
      <c r="G162" s="178" t="s">
        <v>314</v>
      </c>
      <c r="H162" s="179">
        <v>337</v>
      </c>
      <c r="I162" s="180"/>
      <c r="J162" s="181">
        <f>ROUND(I162*H162,2)</f>
        <v>0</v>
      </c>
      <c r="K162" s="177" t="s">
        <v>281</v>
      </c>
      <c r="L162" s="41"/>
      <c r="M162" s="182" t="s">
        <v>19</v>
      </c>
      <c r="N162" s="183" t="s">
        <v>46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282</v>
      </c>
      <c r="AT162" s="186" t="s">
        <v>277</v>
      </c>
      <c r="AU162" s="186" t="s">
        <v>85</v>
      </c>
      <c r="AY162" s="19" t="s">
        <v>275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282</v>
      </c>
      <c r="BM162" s="186" t="s">
        <v>1229</v>
      </c>
    </row>
    <row r="163" spans="1:65" s="2" customFormat="1" ht="11.25">
      <c r="A163" s="36"/>
      <c r="B163" s="37"/>
      <c r="C163" s="38"/>
      <c r="D163" s="188" t="s">
        <v>284</v>
      </c>
      <c r="E163" s="38"/>
      <c r="F163" s="189" t="s">
        <v>365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284</v>
      </c>
      <c r="AU163" s="19" t="s">
        <v>85</v>
      </c>
    </row>
    <row r="164" spans="1:65" s="2" customFormat="1" ht="11.25">
      <c r="A164" s="36"/>
      <c r="B164" s="37"/>
      <c r="C164" s="38"/>
      <c r="D164" s="193" t="s">
        <v>286</v>
      </c>
      <c r="E164" s="38"/>
      <c r="F164" s="194" t="s">
        <v>366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286</v>
      </c>
      <c r="AU164" s="19" t="s">
        <v>85</v>
      </c>
    </row>
    <row r="165" spans="1:65" s="13" customFormat="1" ht="11.25">
      <c r="B165" s="195"/>
      <c r="C165" s="196"/>
      <c r="D165" s="188" t="s">
        <v>288</v>
      </c>
      <c r="E165" s="197" t="s">
        <v>19</v>
      </c>
      <c r="F165" s="198" t="s">
        <v>1208</v>
      </c>
      <c r="G165" s="196"/>
      <c r="H165" s="199">
        <v>337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288</v>
      </c>
      <c r="AU165" s="205" t="s">
        <v>85</v>
      </c>
      <c r="AV165" s="13" t="s">
        <v>85</v>
      </c>
      <c r="AW165" s="13" t="s">
        <v>36</v>
      </c>
      <c r="AX165" s="13" t="s">
        <v>83</v>
      </c>
      <c r="AY165" s="205" t="s">
        <v>275</v>
      </c>
    </row>
    <row r="166" spans="1:65" s="2" customFormat="1" ht="16.5" customHeight="1">
      <c r="A166" s="36"/>
      <c r="B166" s="37"/>
      <c r="C166" s="206" t="s">
        <v>406</v>
      </c>
      <c r="D166" s="206" t="s">
        <v>302</v>
      </c>
      <c r="E166" s="207" t="s">
        <v>368</v>
      </c>
      <c r="F166" s="208" t="s">
        <v>369</v>
      </c>
      <c r="G166" s="209" t="s">
        <v>292</v>
      </c>
      <c r="H166" s="210">
        <v>0.67400000000000004</v>
      </c>
      <c r="I166" s="211"/>
      <c r="J166" s="212">
        <f>ROUND(I166*H166,2)</f>
        <v>0</v>
      </c>
      <c r="K166" s="208" t="s">
        <v>281</v>
      </c>
      <c r="L166" s="213"/>
      <c r="M166" s="214" t="s">
        <v>19</v>
      </c>
      <c r="N166" s="215" t="s">
        <v>46</v>
      </c>
      <c r="O166" s="66"/>
      <c r="P166" s="184">
        <f>O166*H166</f>
        <v>0</v>
      </c>
      <c r="Q166" s="184">
        <v>1</v>
      </c>
      <c r="R166" s="184">
        <f>Q166*H166</f>
        <v>0.67400000000000004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306</v>
      </c>
      <c r="AT166" s="186" t="s">
        <v>302</v>
      </c>
      <c r="AU166" s="186" t="s">
        <v>85</v>
      </c>
      <c r="AY166" s="19" t="s">
        <v>275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83</v>
      </c>
      <c r="BK166" s="187">
        <f>ROUND(I166*H166,2)</f>
        <v>0</v>
      </c>
      <c r="BL166" s="19" t="s">
        <v>282</v>
      </c>
      <c r="BM166" s="186" t="s">
        <v>1230</v>
      </c>
    </row>
    <row r="167" spans="1:65" s="2" customFormat="1" ht="11.25">
      <c r="A167" s="36"/>
      <c r="B167" s="37"/>
      <c r="C167" s="38"/>
      <c r="D167" s="188" t="s">
        <v>284</v>
      </c>
      <c r="E167" s="38"/>
      <c r="F167" s="189" t="s">
        <v>369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284</v>
      </c>
      <c r="AU167" s="19" t="s">
        <v>85</v>
      </c>
    </row>
    <row r="168" spans="1:65" s="13" customFormat="1" ht="11.25">
      <c r="B168" s="195"/>
      <c r="C168" s="196"/>
      <c r="D168" s="188" t="s">
        <v>288</v>
      </c>
      <c r="E168" s="196"/>
      <c r="F168" s="198" t="s">
        <v>1231</v>
      </c>
      <c r="G168" s="196"/>
      <c r="H168" s="199">
        <v>0.67400000000000004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288</v>
      </c>
      <c r="AU168" s="205" t="s">
        <v>85</v>
      </c>
      <c r="AV168" s="13" t="s">
        <v>85</v>
      </c>
      <c r="AW168" s="13" t="s">
        <v>4</v>
      </c>
      <c r="AX168" s="13" t="s">
        <v>83</v>
      </c>
      <c r="AY168" s="205" t="s">
        <v>275</v>
      </c>
    </row>
    <row r="169" spans="1:65" s="2" customFormat="1" ht="16.5" customHeight="1">
      <c r="A169" s="36"/>
      <c r="B169" s="37"/>
      <c r="C169" s="175" t="s">
        <v>7</v>
      </c>
      <c r="D169" s="175" t="s">
        <v>277</v>
      </c>
      <c r="E169" s="176" t="s">
        <v>373</v>
      </c>
      <c r="F169" s="177" t="s">
        <v>374</v>
      </c>
      <c r="G169" s="178" t="s">
        <v>314</v>
      </c>
      <c r="H169" s="179">
        <v>2592</v>
      </c>
      <c r="I169" s="180"/>
      <c r="J169" s="181">
        <f>ROUND(I169*H169,2)</f>
        <v>0</v>
      </c>
      <c r="K169" s="177" t="s">
        <v>281</v>
      </c>
      <c r="L169" s="41"/>
      <c r="M169" s="182" t="s">
        <v>19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282</v>
      </c>
      <c r="AT169" s="186" t="s">
        <v>277</v>
      </c>
      <c r="AU169" s="186" t="s">
        <v>85</v>
      </c>
      <c r="AY169" s="19" t="s">
        <v>275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282</v>
      </c>
      <c r="BM169" s="186" t="s">
        <v>1232</v>
      </c>
    </row>
    <row r="170" spans="1:65" s="2" customFormat="1" ht="11.25">
      <c r="A170" s="36"/>
      <c r="B170" s="37"/>
      <c r="C170" s="38"/>
      <c r="D170" s="188" t="s">
        <v>284</v>
      </c>
      <c r="E170" s="38"/>
      <c r="F170" s="189" t="s">
        <v>376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284</v>
      </c>
      <c r="AU170" s="19" t="s">
        <v>85</v>
      </c>
    </row>
    <row r="171" spans="1:65" s="2" customFormat="1" ht="11.25">
      <c r="A171" s="36"/>
      <c r="B171" s="37"/>
      <c r="C171" s="38"/>
      <c r="D171" s="193" t="s">
        <v>286</v>
      </c>
      <c r="E171" s="38"/>
      <c r="F171" s="194" t="s">
        <v>377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286</v>
      </c>
      <c r="AU171" s="19" t="s">
        <v>85</v>
      </c>
    </row>
    <row r="172" spans="1:65" s="14" customFormat="1" ht="11.25">
      <c r="B172" s="217"/>
      <c r="C172" s="218"/>
      <c r="D172" s="188" t="s">
        <v>288</v>
      </c>
      <c r="E172" s="219" t="s">
        <v>19</v>
      </c>
      <c r="F172" s="220" t="s">
        <v>1233</v>
      </c>
      <c r="G172" s="218"/>
      <c r="H172" s="219" t="s">
        <v>19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288</v>
      </c>
      <c r="AU172" s="226" t="s">
        <v>85</v>
      </c>
      <c r="AV172" s="14" t="s">
        <v>83</v>
      </c>
      <c r="AW172" s="14" t="s">
        <v>36</v>
      </c>
      <c r="AX172" s="14" t="s">
        <v>75</v>
      </c>
      <c r="AY172" s="226" t="s">
        <v>275</v>
      </c>
    </row>
    <row r="173" spans="1:65" s="13" customFormat="1" ht="11.25">
      <c r="B173" s="195"/>
      <c r="C173" s="196"/>
      <c r="D173" s="188" t="s">
        <v>288</v>
      </c>
      <c r="E173" s="197" t="s">
        <v>19</v>
      </c>
      <c r="F173" s="198" t="s">
        <v>1234</v>
      </c>
      <c r="G173" s="196"/>
      <c r="H173" s="199">
        <v>337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288</v>
      </c>
      <c r="AU173" s="205" t="s">
        <v>85</v>
      </c>
      <c r="AV173" s="13" t="s">
        <v>85</v>
      </c>
      <c r="AW173" s="13" t="s">
        <v>36</v>
      </c>
      <c r="AX173" s="13" t="s">
        <v>75</v>
      </c>
      <c r="AY173" s="205" t="s">
        <v>275</v>
      </c>
    </row>
    <row r="174" spans="1:65" s="13" customFormat="1" ht="11.25">
      <c r="B174" s="195"/>
      <c r="C174" s="196"/>
      <c r="D174" s="188" t="s">
        <v>288</v>
      </c>
      <c r="E174" s="197" t="s">
        <v>19</v>
      </c>
      <c r="F174" s="198" t="s">
        <v>1235</v>
      </c>
      <c r="G174" s="196"/>
      <c r="H174" s="199">
        <v>2255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288</v>
      </c>
      <c r="AU174" s="205" t="s">
        <v>85</v>
      </c>
      <c r="AV174" s="13" t="s">
        <v>85</v>
      </c>
      <c r="AW174" s="13" t="s">
        <v>36</v>
      </c>
      <c r="AX174" s="13" t="s">
        <v>75</v>
      </c>
      <c r="AY174" s="205" t="s">
        <v>275</v>
      </c>
    </row>
    <row r="175" spans="1:65" s="15" customFormat="1" ht="11.25">
      <c r="B175" s="231"/>
      <c r="C175" s="232"/>
      <c r="D175" s="188" t="s">
        <v>288</v>
      </c>
      <c r="E175" s="233" t="s">
        <v>19</v>
      </c>
      <c r="F175" s="234" t="s">
        <v>922</v>
      </c>
      <c r="G175" s="232"/>
      <c r="H175" s="235">
        <v>2592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288</v>
      </c>
      <c r="AU175" s="241" t="s">
        <v>85</v>
      </c>
      <c r="AV175" s="15" t="s">
        <v>282</v>
      </c>
      <c r="AW175" s="15" t="s">
        <v>36</v>
      </c>
      <c r="AX175" s="15" t="s">
        <v>83</v>
      </c>
      <c r="AY175" s="241" t="s">
        <v>275</v>
      </c>
    </row>
    <row r="176" spans="1:65" s="2" customFormat="1" ht="16.5" customHeight="1">
      <c r="A176" s="36"/>
      <c r="B176" s="37"/>
      <c r="C176" s="175" t="s">
        <v>417</v>
      </c>
      <c r="D176" s="175" t="s">
        <v>277</v>
      </c>
      <c r="E176" s="176" t="s">
        <v>381</v>
      </c>
      <c r="F176" s="177" t="s">
        <v>382</v>
      </c>
      <c r="G176" s="178" t="s">
        <v>314</v>
      </c>
      <c r="H176" s="179">
        <v>337</v>
      </c>
      <c r="I176" s="180"/>
      <c r="J176" s="181">
        <f>ROUND(I176*H176,2)</f>
        <v>0</v>
      </c>
      <c r="K176" s="177" t="s">
        <v>281</v>
      </c>
      <c r="L176" s="41"/>
      <c r="M176" s="182" t="s">
        <v>19</v>
      </c>
      <c r="N176" s="183" t="s">
        <v>46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282</v>
      </c>
      <c r="AT176" s="186" t="s">
        <v>277</v>
      </c>
      <c r="AU176" s="186" t="s">
        <v>85</v>
      </c>
      <c r="AY176" s="19" t="s">
        <v>275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83</v>
      </c>
      <c r="BK176" s="187">
        <f>ROUND(I176*H176,2)</f>
        <v>0</v>
      </c>
      <c r="BL176" s="19" t="s">
        <v>282</v>
      </c>
      <c r="BM176" s="186" t="s">
        <v>1236</v>
      </c>
    </row>
    <row r="177" spans="1:65" s="2" customFormat="1" ht="11.25">
      <c r="A177" s="36"/>
      <c r="B177" s="37"/>
      <c r="C177" s="38"/>
      <c r="D177" s="188" t="s">
        <v>284</v>
      </c>
      <c r="E177" s="38"/>
      <c r="F177" s="189" t="s">
        <v>384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284</v>
      </c>
      <c r="AU177" s="19" t="s">
        <v>85</v>
      </c>
    </row>
    <row r="178" spans="1:65" s="2" customFormat="1" ht="11.25">
      <c r="A178" s="36"/>
      <c r="B178" s="37"/>
      <c r="C178" s="38"/>
      <c r="D178" s="193" t="s">
        <v>286</v>
      </c>
      <c r="E178" s="38"/>
      <c r="F178" s="194" t="s">
        <v>385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286</v>
      </c>
      <c r="AU178" s="19" t="s">
        <v>85</v>
      </c>
    </row>
    <row r="179" spans="1:65" s="13" customFormat="1" ht="11.25">
      <c r="B179" s="195"/>
      <c r="C179" s="196"/>
      <c r="D179" s="188" t="s">
        <v>288</v>
      </c>
      <c r="E179" s="197" t="s">
        <v>19</v>
      </c>
      <c r="F179" s="198" t="s">
        <v>1237</v>
      </c>
      <c r="G179" s="196"/>
      <c r="H179" s="199">
        <v>337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288</v>
      </c>
      <c r="AU179" s="205" t="s">
        <v>85</v>
      </c>
      <c r="AV179" s="13" t="s">
        <v>85</v>
      </c>
      <c r="AW179" s="13" t="s">
        <v>36</v>
      </c>
      <c r="AX179" s="13" t="s">
        <v>83</v>
      </c>
      <c r="AY179" s="205" t="s">
        <v>275</v>
      </c>
    </row>
    <row r="180" spans="1:65" s="2" customFormat="1" ht="16.5" customHeight="1">
      <c r="A180" s="36"/>
      <c r="B180" s="37"/>
      <c r="C180" s="175" t="s">
        <v>422</v>
      </c>
      <c r="D180" s="175" t="s">
        <v>277</v>
      </c>
      <c r="E180" s="176" t="s">
        <v>925</v>
      </c>
      <c r="F180" s="177" t="s">
        <v>926</v>
      </c>
      <c r="G180" s="178" t="s">
        <v>314</v>
      </c>
      <c r="H180" s="179">
        <v>2255</v>
      </c>
      <c r="I180" s="180"/>
      <c r="J180" s="181">
        <f>ROUND(I180*H180,2)</f>
        <v>0</v>
      </c>
      <c r="K180" s="177" t="s">
        <v>281</v>
      </c>
      <c r="L180" s="41"/>
      <c r="M180" s="182" t="s">
        <v>19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282</v>
      </c>
      <c r="AT180" s="186" t="s">
        <v>277</v>
      </c>
      <c r="AU180" s="186" t="s">
        <v>85</v>
      </c>
      <c r="AY180" s="19" t="s">
        <v>275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282</v>
      </c>
      <c r="BM180" s="186" t="s">
        <v>1238</v>
      </c>
    </row>
    <row r="181" spans="1:65" s="2" customFormat="1" ht="11.25">
      <c r="A181" s="36"/>
      <c r="B181" s="37"/>
      <c r="C181" s="38"/>
      <c r="D181" s="188" t="s">
        <v>284</v>
      </c>
      <c r="E181" s="38"/>
      <c r="F181" s="189" t="s">
        <v>928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284</v>
      </c>
      <c r="AU181" s="19" t="s">
        <v>85</v>
      </c>
    </row>
    <row r="182" spans="1:65" s="2" customFormat="1" ht="11.25">
      <c r="A182" s="36"/>
      <c r="B182" s="37"/>
      <c r="C182" s="38"/>
      <c r="D182" s="193" t="s">
        <v>286</v>
      </c>
      <c r="E182" s="38"/>
      <c r="F182" s="194" t="s">
        <v>929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286</v>
      </c>
      <c r="AU182" s="19" t="s">
        <v>85</v>
      </c>
    </row>
    <row r="183" spans="1:65" s="13" customFormat="1" ht="11.25">
      <c r="B183" s="195"/>
      <c r="C183" s="196"/>
      <c r="D183" s="188" t="s">
        <v>288</v>
      </c>
      <c r="E183" s="197" t="s">
        <v>19</v>
      </c>
      <c r="F183" s="198" t="s">
        <v>1239</v>
      </c>
      <c r="G183" s="196"/>
      <c r="H183" s="199">
        <v>2255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288</v>
      </c>
      <c r="AU183" s="205" t="s">
        <v>85</v>
      </c>
      <c r="AV183" s="13" t="s">
        <v>85</v>
      </c>
      <c r="AW183" s="13" t="s">
        <v>36</v>
      </c>
      <c r="AX183" s="13" t="s">
        <v>83</v>
      </c>
      <c r="AY183" s="205" t="s">
        <v>275</v>
      </c>
    </row>
    <row r="184" spans="1:65" s="2" customFormat="1" ht="16.5" customHeight="1">
      <c r="A184" s="36"/>
      <c r="B184" s="37"/>
      <c r="C184" s="175" t="s">
        <v>429</v>
      </c>
      <c r="D184" s="175" t="s">
        <v>277</v>
      </c>
      <c r="E184" s="176" t="s">
        <v>388</v>
      </c>
      <c r="F184" s="177" t="s">
        <v>389</v>
      </c>
      <c r="G184" s="178" t="s">
        <v>314</v>
      </c>
      <c r="H184" s="179">
        <v>8</v>
      </c>
      <c r="I184" s="180"/>
      <c r="J184" s="181">
        <f>ROUND(I184*H184,2)</f>
        <v>0</v>
      </c>
      <c r="K184" s="177" t="s">
        <v>281</v>
      </c>
      <c r="L184" s="41"/>
      <c r="M184" s="182" t="s">
        <v>19</v>
      </c>
      <c r="N184" s="183" t="s">
        <v>46</v>
      </c>
      <c r="O184" s="66"/>
      <c r="P184" s="184">
        <f>O184*H184</f>
        <v>0</v>
      </c>
      <c r="Q184" s="184">
        <v>2.0799999999999998E-3</v>
      </c>
      <c r="R184" s="184">
        <f>Q184*H184</f>
        <v>1.6639999999999999E-2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282</v>
      </c>
      <c r="AT184" s="186" t="s">
        <v>277</v>
      </c>
      <c r="AU184" s="186" t="s">
        <v>85</v>
      </c>
      <c r="AY184" s="19" t="s">
        <v>275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282</v>
      </c>
      <c r="BM184" s="186" t="s">
        <v>1240</v>
      </c>
    </row>
    <row r="185" spans="1:65" s="2" customFormat="1" ht="11.25">
      <c r="A185" s="36"/>
      <c r="B185" s="37"/>
      <c r="C185" s="38"/>
      <c r="D185" s="188" t="s">
        <v>284</v>
      </c>
      <c r="E185" s="38"/>
      <c r="F185" s="189" t="s">
        <v>391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284</v>
      </c>
      <c r="AU185" s="19" t="s">
        <v>85</v>
      </c>
    </row>
    <row r="186" spans="1:65" s="2" customFormat="1" ht="11.25">
      <c r="A186" s="36"/>
      <c r="B186" s="37"/>
      <c r="C186" s="38"/>
      <c r="D186" s="193" t="s">
        <v>286</v>
      </c>
      <c r="E186" s="38"/>
      <c r="F186" s="194" t="s">
        <v>392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286</v>
      </c>
      <c r="AU186" s="19" t="s">
        <v>85</v>
      </c>
    </row>
    <row r="187" spans="1:65" s="14" customFormat="1" ht="11.25">
      <c r="B187" s="217"/>
      <c r="C187" s="218"/>
      <c r="D187" s="188" t="s">
        <v>288</v>
      </c>
      <c r="E187" s="219" t="s">
        <v>19</v>
      </c>
      <c r="F187" s="220" t="s">
        <v>393</v>
      </c>
      <c r="G187" s="218"/>
      <c r="H187" s="219" t="s">
        <v>19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288</v>
      </c>
      <c r="AU187" s="226" t="s">
        <v>85</v>
      </c>
      <c r="AV187" s="14" t="s">
        <v>83</v>
      </c>
      <c r="AW187" s="14" t="s">
        <v>36</v>
      </c>
      <c r="AX187" s="14" t="s">
        <v>75</v>
      </c>
      <c r="AY187" s="226" t="s">
        <v>275</v>
      </c>
    </row>
    <row r="188" spans="1:65" s="13" customFormat="1" ht="11.25">
      <c r="B188" s="195"/>
      <c r="C188" s="196"/>
      <c r="D188" s="188" t="s">
        <v>288</v>
      </c>
      <c r="E188" s="197" t="s">
        <v>19</v>
      </c>
      <c r="F188" s="198" t="s">
        <v>1241</v>
      </c>
      <c r="G188" s="196"/>
      <c r="H188" s="199">
        <v>8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288</v>
      </c>
      <c r="AU188" s="205" t="s">
        <v>85</v>
      </c>
      <c r="AV188" s="13" t="s">
        <v>85</v>
      </c>
      <c r="AW188" s="13" t="s">
        <v>36</v>
      </c>
      <c r="AX188" s="13" t="s">
        <v>83</v>
      </c>
      <c r="AY188" s="205" t="s">
        <v>275</v>
      </c>
    </row>
    <row r="189" spans="1:65" s="2" customFormat="1" ht="16.5" customHeight="1">
      <c r="A189" s="36"/>
      <c r="B189" s="37"/>
      <c r="C189" s="175" t="s">
        <v>435</v>
      </c>
      <c r="D189" s="175" t="s">
        <v>277</v>
      </c>
      <c r="E189" s="176" t="s">
        <v>395</v>
      </c>
      <c r="F189" s="177" t="s">
        <v>396</v>
      </c>
      <c r="G189" s="178" t="s">
        <v>397</v>
      </c>
      <c r="H189" s="179">
        <v>168.5</v>
      </c>
      <c r="I189" s="180"/>
      <c r="J189" s="181">
        <f>ROUND(I189*H189,2)</f>
        <v>0</v>
      </c>
      <c r="K189" s="177" t="s">
        <v>19</v>
      </c>
      <c r="L189" s="41"/>
      <c r="M189" s="182" t="s">
        <v>19</v>
      </c>
      <c r="N189" s="183" t="s">
        <v>46</v>
      </c>
      <c r="O189" s="66"/>
      <c r="P189" s="184">
        <f>O189*H189</f>
        <v>0</v>
      </c>
      <c r="Q189" s="184">
        <v>2.0000000000000002E-5</v>
      </c>
      <c r="R189" s="184">
        <f>Q189*H189</f>
        <v>3.3700000000000002E-3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282</v>
      </c>
      <c r="AT189" s="186" t="s">
        <v>277</v>
      </c>
      <c r="AU189" s="186" t="s">
        <v>85</v>
      </c>
      <c r="AY189" s="19" t="s">
        <v>275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83</v>
      </c>
      <c r="BK189" s="187">
        <f>ROUND(I189*H189,2)</f>
        <v>0</v>
      </c>
      <c r="BL189" s="19" t="s">
        <v>282</v>
      </c>
      <c r="BM189" s="186" t="s">
        <v>1242</v>
      </c>
    </row>
    <row r="190" spans="1:65" s="2" customFormat="1" ht="11.25">
      <c r="A190" s="36"/>
      <c r="B190" s="37"/>
      <c r="C190" s="38"/>
      <c r="D190" s="188" t="s">
        <v>284</v>
      </c>
      <c r="E190" s="38"/>
      <c r="F190" s="189" t="s">
        <v>396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284</v>
      </c>
      <c r="AU190" s="19" t="s">
        <v>85</v>
      </c>
    </row>
    <row r="191" spans="1:65" s="13" customFormat="1" ht="11.25">
      <c r="B191" s="195"/>
      <c r="C191" s="196"/>
      <c r="D191" s="188" t="s">
        <v>288</v>
      </c>
      <c r="E191" s="197" t="s">
        <v>19</v>
      </c>
      <c r="F191" s="198" t="s">
        <v>1208</v>
      </c>
      <c r="G191" s="196"/>
      <c r="H191" s="199">
        <v>337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288</v>
      </c>
      <c r="AU191" s="205" t="s">
        <v>85</v>
      </c>
      <c r="AV191" s="13" t="s">
        <v>85</v>
      </c>
      <c r="AW191" s="13" t="s">
        <v>36</v>
      </c>
      <c r="AX191" s="13" t="s">
        <v>83</v>
      </c>
      <c r="AY191" s="205" t="s">
        <v>275</v>
      </c>
    </row>
    <row r="192" spans="1:65" s="13" customFormat="1" ht="11.25">
      <c r="B192" s="195"/>
      <c r="C192" s="196"/>
      <c r="D192" s="188" t="s">
        <v>288</v>
      </c>
      <c r="E192" s="196"/>
      <c r="F192" s="198" t="s">
        <v>1243</v>
      </c>
      <c r="G192" s="196"/>
      <c r="H192" s="199">
        <v>168.5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288</v>
      </c>
      <c r="AU192" s="205" t="s">
        <v>85</v>
      </c>
      <c r="AV192" s="13" t="s">
        <v>85</v>
      </c>
      <c r="AW192" s="13" t="s">
        <v>4</v>
      </c>
      <c r="AX192" s="13" t="s">
        <v>83</v>
      </c>
      <c r="AY192" s="205" t="s">
        <v>275</v>
      </c>
    </row>
    <row r="193" spans="1:65" s="2" customFormat="1" ht="16.5" customHeight="1">
      <c r="A193" s="36"/>
      <c r="B193" s="37"/>
      <c r="C193" s="175" t="s">
        <v>442</v>
      </c>
      <c r="D193" s="175" t="s">
        <v>277</v>
      </c>
      <c r="E193" s="176" t="s">
        <v>401</v>
      </c>
      <c r="F193" s="177" t="s">
        <v>402</v>
      </c>
      <c r="G193" s="178" t="s">
        <v>280</v>
      </c>
      <c r="H193" s="179">
        <v>1239</v>
      </c>
      <c r="I193" s="180"/>
      <c r="J193" s="181">
        <f>ROUND(I193*H193,2)</f>
        <v>0</v>
      </c>
      <c r="K193" s="177" t="s">
        <v>281</v>
      </c>
      <c r="L193" s="41"/>
      <c r="M193" s="182" t="s">
        <v>19</v>
      </c>
      <c r="N193" s="183" t="s">
        <v>46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282</v>
      </c>
      <c r="AT193" s="186" t="s">
        <v>277</v>
      </c>
      <c r="AU193" s="186" t="s">
        <v>85</v>
      </c>
      <c r="AY193" s="19" t="s">
        <v>275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83</v>
      </c>
      <c r="BK193" s="187">
        <f>ROUND(I193*H193,2)</f>
        <v>0</v>
      </c>
      <c r="BL193" s="19" t="s">
        <v>282</v>
      </c>
      <c r="BM193" s="186" t="s">
        <v>1244</v>
      </c>
    </row>
    <row r="194" spans="1:65" s="2" customFormat="1" ht="11.25">
      <c r="A194" s="36"/>
      <c r="B194" s="37"/>
      <c r="C194" s="38"/>
      <c r="D194" s="188" t="s">
        <v>284</v>
      </c>
      <c r="E194" s="38"/>
      <c r="F194" s="189" t="s">
        <v>404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284</v>
      </c>
      <c r="AU194" s="19" t="s">
        <v>85</v>
      </c>
    </row>
    <row r="195" spans="1:65" s="2" customFormat="1" ht="11.25">
      <c r="A195" s="36"/>
      <c r="B195" s="37"/>
      <c r="C195" s="38"/>
      <c r="D195" s="193" t="s">
        <v>286</v>
      </c>
      <c r="E195" s="38"/>
      <c r="F195" s="194" t="s">
        <v>405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286</v>
      </c>
      <c r="AU195" s="19" t="s">
        <v>85</v>
      </c>
    </row>
    <row r="196" spans="1:65" s="13" customFormat="1" ht="11.25">
      <c r="B196" s="195"/>
      <c r="C196" s="196"/>
      <c r="D196" s="188" t="s">
        <v>288</v>
      </c>
      <c r="E196" s="197" t="s">
        <v>19</v>
      </c>
      <c r="F196" s="198" t="s">
        <v>1208</v>
      </c>
      <c r="G196" s="196"/>
      <c r="H196" s="199">
        <v>337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288</v>
      </c>
      <c r="AU196" s="205" t="s">
        <v>85</v>
      </c>
      <c r="AV196" s="13" t="s">
        <v>85</v>
      </c>
      <c r="AW196" s="13" t="s">
        <v>36</v>
      </c>
      <c r="AX196" s="13" t="s">
        <v>75</v>
      </c>
      <c r="AY196" s="205" t="s">
        <v>275</v>
      </c>
    </row>
    <row r="197" spans="1:65" s="13" customFormat="1" ht="11.25">
      <c r="B197" s="195"/>
      <c r="C197" s="196"/>
      <c r="D197" s="188" t="s">
        <v>288</v>
      </c>
      <c r="E197" s="197" t="s">
        <v>19</v>
      </c>
      <c r="F197" s="198" t="s">
        <v>1245</v>
      </c>
      <c r="G197" s="196"/>
      <c r="H197" s="199">
        <v>902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288</v>
      </c>
      <c r="AU197" s="205" t="s">
        <v>85</v>
      </c>
      <c r="AV197" s="13" t="s">
        <v>85</v>
      </c>
      <c r="AW197" s="13" t="s">
        <v>36</v>
      </c>
      <c r="AX197" s="13" t="s">
        <v>75</v>
      </c>
      <c r="AY197" s="205" t="s">
        <v>275</v>
      </c>
    </row>
    <row r="198" spans="1:65" s="15" customFormat="1" ht="11.25">
      <c r="B198" s="231"/>
      <c r="C198" s="232"/>
      <c r="D198" s="188" t="s">
        <v>288</v>
      </c>
      <c r="E198" s="233" t="s">
        <v>19</v>
      </c>
      <c r="F198" s="234" t="s">
        <v>922</v>
      </c>
      <c r="G198" s="232"/>
      <c r="H198" s="235">
        <v>1239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288</v>
      </c>
      <c r="AU198" s="241" t="s">
        <v>85</v>
      </c>
      <c r="AV198" s="15" t="s">
        <v>282</v>
      </c>
      <c r="AW198" s="15" t="s">
        <v>36</v>
      </c>
      <c r="AX198" s="15" t="s">
        <v>83</v>
      </c>
      <c r="AY198" s="241" t="s">
        <v>275</v>
      </c>
    </row>
    <row r="199" spans="1:65" s="2" customFormat="1" ht="16.5" customHeight="1">
      <c r="A199" s="36"/>
      <c r="B199" s="37"/>
      <c r="C199" s="206" t="s">
        <v>450</v>
      </c>
      <c r="D199" s="206" t="s">
        <v>302</v>
      </c>
      <c r="E199" s="207" t="s">
        <v>407</v>
      </c>
      <c r="F199" s="208" t="s">
        <v>408</v>
      </c>
      <c r="G199" s="209" t="s">
        <v>409</v>
      </c>
      <c r="H199" s="210">
        <v>127.617</v>
      </c>
      <c r="I199" s="211"/>
      <c r="J199" s="212">
        <f>ROUND(I199*H199,2)</f>
        <v>0</v>
      </c>
      <c r="K199" s="208" t="s">
        <v>281</v>
      </c>
      <c r="L199" s="213"/>
      <c r="M199" s="214" t="s">
        <v>19</v>
      </c>
      <c r="N199" s="215" t="s">
        <v>46</v>
      </c>
      <c r="O199" s="66"/>
      <c r="P199" s="184">
        <f>O199*H199</f>
        <v>0</v>
      </c>
      <c r="Q199" s="184">
        <v>0.2</v>
      </c>
      <c r="R199" s="184">
        <f>Q199*H199</f>
        <v>25.523400000000002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306</v>
      </c>
      <c r="AT199" s="186" t="s">
        <v>302</v>
      </c>
      <c r="AU199" s="186" t="s">
        <v>85</v>
      </c>
      <c r="AY199" s="19" t="s">
        <v>275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83</v>
      </c>
      <c r="BK199" s="187">
        <f>ROUND(I199*H199,2)</f>
        <v>0</v>
      </c>
      <c r="BL199" s="19" t="s">
        <v>282</v>
      </c>
      <c r="BM199" s="186" t="s">
        <v>1246</v>
      </c>
    </row>
    <row r="200" spans="1:65" s="2" customFormat="1" ht="11.25">
      <c r="A200" s="36"/>
      <c r="B200" s="37"/>
      <c r="C200" s="38"/>
      <c r="D200" s="188" t="s">
        <v>284</v>
      </c>
      <c r="E200" s="38"/>
      <c r="F200" s="189" t="s">
        <v>408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284</v>
      </c>
      <c r="AU200" s="19" t="s">
        <v>85</v>
      </c>
    </row>
    <row r="201" spans="1:65" s="13" customFormat="1" ht="11.25">
      <c r="B201" s="195"/>
      <c r="C201" s="196"/>
      <c r="D201" s="188" t="s">
        <v>288</v>
      </c>
      <c r="E201" s="196"/>
      <c r="F201" s="198" t="s">
        <v>1247</v>
      </c>
      <c r="G201" s="196"/>
      <c r="H201" s="199">
        <v>127.617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288</v>
      </c>
      <c r="AU201" s="205" t="s">
        <v>85</v>
      </c>
      <c r="AV201" s="13" t="s">
        <v>85</v>
      </c>
      <c r="AW201" s="13" t="s">
        <v>4</v>
      </c>
      <c r="AX201" s="13" t="s">
        <v>83</v>
      </c>
      <c r="AY201" s="205" t="s">
        <v>275</v>
      </c>
    </row>
    <row r="202" spans="1:65" s="2" customFormat="1" ht="16.5" customHeight="1">
      <c r="A202" s="36"/>
      <c r="B202" s="37"/>
      <c r="C202" s="175" t="s">
        <v>456</v>
      </c>
      <c r="D202" s="175" t="s">
        <v>277</v>
      </c>
      <c r="E202" s="176" t="s">
        <v>412</v>
      </c>
      <c r="F202" s="177" t="s">
        <v>413</v>
      </c>
      <c r="G202" s="178" t="s">
        <v>292</v>
      </c>
      <c r="H202" s="179">
        <v>2.9289999999999998</v>
      </c>
      <c r="I202" s="180"/>
      <c r="J202" s="181">
        <f>ROUND(I202*H202,2)</f>
        <v>0</v>
      </c>
      <c r="K202" s="177" t="s">
        <v>19</v>
      </c>
      <c r="L202" s="41"/>
      <c r="M202" s="182" t="s">
        <v>19</v>
      </c>
      <c r="N202" s="183" t="s">
        <v>46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282</v>
      </c>
      <c r="AT202" s="186" t="s">
        <v>277</v>
      </c>
      <c r="AU202" s="186" t="s">
        <v>85</v>
      </c>
      <c r="AY202" s="19" t="s">
        <v>275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83</v>
      </c>
      <c r="BK202" s="187">
        <f>ROUND(I202*H202,2)</f>
        <v>0</v>
      </c>
      <c r="BL202" s="19" t="s">
        <v>282</v>
      </c>
      <c r="BM202" s="186" t="s">
        <v>1248</v>
      </c>
    </row>
    <row r="203" spans="1:65" s="2" customFormat="1" ht="11.25">
      <c r="A203" s="36"/>
      <c r="B203" s="37"/>
      <c r="C203" s="38"/>
      <c r="D203" s="188" t="s">
        <v>284</v>
      </c>
      <c r="E203" s="38"/>
      <c r="F203" s="189" t="s">
        <v>415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284</v>
      </c>
      <c r="AU203" s="19" t="s">
        <v>85</v>
      </c>
    </row>
    <row r="204" spans="1:65" s="13" customFormat="1" ht="11.25">
      <c r="B204" s="195"/>
      <c r="C204" s="196"/>
      <c r="D204" s="188" t="s">
        <v>288</v>
      </c>
      <c r="E204" s="197" t="s">
        <v>19</v>
      </c>
      <c r="F204" s="198" t="s">
        <v>1249</v>
      </c>
      <c r="G204" s="196"/>
      <c r="H204" s="199">
        <v>0.67400000000000004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288</v>
      </c>
      <c r="AU204" s="205" t="s">
        <v>85</v>
      </c>
      <c r="AV204" s="13" t="s">
        <v>85</v>
      </c>
      <c r="AW204" s="13" t="s">
        <v>36</v>
      </c>
      <c r="AX204" s="13" t="s">
        <v>75</v>
      </c>
      <c r="AY204" s="205" t="s">
        <v>275</v>
      </c>
    </row>
    <row r="205" spans="1:65" s="13" customFormat="1" ht="11.25">
      <c r="B205" s="195"/>
      <c r="C205" s="196"/>
      <c r="D205" s="188" t="s">
        <v>288</v>
      </c>
      <c r="E205" s="197" t="s">
        <v>19</v>
      </c>
      <c r="F205" s="198" t="s">
        <v>1250</v>
      </c>
      <c r="G205" s="196"/>
      <c r="H205" s="199">
        <v>2.2549999999999999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288</v>
      </c>
      <c r="AU205" s="205" t="s">
        <v>85</v>
      </c>
      <c r="AV205" s="13" t="s">
        <v>85</v>
      </c>
      <c r="AW205" s="13" t="s">
        <v>36</v>
      </c>
      <c r="AX205" s="13" t="s">
        <v>75</v>
      </c>
      <c r="AY205" s="205" t="s">
        <v>275</v>
      </c>
    </row>
    <row r="206" spans="1:65" s="15" customFormat="1" ht="11.25">
      <c r="B206" s="231"/>
      <c r="C206" s="232"/>
      <c r="D206" s="188" t="s">
        <v>288</v>
      </c>
      <c r="E206" s="233" t="s">
        <v>19</v>
      </c>
      <c r="F206" s="234" t="s">
        <v>922</v>
      </c>
      <c r="G206" s="232"/>
      <c r="H206" s="235">
        <v>2.9289999999999998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288</v>
      </c>
      <c r="AU206" s="241" t="s">
        <v>85</v>
      </c>
      <c r="AV206" s="15" t="s">
        <v>282</v>
      </c>
      <c r="AW206" s="15" t="s">
        <v>36</v>
      </c>
      <c r="AX206" s="15" t="s">
        <v>83</v>
      </c>
      <c r="AY206" s="241" t="s">
        <v>275</v>
      </c>
    </row>
    <row r="207" spans="1:65" s="2" customFormat="1" ht="16.5" customHeight="1">
      <c r="A207" s="36"/>
      <c r="B207" s="37"/>
      <c r="C207" s="206" t="s">
        <v>461</v>
      </c>
      <c r="D207" s="206" t="s">
        <v>302</v>
      </c>
      <c r="E207" s="207" t="s">
        <v>418</v>
      </c>
      <c r="F207" s="208" t="s">
        <v>419</v>
      </c>
      <c r="G207" s="209" t="s">
        <v>305</v>
      </c>
      <c r="H207" s="210">
        <v>8.7999999999999995E-2</v>
      </c>
      <c r="I207" s="211"/>
      <c r="J207" s="212">
        <f>ROUND(I207*H207,2)</f>
        <v>0</v>
      </c>
      <c r="K207" s="208" t="s">
        <v>19</v>
      </c>
      <c r="L207" s="213"/>
      <c r="M207" s="214" t="s">
        <v>19</v>
      </c>
      <c r="N207" s="215" t="s">
        <v>46</v>
      </c>
      <c r="O207" s="66"/>
      <c r="P207" s="184">
        <f>O207*H207</f>
        <v>0</v>
      </c>
      <c r="Q207" s="184">
        <v>1E-3</v>
      </c>
      <c r="R207" s="184">
        <f>Q207*H207</f>
        <v>8.7999999999999998E-5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306</v>
      </c>
      <c r="AT207" s="186" t="s">
        <v>302</v>
      </c>
      <c r="AU207" s="186" t="s">
        <v>85</v>
      </c>
      <c r="AY207" s="19" t="s">
        <v>275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282</v>
      </c>
      <c r="BM207" s="186" t="s">
        <v>1251</v>
      </c>
    </row>
    <row r="208" spans="1:65" s="2" customFormat="1" ht="11.25">
      <c r="A208" s="36"/>
      <c r="B208" s="37"/>
      <c r="C208" s="38"/>
      <c r="D208" s="188" t="s">
        <v>284</v>
      </c>
      <c r="E208" s="38"/>
      <c r="F208" s="189" t="s">
        <v>419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284</v>
      </c>
      <c r="AU208" s="19" t="s">
        <v>85</v>
      </c>
    </row>
    <row r="209" spans="1:65" s="13" customFormat="1" ht="11.25">
      <c r="B209" s="195"/>
      <c r="C209" s="196"/>
      <c r="D209" s="188" t="s">
        <v>288</v>
      </c>
      <c r="E209" s="196"/>
      <c r="F209" s="198" t="s">
        <v>1252</v>
      </c>
      <c r="G209" s="196"/>
      <c r="H209" s="199">
        <v>8.7999999999999995E-2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288</v>
      </c>
      <c r="AU209" s="205" t="s">
        <v>85</v>
      </c>
      <c r="AV209" s="13" t="s">
        <v>85</v>
      </c>
      <c r="AW209" s="13" t="s">
        <v>4</v>
      </c>
      <c r="AX209" s="13" t="s">
        <v>83</v>
      </c>
      <c r="AY209" s="205" t="s">
        <v>275</v>
      </c>
    </row>
    <row r="210" spans="1:65" s="2" customFormat="1" ht="16.5" customHeight="1">
      <c r="A210" s="36"/>
      <c r="B210" s="37"/>
      <c r="C210" s="175" t="s">
        <v>469</v>
      </c>
      <c r="D210" s="175" t="s">
        <v>277</v>
      </c>
      <c r="E210" s="176" t="s">
        <v>423</v>
      </c>
      <c r="F210" s="177" t="s">
        <v>424</v>
      </c>
      <c r="G210" s="178" t="s">
        <v>409</v>
      </c>
      <c r="H210" s="179">
        <v>394</v>
      </c>
      <c r="I210" s="180"/>
      <c r="J210" s="181">
        <f>ROUND(I210*H210,2)</f>
        <v>0</v>
      </c>
      <c r="K210" s="177" t="s">
        <v>281</v>
      </c>
      <c r="L210" s="41"/>
      <c r="M210" s="182" t="s">
        <v>19</v>
      </c>
      <c r="N210" s="183" t="s">
        <v>46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282</v>
      </c>
      <c r="AT210" s="186" t="s">
        <v>277</v>
      </c>
      <c r="AU210" s="186" t="s">
        <v>85</v>
      </c>
      <c r="AY210" s="19" t="s">
        <v>275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83</v>
      </c>
      <c r="BK210" s="187">
        <f>ROUND(I210*H210,2)</f>
        <v>0</v>
      </c>
      <c r="BL210" s="19" t="s">
        <v>282</v>
      </c>
      <c r="BM210" s="186" t="s">
        <v>1253</v>
      </c>
    </row>
    <row r="211" spans="1:65" s="2" customFormat="1" ht="11.25">
      <c r="A211" s="36"/>
      <c r="B211" s="37"/>
      <c r="C211" s="38"/>
      <c r="D211" s="188" t="s">
        <v>284</v>
      </c>
      <c r="E211" s="38"/>
      <c r="F211" s="189" t="s">
        <v>426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284</v>
      </c>
      <c r="AU211" s="19" t="s">
        <v>85</v>
      </c>
    </row>
    <row r="212" spans="1:65" s="2" customFormat="1" ht="11.25">
      <c r="A212" s="36"/>
      <c r="B212" s="37"/>
      <c r="C212" s="38"/>
      <c r="D212" s="193" t="s">
        <v>286</v>
      </c>
      <c r="E212" s="38"/>
      <c r="F212" s="194" t="s">
        <v>427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286</v>
      </c>
      <c r="AU212" s="19" t="s">
        <v>85</v>
      </c>
    </row>
    <row r="213" spans="1:65" s="13" customFormat="1" ht="11.25">
      <c r="B213" s="195"/>
      <c r="C213" s="196"/>
      <c r="D213" s="188" t="s">
        <v>288</v>
      </c>
      <c r="E213" s="197" t="s">
        <v>19</v>
      </c>
      <c r="F213" s="198" t="s">
        <v>1254</v>
      </c>
      <c r="G213" s="196"/>
      <c r="H213" s="199">
        <v>168.5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288</v>
      </c>
      <c r="AU213" s="205" t="s">
        <v>85</v>
      </c>
      <c r="AV213" s="13" t="s">
        <v>85</v>
      </c>
      <c r="AW213" s="13" t="s">
        <v>36</v>
      </c>
      <c r="AX213" s="13" t="s">
        <v>75</v>
      </c>
      <c r="AY213" s="205" t="s">
        <v>275</v>
      </c>
    </row>
    <row r="214" spans="1:65" s="13" customFormat="1" ht="11.25">
      <c r="B214" s="195"/>
      <c r="C214" s="196"/>
      <c r="D214" s="188" t="s">
        <v>288</v>
      </c>
      <c r="E214" s="197" t="s">
        <v>19</v>
      </c>
      <c r="F214" s="198" t="s">
        <v>1255</v>
      </c>
      <c r="G214" s="196"/>
      <c r="H214" s="199">
        <v>225.5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288</v>
      </c>
      <c r="AU214" s="205" t="s">
        <v>85</v>
      </c>
      <c r="AV214" s="13" t="s">
        <v>85</v>
      </c>
      <c r="AW214" s="13" t="s">
        <v>36</v>
      </c>
      <c r="AX214" s="13" t="s">
        <v>75</v>
      </c>
      <c r="AY214" s="205" t="s">
        <v>275</v>
      </c>
    </row>
    <row r="215" spans="1:65" s="15" customFormat="1" ht="11.25">
      <c r="B215" s="231"/>
      <c r="C215" s="232"/>
      <c r="D215" s="188" t="s">
        <v>288</v>
      </c>
      <c r="E215" s="233" t="s">
        <v>19</v>
      </c>
      <c r="F215" s="234" t="s">
        <v>922</v>
      </c>
      <c r="G215" s="232"/>
      <c r="H215" s="235">
        <v>394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288</v>
      </c>
      <c r="AU215" s="241" t="s">
        <v>85</v>
      </c>
      <c r="AV215" s="15" t="s">
        <v>282</v>
      </c>
      <c r="AW215" s="15" t="s">
        <v>36</v>
      </c>
      <c r="AX215" s="15" t="s">
        <v>83</v>
      </c>
      <c r="AY215" s="241" t="s">
        <v>275</v>
      </c>
    </row>
    <row r="216" spans="1:65" s="2" customFormat="1" ht="16.5" customHeight="1">
      <c r="A216" s="36"/>
      <c r="B216" s="37"/>
      <c r="C216" s="175" t="s">
        <v>475</v>
      </c>
      <c r="D216" s="175" t="s">
        <v>277</v>
      </c>
      <c r="E216" s="176" t="s">
        <v>430</v>
      </c>
      <c r="F216" s="177" t="s">
        <v>431</v>
      </c>
      <c r="G216" s="178" t="s">
        <v>409</v>
      </c>
      <c r="H216" s="179">
        <v>394</v>
      </c>
      <c r="I216" s="180"/>
      <c r="J216" s="181">
        <f>ROUND(I216*H216,2)</f>
        <v>0</v>
      </c>
      <c r="K216" s="177" t="s">
        <v>281</v>
      </c>
      <c r="L216" s="41"/>
      <c r="M216" s="182" t="s">
        <v>19</v>
      </c>
      <c r="N216" s="183" t="s">
        <v>46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282</v>
      </c>
      <c r="AT216" s="186" t="s">
        <v>277</v>
      </c>
      <c r="AU216" s="186" t="s">
        <v>85</v>
      </c>
      <c r="AY216" s="19" t="s">
        <v>275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83</v>
      </c>
      <c r="BK216" s="187">
        <f>ROUND(I216*H216,2)</f>
        <v>0</v>
      </c>
      <c r="BL216" s="19" t="s">
        <v>282</v>
      </c>
      <c r="BM216" s="186" t="s">
        <v>1256</v>
      </c>
    </row>
    <row r="217" spans="1:65" s="2" customFormat="1" ht="11.25">
      <c r="A217" s="36"/>
      <c r="B217" s="37"/>
      <c r="C217" s="38"/>
      <c r="D217" s="188" t="s">
        <v>284</v>
      </c>
      <c r="E217" s="38"/>
      <c r="F217" s="189" t="s">
        <v>433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284</v>
      </c>
      <c r="AU217" s="19" t="s">
        <v>85</v>
      </c>
    </row>
    <row r="218" spans="1:65" s="2" customFormat="1" ht="11.25">
      <c r="A218" s="36"/>
      <c r="B218" s="37"/>
      <c r="C218" s="38"/>
      <c r="D218" s="193" t="s">
        <v>286</v>
      </c>
      <c r="E218" s="38"/>
      <c r="F218" s="194" t="s">
        <v>434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286</v>
      </c>
      <c r="AU218" s="19" t="s">
        <v>85</v>
      </c>
    </row>
    <row r="219" spans="1:65" s="13" customFormat="1" ht="11.25">
      <c r="B219" s="195"/>
      <c r="C219" s="196"/>
      <c r="D219" s="188" t="s">
        <v>288</v>
      </c>
      <c r="E219" s="197" t="s">
        <v>19</v>
      </c>
      <c r="F219" s="198" t="s">
        <v>1254</v>
      </c>
      <c r="G219" s="196"/>
      <c r="H219" s="199">
        <v>168.5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288</v>
      </c>
      <c r="AU219" s="205" t="s">
        <v>85</v>
      </c>
      <c r="AV219" s="13" t="s">
        <v>85</v>
      </c>
      <c r="AW219" s="13" t="s">
        <v>36</v>
      </c>
      <c r="AX219" s="13" t="s">
        <v>75</v>
      </c>
      <c r="AY219" s="205" t="s">
        <v>275</v>
      </c>
    </row>
    <row r="220" spans="1:65" s="13" customFormat="1" ht="11.25">
      <c r="B220" s="195"/>
      <c r="C220" s="196"/>
      <c r="D220" s="188" t="s">
        <v>288</v>
      </c>
      <c r="E220" s="197" t="s">
        <v>19</v>
      </c>
      <c r="F220" s="198" t="s">
        <v>1255</v>
      </c>
      <c r="G220" s="196"/>
      <c r="H220" s="199">
        <v>225.5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288</v>
      </c>
      <c r="AU220" s="205" t="s">
        <v>85</v>
      </c>
      <c r="AV220" s="13" t="s">
        <v>85</v>
      </c>
      <c r="AW220" s="13" t="s">
        <v>36</v>
      </c>
      <c r="AX220" s="13" t="s">
        <v>75</v>
      </c>
      <c r="AY220" s="205" t="s">
        <v>275</v>
      </c>
    </row>
    <row r="221" spans="1:65" s="15" customFormat="1" ht="11.25">
      <c r="B221" s="231"/>
      <c r="C221" s="232"/>
      <c r="D221" s="188" t="s">
        <v>288</v>
      </c>
      <c r="E221" s="233" t="s">
        <v>19</v>
      </c>
      <c r="F221" s="234" t="s">
        <v>922</v>
      </c>
      <c r="G221" s="232"/>
      <c r="H221" s="235">
        <v>394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288</v>
      </c>
      <c r="AU221" s="241" t="s">
        <v>85</v>
      </c>
      <c r="AV221" s="15" t="s">
        <v>282</v>
      </c>
      <c r="AW221" s="15" t="s">
        <v>36</v>
      </c>
      <c r="AX221" s="15" t="s">
        <v>83</v>
      </c>
      <c r="AY221" s="241" t="s">
        <v>275</v>
      </c>
    </row>
    <row r="222" spans="1:65" s="2" customFormat="1" ht="16.5" customHeight="1">
      <c r="A222" s="36"/>
      <c r="B222" s="37"/>
      <c r="C222" s="175" t="s">
        <v>479</v>
      </c>
      <c r="D222" s="175" t="s">
        <v>277</v>
      </c>
      <c r="E222" s="176" t="s">
        <v>436</v>
      </c>
      <c r="F222" s="177" t="s">
        <v>437</v>
      </c>
      <c r="G222" s="178" t="s">
        <v>409</v>
      </c>
      <c r="H222" s="179">
        <v>1576</v>
      </c>
      <c r="I222" s="180"/>
      <c r="J222" s="181">
        <f>ROUND(I222*H222,2)</f>
        <v>0</v>
      </c>
      <c r="K222" s="177" t="s">
        <v>281</v>
      </c>
      <c r="L222" s="41"/>
      <c r="M222" s="182" t="s">
        <v>19</v>
      </c>
      <c r="N222" s="183" t="s">
        <v>46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282</v>
      </c>
      <c r="AT222" s="186" t="s">
        <v>277</v>
      </c>
      <c r="AU222" s="186" t="s">
        <v>85</v>
      </c>
      <c r="AY222" s="19" t="s">
        <v>275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83</v>
      </c>
      <c r="BK222" s="187">
        <f>ROUND(I222*H222,2)</f>
        <v>0</v>
      </c>
      <c r="BL222" s="19" t="s">
        <v>282</v>
      </c>
      <c r="BM222" s="186" t="s">
        <v>1257</v>
      </c>
    </row>
    <row r="223" spans="1:65" s="2" customFormat="1" ht="11.25">
      <c r="A223" s="36"/>
      <c r="B223" s="37"/>
      <c r="C223" s="38"/>
      <c r="D223" s="188" t="s">
        <v>284</v>
      </c>
      <c r="E223" s="38"/>
      <c r="F223" s="189" t="s">
        <v>439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284</v>
      </c>
      <c r="AU223" s="19" t="s">
        <v>85</v>
      </c>
    </row>
    <row r="224" spans="1:65" s="2" customFormat="1" ht="11.25">
      <c r="A224" s="36"/>
      <c r="B224" s="37"/>
      <c r="C224" s="38"/>
      <c r="D224" s="193" t="s">
        <v>286</v>
      </c>
      <c r="E224" s="38"/>
      <c r="F224" s="194" t="s">
        <v>440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286</v>
      </c>
      <c r="AU224" s="19" t="s">
        <v>85</v>
      </c>
    </row>
    <row r="225" spans="1:65" s="14" customFormat="1" ht="11.25">
      <c r="B225" s="217"/>
      <c r="C225" s="218"/>
      <c r="D225" s="188" t="s">
        <v>288</v>
      </c>
      <c r="E225" s="219" t="s">
        <v>19</v>
      </c>
      <c r="F225" s="220" t="s">
        <v>947</v>
      </c>
      <c r="G225" s="218"/>
      <c r="H225" s="219" t="s">
        <v>19</v>
      </c>
      <c r="I225" s="221"/>
      <c r="J225" s="218"/>
      <c r="K225" s="218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288</v>
      </c>
      <c r="AU225" s="226" t="s">
        <v>85</v>
      </c>
      <c r="AV225" s="14" t="s">
        <v>83</v>
      </c>
      <c r="AW225" s="14" t="s">
        <v>36</v>
      </c>
      <c r="AX225" s="14" t="s">
        <v>75</v>
      </c>
      <c r="AY225" s="226" t="s">
        <v>275</v>
      </c>
    </row>
    <row r="226" spans="1:65" s="13" customFormat="1" ht="11.25">
      <c r="B226" s="195"/>
      <c r="C226" s="196"/>
      <c r="D226" s="188" t="s">
        <v>288</v>
      </c>
      <c r="E226" s="197" t="s">
        <v>19</v>
      </c>
      <c r="F226" s="198" t="s">
        <v>1258</v>
      </c>
      <c r="G226" s="196"/>
      <c r="H226" s="199">
        <v>674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288</v>
      </c>
      <c r="AU226" s="205" t="s">
        <v>85</v>
      </c>
      <c r="AV226" s="13" t="s">
        <v>85</v>
      </c>
      <c r="AW226" s="13" t="s">
        <v>36</v>
      </c>
      <c r="AX226" s="13" t="s">
        <v>75</v>
      </c>
      <c r="AY226" s="205" t="s">
        <v>275</v>
      </c>
    </row>
    <row r="227" spans="1:65" s="13" customFormat="1" ht="11.25">
      <c r="B227" s="195"/>
      <c r="C227" s="196"/>
      <c r="D227" s="188" t="s">
        <v>288</v>
      </c>
      <c r="E227" s="197" t="s">
        <v>19</v>
      </c>
      <c r="F227" s="198" t="s">
        <v>1259</v>
      </c>
      <c r="G227" s="196"/>
      <c r="H227" s="199">
        <v>902</v>
      </c>
      <c r="I227" s="200"/>
      <c r="J227" s="196"/>
      <c r="K227" s="196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288</v>
      </c>
      <c r="AU227" s="205" t="s">
        <v>85</v>
      </c>
      <c r="AV227" s="13" t="s">
        <v>85</v>
      </c>
      <c r="AW227" s="13" t="s">
        <v>36</v>
      </c>
      <c r="AX227" s="13" t="s">
        <v>75</v>
      </c>
      <c r="AY227" s="205" t="s">
        <v>275</v>
      </c>
    </row>
    <row r="228" spans="1:65" s="15" customFormat="1" ht="11.25">
      <c r="B228" s="231"/>
      <c r="C228" s="232"/>
      <c r="D228" s="188" t="s">
        <v>288</v>
      </c>
      <c r="E228" s="233" t="s">
        <v>19</v>
      </c>
      <c r="F228" s="234" t="s">
        <v>922</v>
      </c>
      <c r="G228" s="232"/>
      <c r="H228" s="235">
        <v>1576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288</v>
      </c>
      <c r="AU228" s="241" t="s">
        <v>85</v>
      </c>
      <c r="AV228" s="15" t="s">
        <v>282</v>
      </c>
      <c r="AW228" s="15" t="s">
        <v>36</v>
      </c>
      <c r="AX228" s="15" t="s">
        <v>83</v>
      </c>
      <c r="AY228" s="241" t="s">
        <v>275</v>
      </c>
    </row>
    <row r="229" spans="1:65" s="2" customFormat="1" ht="16.5" customHeight="1">
      <c r="A229" s="36"/>
      <c r="B229" s="37"/>
      <c r="C229" s="206" t="s">
        <v>483</v>
      </c>
      <c r="D229" s="206" t="s">
        <v>302</v>
      </c>
      <c r="E229" s="207" t="s">
        <v>443</v>
      </c>
      <c r="F229" s="208" t="s">
        <v>444</v>
      </c>
      <c r="G229" s="209" t="s">
        <v>305</v>
      </c>
      <c r="H229" s="210">
        <v>134.80000000000001</v>
      </c>
      <c r="I229" s="211"/>
      <c r="J229" s="212">
        <f>ROUND(I229*H229,2)</f>
        <v>0</v>
      </c>
      <c r="K229" s="208" t="s">
        <v>19</v>
      </c>
      <c r="L229" s="213"/>
      <c r="M229" s="214" t="s">
        <v>19</v>
      </c>
      <c r="N229" s="215" t="s">
        <v>46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306</v>
      </c>
      <c r="AT229" s="186" t="s">
        <v>302</v>
      </c>
      <c r="AU229" s="186" t="s">
        <v>85</v>
      </c>
      <c r="AY229" s="19" t="s">
        <v>275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83</v>
      </c>
      <c r="BK229" s="187">
        <f>ROUND(I229*H229,2)</f>
        <v>0</v>
      </c>
      <c r="BL229" s="19" t="s">
        <v>282</v>
      </c>
      <c r="BM229" s="186" t="s">
        <v>1260</v>
      </c>
    </row>
    <row r="230" spans="1:65" s="2" customFormat="1" ht="11.25">
      <c r="A230" s="36"/>
      <c r="B230" s="37"/>
      <c r="C230" s="38"/>
      <c r="D230" s="188" t="s">
        <v>284</v>
      </c>
      <c r="E230" s="38"/>
      <c r="F230" s="189" t="s">
        <v>444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284</v>
      </c>
      <c r="AU230" s="19" t="s">
        <v>85</v>
      </c>
    </row>
    <row r="231" spans="1:65" s="2" customFormat="1" ht="19.5">
      <c r="A231" s="36"/>
      <c r="B231" s="37"/>
      <c r="C231" s="38"/>
      <c r="D231" s="188" t="s">
        <v>308</v>
      </c>
      <c r="E231" s="38"/>
      <c r="F231" s="216" t="s">
        <v>446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308</v>
      </c>
      <c r="AU231" s="19" t="s">
        <v>85</v>
      </c>
    </row>
    <row r="232" spans="1:65" s="13" customFormat="1" ht="11.25">
      <c r="B232" s="195"/>
      <c r="C232" s="196"/>
      <c r="D232" s="188" t="s">
        <v>288</v>
      </c>
      <c r="E232" s="197" t="s">
        <v>19</v>
      </c>
      <c r="F232" s="198" t="s">
        <v>1261</v>
      </c>
      <c r="G232" s="196"/>
      <c r="H232" s="199">
        <v>674</v>
      </c>
      <c r="I232" s="200"/>
      <c r="J232" s="196"/>
      <c r="K232" s="196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288</v>
      </c>
      <c r="AU232" s="205" t="s">
        <v>85</v>
      </c>
      <c r="AV232" s="13" t="s">
        <v>85</v>
      </c>
      <c r="AW232" s="13" t="s">
        <v>36</v>
      </c>
      <c r="AX232" s="13" t="s">
        <v>83</v>
      </c>
      <c r="AY232" s="205" t="s">
        <v>275</v>
      </c>
    </row>
    <row r="233" spans="1:65" s="13" customFormat="1" ht="11.25">
      <c r="B233" s="195"/>
      <c r="C233" s="196"/>
      <c r="D233" s="188" t="s">
        <v>288</v>
      </c>
      <c r="E233" s="196"/>
      <c r="F233" s="198" t="s">
        <v>1262</v>
      </c>
      <c r="G233" s="196"/>
      <c r="H233" s="199">
        <v>134.80000000000001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288</v>
      </c>
      <c r="AU233" s="205" t="s">
        <v>85</v>
      </c>
      <c r="AV233" s="13" t="s">
        <v>85</v>
      </c>
      <c r="AW233" s="13" t="s">
        <v>4</v>
      </c>
      <c r="AX233" s="13" t="s">
        <v>83</v>
      </c>
      <c r="AY233" s="205" t="s">
        <v>275</v>
      </c>
    </row>
    <row r="234" spans="1:65" s="12" customFormat="1" ht="22.9" customHeight="1">
      <c r="B234" s="159"/>
      <c r="C234" s="160"/>
      <c r="D234" s="161" t="s">
        <v>74</v>
      </c>
      <c r="E234" s="173" t="s">
        <v>282</v>
      </c>
      <c r="F234" s="173" t="s">
        <v>449</v>
      </c>
      <c r="G234" s="160"/>
      <c r="H234" s="160"/>
      <c r="I234" s="163"/>
      <c r="J234" s="174">
        <f>BK234</f>
        <v>0</v>
      </c>
      <c r="K234" s="160"/>
      <c r="L234" s="165"/>
      <c r="M234" s="166"/>
      <c r="N234" s="167"/>
      <c r="O234" s="167"/>
      <c r="P234" s="168">
        <f>SUM(P235:P241)</f>
        <v>0</v>
      </c>
      <c r="Q234" s="167"/>
      <c r="R234" s="168">
        <f>SUM(R235:R241)</f>
        <v>3.5200000000000001E-3</v>
      </c>
      <c r="S234" s="167"/>
      <c r="T234" s="169">
        <f>SUM(T235:T241)</f>
        <v>0</v>
      </c>
      <c r="AR234" s="170" t="s">
        <v>83</v>
      </c>
      <c r="AT234" s="171" t="s">
        <v>74</v>
      </c>
      <c r="AU234" s="171" t="s">
        <v>83</v>
      </c>
      <c r="AY234" s="170" t="s">
        <v>275</v>
      </c>
      <c r="BK234" s="172">
        <f>SUM(BK235:BK241)</f>
        <v>0</v>
      </c>
    </row>
    <row r="235" spans="1:65" s="2" customFormat="1" ht="16.5" customHeight="1">
      <c r="A235" s="36"/>
      <c r="B235" s="37"/>
      <c r="C235" s="175" t="s">
        <v>487</v>
      </c>
      <c r="D235" s="175" t="s">
        <v>277</v>
      </c>
      <c r="E235" s="176" t="s">
        <v>451</v>
      </c>
      <c r="F235" s="177" t="s">
        <v>452</v>
      </c>
      <c r="G235" s="178" t="s">
        <v>453</v>
      </c>
      <c r="H235" s="179">
        <v>8</v>
      </c>
      <c r="I235" s="180"/>
      <c r="J235" s="181">
        <f>ROUND(I235*H235,2)</f>
        <v>0</v>
      </c>
      <c r="K235" s="177" t="s">
        <v>19</v>
      </c>
      <c r="L235" s="41"/>
      <c r="M235" s="182" t="s">
        <v>19</v>
      </c>
      <c r="N235" s="183" t="s">
        <v>46</v>
      </c>
      <c r="O235" s="66"/>
      <c r="P235" s="184">
        <f>O235*H235</f>
        <v>0</v>
      </c>
      <c r="Q235" s="184">
        <v>3.8000000000000002E-4</v>
      </c>
      <c r="R235" s="184">
        <f>Q235*H235</f>
        <v>3.0400000000000002E-3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282</v>
      </c>
      <c r="AT235" s="186" t="s">
        <v>277</v>
      </c>
      <c r="AU235" s="186" t="s">
        <v>85</v>
      </c>
      <c r="AY235" s="19" t="s">
        <v>275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83</v>
      </c>
      <c r="BK235" s="187">
        <f>ROUND(I235*H235,2)</f>
        <v>0</v>
      </c>
      <c r="BL235" s="19" t="s">
        <v>282</v>
      </c>
      <c r="BM235" s="186" t="s">
        <v>1263</v>
      </c>
    </row>
    <row r="236" spans="1:65" s="2" customFormat="1" ht="11.25">
      <c r="A236" s="36"/>
      <c r="B236" s="37"/>
      <c r="C236" s="38"/>
      <c r="D236" s="188" t="s">
        <v>284</v>
      </c>
      <c r="E236" s="38"/>
      <c r="F236" s="189" t="s">
        <v>452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284</v>
      </c>
      <c r="AU236" s="19" t="s">
        <v>85</v>
      </c>
    </row>
    <row r="237" spans="1:65" s="2" customFormat="1" ht="19.5">
      <c r="A237" s="36"/>
      <c r="B237" s="37"/>
      <c r="C237" s="38"/>
      <c r="D237" s="188" t="s">
        <v>308</v>
      </c>
      <c r="E237" s="38"/>
      <c r="F237" s="216" t="s">
        <v>455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308</v>
      </c>
      <c r="AU237" s="19" t="s">
        <v>85</v>
      </c>
    </row>
    <row r="238" spans="1:65" s="13" customFormat="1" ht="11.25">
      <c r="B238" s="195"/>
      <c r="C238" s="196"/>
      <c r="D238" s="188" t="s">
        <v>288</v>
      </c>
      <c r="E238" s="197" t="s">
        <v>19</v>
      </c>
      <c r="F238" s="198" t="s">
        <v>1241</v>
      </c>
      <c r="G238" s="196"/>
      <c r="H238" s="199">
        <v>8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288</v>
      </c>
      <c r="AU238" s="205" t="s">
        <v>85</v>
      </c>
      <c r="AV238" s="13" t="s">
        <v>85</v>
      </c>
      <c r="AW238" s="13" t="s">
        <v>36</v>
      </c>
      <c r="AX238" s="13" t="s">
        <v>83</v>
      </c>
      <c r="AY238" s="205" t="s">
        <v>275</v>
      </c>
    </row>
    <row r="239" spans="1:65" s="2" customFormat="1" ht="16.5" customHeight="1">
      <c r="A239" s="36"/>
      <c r="B239" s="37"/>
      <c r="C239" s="206" t="s">
        <v>798</v>
      </c>
      <c r="D239" s="206" t="s">
        <v>302</v>
      </c>
      <c r="E239" s="207" t="s">
        <v>457</v>
      </c>
      <c r="F239" s="208" t="s">
        <v>458</v>
      </c>
      <c r="G239" s="209" t="s">
        <v>314</v>
      </c>
      <c r="H239" s="210">
        <v>16</v>
      </c>
      <c r="I239" s="211"/>
      <c r="J239" s="212">
        <f>ROUND(I239*H239,2)</f>
        <v>0</v>
      </c>
      <c r="K239" s="208" t="s">
        <v>281</v>
      </c>
      <c r="L239" s="213"/>
      <c r="M239" s="214" t="s">
        <v>19</v>
      </c>
      <c r="N239" s="215" t="s">
        <v>46</v>
      </c>
      <c r="O239" s="66"/>
      <c r="P239" s="184">
        <f>O239*H239</f>
        <v>0</v>
      </c>
      <c r="Q239" s="184">
        <v>3.0000000000000001E-5</v>
      </c>
      <c r="R239" s="184">
        <f>Q239*H239</f>
        <v>4.8000000000000001E-4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306</v>
      </c>
      <c r="AT239" s="186" t="s">
        <v>302</v>
      </c>
      <c r="AU239" s="186" t="s">
        <v>85</v>
      </c>
      <c r="AY239" s="19" t="s">
        <v>275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83</v>
      </c>
      <c r="BK239" s="187">
        <f>ROUND(I239*H239,2)</f>
        <v>0</v>
      </c>
      <c r="BL239" s="19" t="s">
        <v>282</v>
      </c>
      <c r="BM239" s="186" t="s">
        <v>1264</v>
      </c>
    </row>
    <row r="240" spans="1:65" s="2" customFormat="1" ht="11.25">
      <c r="A240" s="36"/>
      <c r="B240" s="37"/>
      <c r="C240" s="38"/>
      <c r="D240" s="188" t="s">
        <v>284</v>
      </c>
      <c r="E240" s="38"/>
      <c r="F240" s="189" t="s">
        <v>458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284</v>
      </c>
      <c r="AU240" s="19" t="s">
        <v>85</v>
      </c>
    </row>
    <row r="241" spans="1:65" s="13" customFormat="1" ht="11.25">
      <c r="B241" s="195"/>
      <c r="C241" s="196"/>
      <c r="D241" s="188" t="s">
        <v>288</v>
      </c>
      <c r="E241" s="196"/>
      <c r="F241" s="198" t="s">
        <v>1265</v>
      </c>
      <c r="G241" s="196"/>
      <c r="H241" s="199">
        <v>16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288</v>
      </c>
      <c r="AU241" s="205" t="s">
        <v>85</v>
      </c>
      <c r="AV241" s="13" t="s">
        <v>85</v>
      </c>
      <c r="AW241" s="13" t="s">
        <v>4</v>
      </c>
      <c r="AX241" s="13" t="s">
        <v>83</v>
      </c>
      <c r="AY241" s="205" t="s">
        <v>275</v>
      </c>
    </row>
    <row r="242" spans="1:65" s="12" customFormat="1" ht="22.9" customHeight="1">
      <c r="B242" s="159"/>
      <c r="C242" s="160"/>
      <c r="D242" s="161" t="s">
        <v>74</v>
      </c>
      <c r="E242" s="173" t="s">
        <v>467</v>
      </c>
      <c r="F242" s="173" t="s">
        <v>468</v>
      </c>
      <c r="G242" s="160"/>
      <c r="H242" s="160"/>
      <c r="I242" s="163"/>
      <c r="J242" s="174">
        <f>BK242</f>
        <v>0</v>
      </c>
      <c r="K242" s="160"/>
      <c r="L242" s="165"/>
      <c r="M242" s="166"/>
      <c r="N242" s="167"/>
      <c r="O242" s="167"/>
      <c r="P242" s="168">
        <f>SUM(P243:P283)</f>
        <v>0</v>
      </c>
      <c r="Q242" s="167"/>
      <c r="R242" s="168">
        <f>SUM(R243:R283)</f>
        <v>1.548</v>
      </c>
      <c r="S242" s="167"/>
      <c r="T242" s="169">
        <f>SUM(T243:T283)</f>
        <v>0</v>
      </c>
      <c r="AR242" s="170" t="s">
        <v>83</v>
      </c>
      <c r="AT242" s="171" t="s">
        <v>74</v>
      </c>
      <c r="AU242" s="171" t="s">
        <v>83</v>
      </c>
      <c r="AY242" s="170" t="s">
        <v>275</v>
      </c>
      <c r="BK242" s="172">
        <f>SUM(BK243:BK283)</f>
        <v>0</v>
      </c>
    </row>
    <row r="243" spans="1:65" s="2" customFormat="1" ht="16.5" customHeight="1">
      <c r="A243" s="36"/>
      <c r="B243" s="37"/>
      <c r="C243" s="175" t="s">
        <v>802</v>
      </c>
      <c r="D243" s="175" t="s">
        <v>277</v>
      </c>
      <c r="E243" s="176" t="s">
        <v>470</v>
      </c>
      <c r="F243" s="177" t="s">
        <v>471</v>
      </c>
      <c r="G243" s="178" t="s">
        <v>292</v>
      </c>
      <c r="H243" s="179">
        <v>38.444000000000003</v>
      </c>
      <c r="I243" s="180"/>
      <c r="J243" s="181">
        <f>ROUND(I243*H243,2)</f>
        <v>0</v>
      </c>
      <c r="K243" s="177" t="s">
        <v>281</v>
      </c>
      <c r="L243" s="41"/>
      <c r="M243" s="182" t="s">
        <v>19</v>
      </c>
      <c r="N243" s="183" t="s">
        <v>46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282</v>
      </c>
      <c r="AT243" s="186" t="s">
        <v>277</v>
      </c>
      <c r="AU243" s="186" t="s">
        <v>85</v>
      </c>
      <c r="AY243" s="19" t="s">
        <v>275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83</v>
      </c>
      <c r="BK243" s="187">
        <f>ROUND(I243*H243,2)</f>
        <v>0</v>
      </c>
      <c r="BL243" s="19" t="s">
        <v>282</v>
      </c>
      <c r="BM243" s="186" t="s">
        <v>1266</v>
      </c>
    </row>
    <row r="244" spans="1:65" s="2" customFormat="1" ht="11.25">
      <c r="A244" s="36"/>
      <c r="B244" s="37"/>
      <c r="C244" s="38"/>
      <c r="D244" s="188" t="s">
        <v>284</v>
      </c>
      <c r="E244" s="38"/>
      <c r="F244" s="189" t="s">
        <v>473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284</v>
      </c>
      <c r="AU244" s="19" t="s">
        <v>85</v>
      </c>
    </row>
    <row r="245" spans="1:65" s="2" customFormat="1" ht="11.25">
      <c r="A245" s="36"/>
      <c r="B245" s="37"/>
      <c r="C245" s="38"/>
      <c r="D245" s="193" t="s">
        <v>286</v>
      </c>
      <c r="E245" s="38"/>
      <c r="F245" s="194" t="s">
        <v>474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286</v>
      </c>
      <c r="AU245" s="19" t="s">
        <v>85</v>
      </c>
    </row>
    <row r="246" spans="1:65" s="2" customFormat="1" ht="16.5" customHeight="1">
      <c r="A246" s="36"/>
      <c r="B246" s="37"/>
      <c r="C246" s="206" t="s">
        <v>804</v>
      </c>
      <c r="D246" s="206" t="s">
        <v>302</v>
      </c>
      <c r="E246" s="207" t="s">
        <v>966</v>
      </c>
      <c r="F246" s="208" t="s">
        <v>967</v>
      </c>
      <c r="G246" s="209" t="s">
        <v>314</v>
      </c>
      <c r="H246" s="210">
        <v>230</v>
      </c>
      <c r="I246" s="211"/>
      <c r="J246" s="212">
        <f>ROUND(I246*H246,2)</f>
        <v>0</v>
      </c>
      <c r="K246" s="208" t="s">
        <v>19</v>
      </c>
      <c r="L246" s="213"/>
      <c r="M246" s="214" t="s">
        <v>19</v>
      </c>
      <c r="N246" s="215" t="s">
        <v>46</v>
      </c>
      <c r="O246" s="66"/>
      <c r="P246" s="184">
        <f>O246*H246</f>
        <v>0</v>
      </c>
      <c r="Q246" s="184">
        <v>1E-3</v>
      </c>
      <c r="R246" s="184">
        <f>Q246*H246</f>
        <v>0.23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306</v>
      </c>
      <c r="AT246" s="186" t="s">
        <v>302</v>
      </c>
      <c r="AU246" s="186" t="s">
        <v>85</v>
      </c>
      <c r="AY246" s="19" t="s">
        <v>275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83</v>
      </c>
      <c r="BK246" s="187">
        <f>ROUND(I246*H246,2)</f>
        <v>0</v>
      </c>
      <c r="BL246" s="19" t="s">
        <v>282</v>
      </c>
      <c r="BM246" s="186" t="s">
        <v>1267</v>
      </c>
    </row>
    <row r="247" spans="1:65" s="2" customFormat="1" ht="11.25">
      <c r="A247" s="36"/>
      <c r="B247" s="37"/>
      <c r="C247" s="38"/>
      <c r="D247" s="188" t="s">
        <v>284</v>
      </c>
      <c r="E247" s="38"/>
      <c r="F247" s="189" t="s">
        <v>967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284</v>
      </c>
      <c r="AU247" s="19" t="s">
        <v>85</v>
      </c>
    </row>
    <row r="248" spans="1:65" s="2" customFormat="1" ht="16.5" customHeight="1">
      <c r="A248" s="36"/>
      <c r="B248" s="37"/>
      <c r="C248" s="206" t="s">
        <v>806</v>
      </c>
      <c r="D248" s="206" t="s">
        <v>302</v>
      </c>
      <c r="E248" s="207" t="s">
        <v>986</v>
      </c>
      <c r="F248" s="208" t="s">
        <v>987</v>
      </c>
      <c r="G248" s="209" t="s">
        <v>314</v>
      </c>
      <c r="H248" s="210">
        <v>41</v>
      </c>
      <c r="I248" s="211"/>
      <c r="J248" s="212">
        <f>ROUND(I248*H248,2)</f>
        <v>0</v>
      </c>
      <c r="K248" s="208" t="s">
        <v>19</v>
      </c>
      <c r="L248" s="213"/>
      <c r="M248" s="214" t="s">
        <v>19</v>
      </c>
      <c r="N248" s="215" t="s">
        <v>46</v>
      </c>
      <c r="O248" s="66"/>
      <c r="P248" s="184">
        <f>O248*H248</f>
        <v>0</v>
      </c>
      <c r="Q248" s="184">
        <v>1E-3</v>
      </c>
      <c r="R248" s="184">
        <f>Q248*H248</f>
        <v>4.1000000000000002E-2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306</v>
      </c>
      <c r="AT248" s="186" t="s">
        <v>302</v>
      </c>
      <c r="AU248" s="186" t="s">
        <v>85</v>
      </c>
      <c r="AY248" s="19" t="s">
        <v>275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83</v>
      </c>
      <c r="BK248" s="187">
        <f>ROUND(I248*H248,2)</f>
        <v>0</v>
      </c>
      <c r="BL248" s="19" t="s">
        <v>282</v>
      </c>
      <c r="BM248" s="186" t="s">
        <v>1268</v>
      </c>
    </row>
    <row r="249" spans="1:65" s="2" customFormat="1" ht="11.25">
      <c r="A249" s="36"/>
      <c r="B249" s="37"/>
      <c r="C249" s="38"/>
      <c r="D249" s="188" t="s">
        <v>284</v>
      </c>
      <c r="E249" s="38"/>
      <c r="F249" s="189" t="s">
        <v>987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284</v>
      </c>
      <c r="AU249" s="19" t="s">
        <v>85</v>
      </c>
    </row>
    <row r="250" spans="1:65" s="2" customFormat="1" ht="16.5" customHeight="1">
      <c r="A250" s="36"/>
      <c r="B250" s="37"/>
      <c r="C250" s="206" t="s">
        <v>965</v>
      </c>
      <c r="D250" s="206" t="s">
        <v>302</v>
      </c>
      <c r="E250" s="207" t="s">
        <v>1269</v>
      </c>
      <c r="F250" s="208" t="s">
        <v>1114</v>
      </c>
      <c r="G250" s="209" t="s">
        <v>314</v>
      </c>
      <c r="H250" s="210">
        <v>30</v>
      </c>
      <c r="I250" s="211"/>
      <c r="J250" s="212">
        <f>ROUND(I250*H250,2)</f>
        <v>0</v>
      </c>
      <c r="K250" s="208" t="s">
        <v>19</v>
      </c>
      <c r="L250" s="213"/>
      <c r="M250" s="214" t="s">
        <v>19</v>
      </c>
      <c r="N250" s="215" t="s">
        <v>46</v>
      </c>
      <c r="O250" s="66"/>
      <c r="P250" s="184">
        <f>O250*H250</f>
        <v>0</v>
      </c>
      <c r="Q250" s="184">
        <v>5.0000000000000001E-3</v>
      </c>
      <c r="R250" s="184">
        <f>Q250*H250</f>
        <v>0.15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306</v>
      </c>
      <c r="AT250" s="186" t="s">
        <v>302</v>
      </c>
      <c r="AU250" s="186" t="s">
        <v>85</v>
      </c>
      <c r="AY250" s="19" t="s">
        <v>275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83</v>
      </c>
      <c r="BK250" s="187">
        <f>ROUND(I250*H250,2)</f>
        <v>0</v>
      </c>
      <c r="BL250" s="19" t="s">
        <v>282</v>
      </c>
      <c r="BM250" s="186" t="s">
        <v>1270</v>
      </c>
    </row>
    <row r="251" spans="1:65" s="2" customFormat="1" ht="11.25">
      <c r="A251" s="36"/>
      <c r="B251" s="37"/>
      <c r="C251" s="38"/>
      <c r="D251" s="188" t="s">
        <v>284</v>
      </c>
      <c r="E251" s="38"/>
      <c r="F251" s="189" t="s">
        <v>1114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284</v>
      </c>
      <c r="AU251" s="19" t="s">
        <v>85</v>
      </c>
    </row>
    <row r="252" spans="1:65" s="2" customFormat="1" ht="16.5" customHeight="1">
      <c r="A252" s="36"/>
      <c r="B252" s="37"/>
      <c r="C252" s="206" t="s">
        <v>969</v>
      </c>
      <c r="D252" s="206" t="s">
        <v>302</v>
      </c>
      <c r="E252" s="207" t="s">
        <v>488</v>
      </c>
      <c r="F252" s="208" t="s">
        <v>489</v>
      </c>
      <c r="G252" s="209" t="s">
        <v>314</v>
      </c>
      <c r="H252" s="210">
        <v>31</v>
      </c>
      <c r="I252" s="211"/>
      <c r="J252" s="212">
        <f>ROUND(I252*H252,2)</f>
        <v>0</v>
      </c>
      <c r="K252" s="208" t="s">
        <v>19</v>
      </c>
      <c r="L252" s="213"/>
      <c r="M252" s="214" t="s">
        <v>19</v>
      </c>
      <c r="N252" s="215" t="s">
        <v>46</v>
      </c>
      <c r="O252" s="66"/>
      <c r="P252" s="184">
        <f>O252*H252</f>
        <v>0</v>
      </c>
      <c r="Q252" s="184">
        <v>1E-3</v>
      </c>
      <c r="R252" s="184">
        <f>Q252*H252</f>
        <v>3.1E-2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306</v>
      </c>
      <c r="AT252" s="186" t="s">
        <v>302</v>
      </c>
      <c r="AU252" s="186" t="s">
        <v>85</v>
      </c>
      <c r="AY252" s="19" t="s">
        <v>275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83</v>
      </c>
      <c r="BK252" s="187">
        <f>ROUND(I252*H252,2)</f>
        <v>0</v>
      </c>
      <c r="BL252" s="19" t="s">
        <v>282</v>
      </c>
      <c r="BM252" s="186" t="s">
        <v>1271</v>
      </c>
    </row>
    <row r="253" spans="1:65" s="2" customFormat="1" ht="11.25">
      <c r="A253" s="36"/>
      <c r="B253" s="37"/>
      <c r="C253" s="38"/>
      <c r="D253" s="188" t="s">
        <v>284</v>
      </c>
      <c r="E253" s="38"/>
      <c r="F253" s="189" t="s">
        <v>489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284</v>
      </c>
      <c r="AU253" s="19" t="s">
        <v>85</v>
      </c>
    </row>
    <row r="254" spans="1:65" s="2" customFormat="1" ht="16.5" customHeight="1">
      <c r="A254" s="36"/>
      <c r="B254" s="37"/>
      <c r="C254" s="206" t="s">
        <v>973</v>
      </c>
      <c r="D254" s="206" t="s">
        <v>302</v>
      </c>
      <c r="E254" s="207" t="s">
        <v>962</v>
      </c>
      <c r="F254" s="208" t="s">
        <v>963</v>
      </c>
      <c r="G254" s="209" t="s">
        <v>314</v>
      </c>
      <c r="H254" s="210">
        <v>313</v>
      </c>
      <c r="I254" s="211"/>
      <c r="J254" s="212">
        <f>ROUND(I254*H254,2)</f>
        <v>0</v>
      </c>
      <c r="K254" s="208" t="s">
        <v>19</v>
      </c>
      <c r="L254" s="213"/>
      <c r="M254" s="214" t="s">
        <v>19</v>
      </c>
      <c r="N254" s="215" t="s">
        <v>46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306</v>
      </c>
      <c r="AT254" s="186" t="s">
        <v>302</v>
      </c>
      <c r="AU254" s="186" t="s">
        <v>85</v>
      </c>
      <c r="AY254" s="19" t="s">
        <v>275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83</v>
      </c>
      <c r="BK254" s="187">
        <f>ROUND(I254*H254,2)</f>
        <v>0</v>
      </c>
      <c r="BL254" s="19" t="s">
        <v>282</v>
      </c>
      <c r="BM254" s="186" t="s">
        <v>1272</v>
      </c>
    </row>
    <row r="255" spans="1:65" s="2" customFormat="1" ht="11.25">
      <c r="A255" s="36"/>
      <c r="B255" s="37"/>
      <c r="C255" s="38"/>
      <c r="D255" s="188" t="s">
        <v>284</v>
      </c>
      <c r="E255" s="38"/>
      <c r="F255" s="189" t="s">
        <v>963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284</v>
      </c>
      <c r="AU255" s="19" t="s">
        <v>85</v>
      </c>
    </row>
    <row r="256" spans="1:65" s="2" customFormat="1" ht="16.5" customHeight="1">
      <c r="A256" s="36"/>
      <c r="B256" s="37"/>
      <c r="C256" s="206" t="s">
        <v>977</v>
      </c>
      <c r="D256" s="206" t="s">
        <v>302</v>
      </c>
      <c r="E256" s="207" t="s">
        <v>1273</v>
      </c>
      <c r="F256" s="208" t="s">
        <v>1274</v>
      </c>
      <c r="G256" s="209" t="s">
        <v>314</v>
      </c>
      <c r="H256" s="210">
        <v>187</v>
      </c>
      <c r="I256" s="211"/>
      <c r="J256" s="212">
        <f>ROUND(I256*H256,2)</f>
        <v>0</v>
      </c>
      <c r="K256" s="208" t="s">
        <v>19</v>
      </c>
      <c r="L256" s="213"/>
      <c r="M256" s="214" t="s">
        <v>19</v>
      </c>
      <c r="N256" s="215" t="s">
        <v>46</v>
      </c>
      <c r="O256" s="66"/>
      <c r="P256" s="184">
        <f>O256*H256</f>
        <v>0</v>
      </c>
      <c r="Q256" s="184">
        <v>4.0000000000000003E-5</v>
      </c>
      <c r="R256" s="184">
        <f>Q256*H256</f>
        <v>7.4800000000000005E-3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306</v>
      </c>
      <c r="AT256" s="186" t="s">
        <v>302</v>
      </c>
      <c r="AU256" s="186" t="s">
        <v>85</v>
      </c>
      <c r="AY256" s="19" t="s">
        <v>275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83</v>
      </c>
      <c r="BK256" s="187">
        <f>ROUND(I256*H256,2)</f>
        <v>0</v>
      </c>
      <c r="BL256" s="19" t="s">
        <v>282</v>
      </c>
      <c r="BM256" s="186" t="s">
        <v>1275</v>
      </c>
    </row>
    <row r="257" spans="1:65" s="2" customFormat="1" ht="11.25">
      <c r="A257" s="36"/>
      <c r="B257" s="37"/>
      <c r="C257" s="38"/>
      <c r="D257" s="188" t="s">
        <v>284</v>
      </c>
      <c r="E257" s="38"/>
      <c r="F257" s="189" t="s">
        <v>1274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284</v>
      </c>
      <c r="AU257" s="19" t="s">
        <v>85</v>
      </c>
    </row>
    <row r="258" spans="1:65" s="2" customFormat="1" ht="16.5" customHeight="1">
      <c r="A258" s="36"/>
      <c r="B258" s="37"/>
      <c r="C258" s="206" t="s">
        <v>981</v>
      </c>
      <c r="D258" s="206" t="s">
        <v>302</v>
      </c>
      <c r="E258" s="207" t="s">
        <v>480</v>
      </c>
      <c r="F258" s="208" t="s">
        <v>481</v>
      </c>
      <c r="G258" s="209" t="s">
        <v>314</v>
      </c>
      <c r="H258" s="210">
        <v>7</v>
      </c>
      <c r="I258" s="211"/>
      <c r="J258" s="212">
        <f>ROUND(I258*H258,2)</f>
        <v>0</v>
      </c>
      <c r="K258" s="208" t="s">
        <v>19</v>
      </c>
      <c r="L258" s="213"/>
      <c r="M258" s="214" t="s">
        <v>19</v>
      </c>
      <c r="N258" s="215" t="s">
        <v>46</v>
      </c>
      <c r="O258" s="66"/>
      <c r="P258" s="184">
        <f>O258*H258</f>
        <v>0</v>
      </c>
      <c r="Q258" s="184">
        <v>4.0000000000000003E-5</v>
      </c>
      <c r="R258" s="184">
        <f>Q258*H258</f>
        <v>2.8000000000000003E-4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306</v>
      </c>
      <c r="AT258" s="186" t="s">
        <v>302</v>
      </c>
      <c r="AU258" s="186" t="s">
        <v>85</v>
      </c>
      <c r="AY258" s="19" t="s">
        <v>275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83</v>
      </c>
      <c r="BK258" s="187">
        <f>ROUND(I258*H258,2)</f>
        <v>0</v>
      </c>
      <c r="BL258" s="19" t="s">
        <v>282</v>
      </c>
      <c r="BM258" s="186" t="s">
        <v>1276</v>
      </c>
    </row>
    <row r="259" spans="1:65" s="2" customFormat="1" ht="11.25">
      <c r="A259" s="36"/>
      <c r="B259" s="37"/>
      <c r="C259" s="38"/>
      <c r="D259" s="188" t="s">
        <v>284</v>
      </c>
      <c r="E259" s="38"/>
      <c r="F259" s="189" t="s">
        <v>481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284</v>
      </c>
      <c r="AU259" s="19" t="s">
        <v>85</v>
      </c>
    </row>
    <row r="260" spans="1:65" s="2" customFormat="1" ht="16.5" customHeight="1">
      <c r="A260" s="36"/>
      <c r="B260" s="37"/>
      <c r="C260" s="206" t="s">
        <v>985</v>
      </c>
      <c r="D260" s="206" t="s">
        <v>302</v>
      </c>
      <c r="E260" s="207" t="s">
        <v>970</v>
      </c>
      <c r="F260" s="208" t="s">
        <v>971</v>
      </c>
      <c r="G260" s="209" t="s">
        <v>314</v>
      </c>
      <c r="H260" s="210">
        <v>211</v>
      </c>
      <c r="I260" s="211"/>
      <c r="J260" s="212">
        <f>ROUND(I260*H260,2)</f>
        <v>0</v>
      </c>
      <c r="K260" s="208" t="s">
        <v>19</v>
      </c>
      <c r="L260" s="213"/>
      <c r="M260" s="214" t="s">
        <v>19</v>
      </c>
      <c r="N260" s="215" t="s">
        <v>46</v>
      </c>
      <c r="O260" s="66"/>
      <c r="P260" s="184">
        <f>O260*H260</f>
        <v>0</v>
      </c>
      <c r="Q260" s="184">
        <v>4.0000000000000003E-5</v>
      </c>
      <c r="R260" s="184">
        <f>Q260*H260</f>
        <v>8.4400000000000013E-3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306</v>
      </c>
      <c r="AT260" s="186" t="s">
        <v>302</v>
      </c>
      <c r="AU260" s="186" t="s">
        <v>85</v>
      </c>
      <c r="AY260" s="19" t="s">
        <v>275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83</v>
      </c>
      <c r="BK260" s="187">
        <f>ROUND(I260*H260,2)</f>
        <v>0</v>
      </c>
      <c r="BL260" s="19" t="s">
        <v>282</v>
      </c>
      <c r="BM260" s="186" t="s">
        <v>1277</v>
      </c>
    </row>
    <row r="261" spans="1:65" s="2" customFormat="1" ht="11.25">
      <c r="A261" s="36"/>
      <c r="B261" s="37"/>
      <c r="C261" s="38"/>
      <c r="D261" s="188" t="s">
        <v>284</v>
      </c>
      <c r="E261" s="38"/>
      <c r="F261" s="189" t="s">
        <v>971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284</v>
      </c>
      <c r="AU261" s="19" t="s">
        <v>85</v>
      </c>
    </row>
    <row r="262" spans="1:65" s="2" customFormat="1" ht="16.5" customHeight="1">
      <c r="A262" s="36"/>
      <c r="B262" s="37"/>
      <c r="C262" s="206" t="s">
        <v>989</v>
      </c>
      <c r="D262" s="206" t="s">
        <v>302</v>
      </c>
      <c r="E262" s="207" t="s">
        <v>978</v>
      </c>
      <c r="F262" s="208" t="s">
        <v>979</v>
      </c>
      <c r="G262" s="209" t="s">
        <v>314</v>
      </c>
      <c r="H262" s="210">
        <v>235</v>
      </c>
      <c r="I262" s="211"/>
      <c r="J262" s="212">
        <f>ROUND(I262*H262,2)</f>
        <v>0</v>
      </c>
      <c r="K262" s="208" t="s">
        <v>19</v>
      </c>
      <c r="L262" s="213"/>
      <c r="M262" s="214" t="s">
        <v>19</v>
      </c>
      <c r="N262" s="215" t="s">
        <v>46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306</v>
      </c>
      <c r="AT262" s="186" t="s">
        <v>302</v>
      </c>
      <c r="AU262" s="186" t="s">
        <v>85</v>
      </c>
      <c r="AY262" s="19" t="s">
        <v>275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83</v>
      </c>
      <c r="BK262" s="187">
        <f>ROUND(I262*H262,2)</f>
        <v>0</v>
      </c>
      <c r="BL262" s="19" t="s">
        <v>282</v>
      </c>
      <c r="BM262" s="186" t="s">
        <v>1278</v>
      </c>
    </row>
    <row r="263" spans="1:65" s="2" customFormat="1" ht="11.25">
      <c r="A263" s="36"/>
      <c r="B263" s="37"/>
      <c r="C263" s="38"/>
      <c r="D263" s="188" t="s">
        <v>284</v>
      </c>
      <c r="E263" s="38"/>
      <c r="F263" s="189" t="s">
        <v>979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284</v>
      </c>
      <c r="AU263" s="19" t="s">
        <v>85</v>
      </c>
    </row>
    <row r="264" spans="1:65" s="2" customFormat="1" ht="16.5" customHeight="1">
      <c r="A264" s="36"/>
      <c r="B264" s="37"/>
      <c r="C264" s="206" t="s">
        <v>991</v>
      </c>
      <c r="D264" s="206" t="s">
        <v>302</v>
      </c>
      <c r="E264" s="207" t="s">
        <v>1279</v>
      </c>
      <c r="F264" s="208" t="s">
        <v>1280</v>
      </c>
      <c r="G264" s="209" t="s">
        <v>314</v>
      </c>
      <c r="H264" s="210">
        <v>194</v>
      </c>
      <c r="I264" s="211"/>
      <c r="J264" s="212">
        <f>ROUND(I264*H264,2)</f>
        <v>0</v>
      </c>
      <c r="K264" s="208" t="s">
        <v>19</v>
      </c>
      <c r="L264" s="213"/>
      <c r="M264" s="214" t="s">
        <v>19</v>
      </c>
      <c r="N264" s="215" t="s">
        <v>46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306</v>
      </c>
      <c r="AT264" s="186" t="s">
        <v>302</v>
      </c>
      <c r="AU264" s="186" t="s">
        <v>85</v>
      </c>
      <c r="AY264" s="19" t="s">
        <v>275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83</v>
      </c>
      <c r="BK264" s="187">
        <f>ROUND(I264*H264,2)</f>
        <v>0</v>
      </c>
      <c r="BL264" s="19" t="s">
        <v>282</v>
      </c>
      <c r="BM264" s="186" t="s">
        <v>1281</v>
      </c>
    </row>
    <row r="265" spans="1:65" s="2" customFormat="1" ht="11.25">
      <c r="A265" s="36"/>
      <c r="B265" s="37"/>
      <c r="C265" s="38"/>
      <c r="D265" s="188" t="s">
        <v>284</v>
      </c>
      <c r="E265" s="38"/>
      <c r="F265" s="189" t="s">
        <v>1280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284</v>
      </c>
      <c r="AU265" s="19" t="s">
        <v>85</v>
      </c>
    </row>
    <row r="266" spans="1:65" s="2" customFormat="1" ht="16.5" customHeight="1">
      <c r="A266" s="36"/>
      <c r="B266" s="37"/>
      <c r="C266" s="206" t="s">
        <v>995</v>
      </c>
      <c r="D266" s="206" t="s">
        <v>302</v>
      </c>
      <c r="E266" s="207" t="s">
        <v>1282</v>
      </c>
      <c r="F266" s="208" t="s">
        <v>1283</v>
      </c>
      <c r="G266" s="209" t="s">
        <v>314</v>
      </c>
      <c r="H266" s="210">
        <v>187</v>
      </c>
      <c r="I266" s="211"/>
      <c r="J266" s="212">
        <f>ROUND(I266*H266,2)</f>
        <v>0</v>
      </c>
      <c r="K266" s="208" t="s">
        <v>19</v>
      </c>
      <c r="L266" s="213"/>
      <c r="M266" s="214" t="s">
        <v>19</v>
      </c>
      <c r="N266" s="215" t="s">
        <v>46</v>
      </c>
      <c r="O266" s="66"/>
      <c r="P266" s="184">
        <f>O266*H266</f>
        <v>0</v>
      </c>
      <c r="Q266" s="184">
        <v>4.0000000000000003E-5</v>
      </c>
      <c r="R266" s="184">
        <f>Q266*H266</f>
        <v>7.4800000000000005E-3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306</v>
      </c>
      <c r="AT266" s="186" t="s">
        <v>302</v>
      </c>
      <c r="AU266" s="186" t="s">
        <v>85</v>
      </c>
      <c r="AY266" s="19" t="s">
        <v>275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83</v>
      </c>
      <c r="BK266" s="187">
        <f>ROUND(I266*H266,2)</f>
        <v>0</v>
      </c>
      <c r="BL266" s="19" t="s">
        <v>282</v>
      </c>
      <c r="BM266" s="186" t="s">
        <v>1284</v>
      </c>
    </row>
    <row r="267" spans="1:65" s="2" customFormat="1" ht="11.25">
      <c r="A267" s="36"/>
      <c r="B267" s="37"/>
      <c r="C267" s="38"/>
      <c r="D267" s="188" t="s">
        <v>284</v>
      </c>
      <c r="E267" s="38"/>
      <c r="F267" s="189" t="s">
        <v>1283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284</v>
      </c>
      <c r="AU267" s="19" t="s">
        <v>85</v>
      </c>
    </row>
    <row r="268" spans="1:65" s="2" customFormat="1" ht="16.5" customHeight="1">
      <c r="A268" s="36"/>
      <c r="B268" s="37"/>
      <c r="C268" s="206" t="s">
        <v>1285</v>
      </c>
      <c r="D268" s="206" t="s">
        <v>302</v>
      </c>
      <c r="E268" s="207" t="s">
        <v>1286</v>
      </c>
      <c r="F268" s="208" t="s">
        <v>1287</v>
      </c>
      <c r="G268" s="209" t="s">
        <v>314</v>
      </c>
      <c r="H268" s="210">
        <v>38</v>
      </c>
      <c r="I268" s="211"/>
      <c r="J268" s="212">
        <f>ROUND(I268*H268,2)</f>
        <v>0</v>
      </c>
      <c r="K268" s="208" t="s">
        <v>19</v>
      </c>
      <c r="L268" s="213"/>
      <c r="M268" s="214" t="s">
        <v>19</v>
      </c>
      <c r="N268" s="215" t="s">
        <v>46</v>
      </c>
      <c r="O268" s="66"/>
      <c r="P268" s="184">
        <f>O268*H268</f>
        <v>0</v>
      </c>
      <c r="Q268" s="184">
        <v>4.0000000000000003E-5</v>
      </c>
      <c r="R268" s="184">
        <f>Q268*H268</f>
        <v>1.5200000000000001E-3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306</v>
      </c>
      <c r="AT268" s="186" t="s">
        <v>302</v>
      </c>
      <c r="AU268" s="186" t="s">
        <v>85</v>
      </c>
      <c r="AY268" s="19" t="s">
        <v>275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83</v>
      </c>
      <c r="BK268" s="187">
        <f>ROUND(I268*H268,2)</f>
        <v>0</v>
      </c>
      <c r="BL268" s="19" t="s">
        <v>282</v>
      </c>
      <c r="BM268" s="186" t="s">
        <v>1288</v>
      </c>
    </row>
    <row r="269" spans="1:65" s="2" customFormat="1" ht="11.25">
      <c r="A269" s="36"/>
      <c r="B269" s="37"/>
      <c r="C269" s="38"/>
      <c r="D269" s="188" t="s">
        <v>284</v>
      </c>
      <c r="E269" s="38"/>
      <c r="F269" s="189" t="s">
        <v>1287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284</v>
      </c>
      <c r="AU269" s="19" t="s">
        <v>85</v>
      </c>
    </row>
    <row r="270" spans="1:65" s="2" customFormat="1" ht="16.5" customHeight="1">
      <c r="A270" s="36"/>
      <c r="B270" s="37"/>
      <c r="C270" s="206" t="s">
        <v>1289</v>
      </c>
      <c r="D270" s="206" t="s">
        <v>302</v>
      </c>
      <c r="E270" s="207" t="s">
        <v>792</v>
      </c>
      <c r="F270" s="208" t="s">
        <v>793</v>
      </c>
      <c r="G270" s="209" t="s">
        <v>314</v>
      </c>
      <c r="H270" s="210">
        <v>78</v>
      </c>
      <c r="I270" s="211"/>
      <c r="J270" s="212">
        <f>ROUND(I270*H270,2)</f>
        <v>0</v>
      </c>
      <c r="K270" s="208" t="s">
        <v>19</v>
      </c>
      <c r="L270" s="213"/>
      <c r="M270" s="214" t="s">
        <v>19</v>
      </c>
      <c r="N270" s="215" t="s">
        <v>46</v>
      </c>
      <c r="O270" s="66"/>
      <c r="P270" s="184">
        <f>O270*H270</f>
        <v>0</v>
      </c>
      <c r="Q270" s="184">
        <v>1E-3</v>
      </c>
      <c r="R270" s="184">
        <f>Q270*H270</f>
        <v>7.8E-2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306</v>
      </c>
      <c r="AT270" s="186" t="s">
        <v>302</v>
      </c>
      <c r="AU270" s="186" t="s">
        <v>85</v>
      </c>
      <c r="AY270" s="19" t="s">
        <v>275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83</v>
      </c>
      <c r="BK270" s="187">
        <f>ROUND(I270*H270,2)</f>
        <v>0</v>
      </c>
      <c r="BL270" s="19" t="s">
        <v>282</v>
      </c>
      <c r="BM270" s="186" t="s">
        <v>1290</v>
      </c>
    </row>
    <row r="271" spans="1:65" s="2" customFormat="1" ht="11.25">
      <c r="A271" s="36"/>
      <c r="B271" s="37"/>
      <c r="C271" s="38"/>
      <c r="D271" s="188" t="s">
        <v>284</v>
      </c>
      <c r="E271" s="38"/>
      <c r="F271" s="189" t="s">
        <v>793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284</v>
      </c>
      <c r="AU271" s="19" t="s">
        <v>85</v>
      </c>
    </row>
    <row r="272" spans="1:65" s="2" customFormat="1" ht="16.5" customHeight="1">
      <c r="A272" s="36"/>
      <c r="B272" s="37"/>
      <c r="C272" s="206" t="s">
        <v>1291</v>
      </c>
      <c r="D272" s="206" t="s">
        <v>302</v>
      </c>
      <c r="E272" s="207" t="s">
        <v>958</v>
      </c>
      <c r="F272" s="208" t="s">
        <v>959</v>
      </c>
      <c r="G272" s="209" t="s">
        <v>314</v>
      </c>
      <c r="H272" s="210">
        <v>49</v>
      </c>
      <c r="I272" s="211"/>
      <c r="J272" s="212">
        <f>ROUND(I272*H272,2)</f>
        <v>0</v>
      </c>
      <c r="K272" s="208" t="s">
        <v>19</v>
      </c>
      <c r="L272" s="213"/>
      <c r="M272" s="214" t="s">
        <v>19</v>
      </c>
      <c r="N272" s="215" t="s">
        <v>46</v>
      </c>
      <c r="O272" s="66"/>
      <c r="P272" s="184">
        <f>O272*H272</f>
        <v>0</v>
      </c>
      <c r="Q272" s="184">
        <v>8.9999999999999993E-3</v>
      </c>
      <c r="R272" s="184">
        <f>Q272*H272</f>
        <v>0.44099999999999995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306</v>
      </c>
      <c r="AT272" s="186" t="s">
        <v>302</v>
      </c>
      <c r="AU272" s="186" t="s">
        <v>85</v>
      </c>
      <c r="AY272" s="19" t="s">
        <v>275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83</v>
      </c>
      <c r="BK272" s="187">
        <f>ROUND(I272*H272,2)</f>
        <v>0</v>
      </c>
      <c r="BL272" s="19" t="s">
        <v>282</v>
      </c>
      <c r="BM272" s="186" t="s">
        <v>1292</v>
      </c>
    </row>
    <row r="273" spans="1:65" s="2" customFormat="1" ht="29.25">
      <c r="A273" s="36"/>
      <c r="B273" s="37"/>
      <c r="C273" s="38"/>
      <c r="D273" s="188" t="s">
        <v>284</v>
      </c>
      <c r="E273" s="38"/>
      <c r="F273" s="189" t="s">
        <v>961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284</v>
      </c>
      <c r="AU273" s="19" t="s">
        <v>85</v>
      </c>
    </row>
    <row r="274" spans="1:65" s="2" customFormat="1" ht="16.5" customHeight="1">
      <c r="A274" s="36"/>
      <c r="B274" s="37"/>
      <c r="C274" s="206" t="s">
        <v>1293</v>
      </c>
      <c r="D274" s="206" t="s">
        <v>302</v>
      </c>
      <c r="E274" s="207" t="s">
        <v>974</v>
      </c>
      <c r="F274" s="208" t="s">
        <v>975</v>
      </c>
      <c r="G274" s="209" t="s">
        <v>314</v>
      </c>
      <c r="H274" s="210">
        <v>204</v>
      </c>
      <c r="I274" s="211"/>
      <c r="J274" s="212">
        <f>ROUND(I274*H274,2)</f>
        <v>0</v>
      </c>
      <c r="K274" s="208" t="s">
        <v>19</v>
      </c>
      <c r="L274" s="213"/>
      <c r="M274" s="214" t="s">
        <v>19</v>
      </c>
      <c r="N274" s="215" t="s">
        <v>46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306</v>
      </c>
      <c r="AT274" s="186" t="s">
        <v>302</v>
      </c>
      <c r="AU274" s="186" t="s">
        <v>85</v>
      </c>
      <c r="AY274" s="19" t="s">
        <v>275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83</v>
      </c>
      <c r="BK274" s="187">
        <f>ROUND(I274*H274,2)</f>
        <v>0</v>
      </c>
      <c r="BL274" s="19" t="s">
        <v>282</v>
      </c>
      <c r="BM274" s="186" t="s">
        <v>1294</v>
      </c>
    </row>
    <row r="275" spans="1:65" s="2" customFormat="1" ht="11.25">
      <c r="A275" s="36"/>
      <c r="B275" s="37"/>
      <c r="C275" s="38"/>
      <c r="D275" s="188" t="s">
        <v>284</v>
      </c>
      <c r="E275" s="38"/>
      <c r="F275" s="189" t="s">
        <v>975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284</v>
      </c>
      <c r="AU275" s="19" t="s">
        <v>85</v>
      </c>
    </row>
    <row r="276" spans="1:65" s="2" customFormat="1" ht="16.5" customHeight="1">
      <c r="A276" s="36"/>
      <c r="B276" s="37"/>
      <c r="C276" s="206" t="s">
        <v>1295</v>
      </c>
      <c r="D276" s="206" t="s">
        <v>302</v>
      </c>
      <c r="E276" s="207" t="s">
        <v>982</v>
      </c>
      <c r="F276" s="208" t="s">
        <v>983</v>
      </c>
      <c r="G276" s="209" t="s">
        <v>314</v>
      </c>
      <c r="H276" s="210">
        <v>372</v>
      </c>
      <c r="I276" s="211"/>
      <c r="J276" s="212">
        <f>ROUND(I276*H276,2)</f>
        <v>0</v>
      </c>
      <c r="K276" s="208" t="s">
        <v>19</v>
      </c>
      <c r="L276" s="213"/>
      <c r="M276" s="214" t="s">
        <v>19</v>
      </c>
      <c r="N276" s="215" t="s">
        <v>46</v>
      </c>
      <c r="O276" s="66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306</v>
      </c>
      <c r="AT276" s="186" t="s">
        <v>302</v>
      </c>
      <c r="AU276" s="186" t="s">
        <v>85</v>
      </c>
      <c r="AY276" s="19" t="s">
        <v>275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83</v>
      </c>
      <c r="BK276" s="187">
        <f>ROUND(I276*H276,2)</f>
        <v>0</v>
      </c>
      <c r="BL276" s="19" t="s">
        <v>282</v>
      </c>
      <c r="BM276" s="186" t="s">
        <v>1296</v>
      </c>
    </row>
    <row r="277" spans="1:65" s="2" customFormat="1" ht="11.25">
      <c r="A277" s="36"/>
      <c r="B277" s="37"/>
      <c r="C277" s="38"/>
      <c r="D277" s="188" t="s">
        <v>284</v>
      </c>
      <c r="E277" s="38"/>
      <c r="F277" s="189" t="s">
        <v>983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284</v>
      </c>
      <c r="AU277" s="19" t="s">
        <v>85</v>
      </c>
    </row>
    <row r="278" spans="1:65" s="2" customFormat="1" ht="16.5" customHeight="1">
      <c r="A278" s="36"/>
      <c r="B278" s="37"/>
      <c r="C278" s="206" t="s">
        <v>1297</v>
      </c>
      <c r="D278" s="206" t="s">
        <v>302</v>
      </c>
      <c r="E278" s="207" t="s">
        <v>795</v>
      </c>
      <c r="F278" s="208" t="s">
        <v>796</v>
      </c>
      <c r="G278" s="209" t="s">
        <v>314</v>
      </c>
      <c r="H278" s="210">
        <v>60</v>
      </c>
      <c r="I278" s="211"/>
      <c r="J278" s="212">
        <f>ROUND(I278*H278,2)</f>
        <v>0</v>
      </c>
      <c r="K278" s="208" t="s">
        <v>19</v>
      </c>
      <c r="L278" s="213"/>
      <c r="M278" s="214" t="s">
        <v>19</v>
      </c>
      <c r="N278" s="215" t="s">
        <v>46</v>
      </c>
      <c r="O278" s="66"/>
      <c r="P278" s="184">
        <f>O278*H278</f>
        <v>0</v>
      </c>
      <c r="Q278" s="184">
        <v>3.0000000000000001E-5</v>
      </c>
      <c r="R278" s="184">
        <f>Q278*H278</f>
        <v>1.8E-3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306</v>
      </c>
      <c r="AT278" s="186" t="s">
        <v>302</v>
      </c>
      <c r="AU278" s="186" t="s">
        <v>85</v>
      </c>
      <c r="AY278" s="19" t="s">
        <v>275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83</v>
      </c>
      <c r="BK278" s="187">
        <f>ROUND(I278*H278,2)</f>
        <v>0</v>
      </c>
      <c r="BL278" s="19" t="s">
        <v>282</v>
      </c>
      <c r="BM278" s="186" t="s">
        <v>1298</v>
      </c>
    </row>
    <row r="279" spans="1:65" s="2" customFormat="1" ht="11.25">
      <c r="A279" s="36"/>
      <c r="B279" s="37"/>
      <c r="C279" s="38"/>
      <c r="D279" s="188" t="s">
        <v>284</v>
      </c>
      <c r="E279" s="38"/>
      <c r="F279" s="189" t="s">
        <v>796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284</v>
      </c>
      <c r="AU279" s="19" t="s">
        <v>85</v>
      </c>
    </row>
    <row r="280" spans="1:65" s="2" customFormat="1" ht="16.5" customHeight="1">
      <c r="A280" s="36"/>
      <c r="B280" s="37"/>
      <c r="C280" s="206" t="s">
        <v>1299</v>
      </c>
      <c r="D280" s="206" t="s">
        <v>302</v>
      </c>
      <c r="E280" s="207" t="s">
        <v>992</v>
      </c>
      <c r="F280" s="208" t="s">
        <v>993</v>
      </c>
      <c r="G280" s="209" t="s">
        <v>314</v>
      </c>
      <c r="H280" s="210">
        <v>55</v>
      </c>
      <c r="I280" s="211"/>
      <c r="J280" s="212">
        <f>ROUND(I280*H280,2)</f>
        <v>0</v>
      </c>
      <c r="K280" s="208" t="s">
        <v>281</v>
      </c>
      <c r="L280" s="213"/>
      <c r="M280" s="214" t="s">
        <v>19</v>
      </c>
      <c r="N280" s="215" t="s">
        <v>46</v>
      </c>
      <c r="O280" s="66"/>
      <c r="P280" s="184">
        <f>O280*H280</f>
        <v>0</v>
      </c>
      <c r="Q280" s="184">
        <v>0.01</v>
      </c>
      <c r="R280" s="184">
        <f>Q280*H280</f>
        <v>0.55000000000000004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306</v>
      </c>
      <c r="AT280" s="186" t="s">
        <v>302</v>
      </c>
      <c r="AU280" s="186" t="s">
        <v>85</v>
      </c>
      <c r="AY280" s="19" t="s">
        <v>275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83</v>
      </c>
      <c r="BK280" s="187">
        <f>ROUND(I280*H280,2)</f>
        <v>0</v>
      </c>
      <c r="BL280" s="19" t="s">
        <v>282</v>
      </c>
      <c r="BM280" s="186" t="s">
        <v>1300</v>
      </c>
    </row>
    <row r="281" spans="1:65" s="2" customFormat="1" ht="11.25">
      <c r="A281" s="36"/>
      <c r="B281" s="37"/>
      <c r="C281" s="38"/>
      <c r="D281" s="188" t="s">
        <v>284</v>
      </c>
      <c r="E281" s="38"/>
      <c r="F281" s="189" t="s">
        <v>993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284</v>
      </c>
      <c r="AU281" s="19" t="s">
        <v>85</v>
      </c>
    </row>
    <row r="282" spans="1:65" s="2" customFormat="1" ht="16.5" customHeight="1">
      <c r="A282" s="36"/>
      <c r="B282" s="37"/>
      <c r="C282" s="206" t="s">
        <v>1301</v>
      </c>
      <c r="D282" s="206" t="s">
        <v>302</v>
      </c>
      <c r="E282" s="207" t="s">
        <v>1302</v>
      </c>
      <c r="F282" s="208" t="s">
        <v>1303</v>
      </c>
      <c r="G282" s="209" t="s">
        <v>314</v>
      </c>
      <c r="H282" s="210">
        <v>84</v>
      </c>
      <c r="I282" s="211"/>
      <c r="J282" s="212">
        <f>ROUND(I282*H282,2)</f>
        <v>0</v>
      </c>
      <c r="K282" s="208" t="s">
        <v>19</v>
      </c>
      <c r="L282" s="213"/>
      <c r="M282" s="214" t="s">
        <v>19</v>
      </c>
      <c r="N282" s="215" t="s">
        <v>46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306</v>
      </c>
      <c r="AT282" s="186" t="s">
        <v>302</v>
      </c>
      <c r="AU282" s="186" t="s">
        <v>85</v>
      </c>
      <c r="AY282" s="19" t="s">
        <v>275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83</v>
      </c>
      <c r="BK282" s="187">
        <f>ROUND(I282*H282,2)</f>
        <v>0</v>
      </c>
      <c r="BL282" s="19" t="s">
        <v>282</v>
      </c>
      <c r="BM282" s="186" t="s">
        <v>1304</v>
      </c>
    </row>
    <row r="283" spans="1:65" s="2" customFormat="1" ht="11.25">
      <c r="A283" s="36"/>
      <c r="B283" s="37"/>
      <c r="C283" s="38"/>
      <c r="D283" s="188" t="s">
        <v>284</v>
      </c>
      <c r="E283" s="38"/>
      <c r="F283" s="189" t="s">
        <v>1303</v>
      </c>
      <c r="G283" s="38"/>
      <c r="H283" s="38"/>
      <c r="I283" s="190"/>
      <c r="J283" s="38"/>
      <c r="K283" s="38"/>
      <c r="L283" s="41"/>
      <c r="M283" s="227"/>
      <c r="N283" s="228"/>
      <c r="O283" s="229"/>
      <c r="P283" s="229"/>
      <c r="Q283" s="229"/>
      <c r="R283" s="229"/>
      <c r="S283" s="229"/>
      <c r="T283" s="23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284</v>
      </c>
      <c r="AU283" s="19" t="s">
        <v>85</v>
      </c>
    </row>
    <row r="284" spans="1:65" s="2" customFormat="1" ht="6.95" customHeight="1">
      <c r="A284" s="36"/>
      <c r="B284" s="49"/>
      <c r="C284" s="50"/>
      <c r="D284" s="50"/>
      <c r="E284" s="50"/>
      <c r="F284" s="50"/>
      <c r="G284" s="50"/>
      <c r="H284" s="50"/>
      <c r="I284" s="50"/>
      <c r="J284" s="50"/>
      <c r="K284" s="50"/>
      <c r="L284" s="41"/>
      <c r="M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</row>
  </sheetData>
  <sheetProtection algorithmName="SHA-512" hashValue="CrrdU739lEdmYUj/C0EdPr1Nh/ZrlkP2HbjGqggAb4a8zoGxZBixAenaPP4qOdrBDo4KYsZsdxKxOpWLrv1p1Q==" saltValue="ibnnqcp1fh3YJE0gKRmnMq8ZsRNPucC5aL9LXf0Fjt75W2+cQGEcTObNA0tc6/D4ioORQqoz15GVMorLnFEffg==" spinCount="100000" sheet="1" objects="1" scenarios="1" formatColumns="0" formatRows="0" autoFilter="0"/>
  <autoFilter ref="C82:K283" xr:uid="{00000000-0009-0000-0000-00001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A00-000000000000}"/>
    <hyperlink ref="F108" r:id="rId2" xr:uid="{00000000-0004-0000-1A00-000001000000}"/>
    <hyperlink ref="F120" r:id="rId3" xr:uid="{00000000-0004-0000-1A00-000002000000}"/>
    <hyperlink ref="F124" r:id="rId4" xr:uid="{00000000-0004-0000-1A00-000003000000}"/>
    <hyperlink ref="F128" r:id="rId5" xr:uid="{00000000-0004-0000-1A00-000004000000}"/>
    <hyperlink ref="F132" r:id="rId6" xr:uid="{00000000-0004-0000-1A00-000005000000}"/>
    <hyperlink ref="F136" r:id="rId7" xr:uid="{00000000-0004-0000-1A00-000006000000}"/>
    <hyperlink ref="F140" r:id="rId8" xr:uid="{00000000-0004-0000-1A00-000007000000}"/>
    <hyperlink ref="F144" r:id="rId9" xr:uid="{00000000-0004-0000-1A00-000008000000}"/>
    <hyperlink ref="F148" r:id="rId10" xr:uid="{00000000-0004-0000-1A00-000009000000}"/>
    <hyperlink ref="F152" r:id="rId11" xr:uid="{00000000-0004-0000-1A00-00000A000000}"/>
    <hyperlink ref="F158" r:id="rId12" xr:uid="{00000000-0004-0000-1A00-00000B000000}"/>
    <hyperlink ref="F164" r:id="rId13" xr:uid="{00000000-0004-0000-1A00-00000C000000}"/>
    <hyperlink ref="F171" r:id="rId14" xr:uid="{00000000-0004-0000-1A00-00000D000000}"/>
    <hyperlink ref="F178" r:id="rId15" xr:uid="{00000000-0004-0000-1A00-00000E000000}"/>
    <hyperlink ref="F182" r:id="rId16" xr:uid="{00000000-0004-0000-1A00-00000F000000}"/>
    <hyperlink ref="F186" r:id="rId17" xr:uid="{00000000-0004-0000-1A00-000010000000}"/>
    <hyperlink ref="F195" r:id="rId18" xr:uid="{00000000-0004-0000-1A00-000011000000}"/>
    <hyperlink ref="F212" r:id="rId19" xr:uid="{00000000-0004-0000-1A00-000012000000}"/>
    <hyperlink ref="F218" r:id="rId20" xr:uid="{00000000-0004-0000-1A00-000013000000}"/>
    <hyperlink ref="F224" r:id="rId21" xr:uid="{00000000-0004-0000-1A00-000014000000}"/>
    <hyperlink ref="F245" r:id="rId22" xr:uid="{00000000-0004-0000-1A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163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1305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247099-06.2 - SO 06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247099-06.2 - SO 06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25.447740000000003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25.447740000000003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25.447740000000003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21974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1306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1307</v>
      </c>
      <c r="G88" s="196"/>
      <c r="H88" s="199">
        <v>21974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32.960999999999999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1308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1309</v>
      </c>
      <c r="G91" s="196"/>
      <c r="H91" s="199">
        <v>32.960999999999999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674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1310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1311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1312</v>
      </c>
      <c r="G96" s="196"/>
      <c r="H96" s="199">
        <v>674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337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1313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1314</v>
      </c>
      <c r="G100" s="196"/>
      <c r="H100" s="199">
        <v>337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10987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1318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337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6.7400000000000003E-3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1321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1322</v>
      </c>
      <c r="G107" s="196"/>
      <c r="H107" s="199">
        <v>337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1235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1323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1208</v>
      </c>
      <c r="G111" s="196"/>
      <c r="H111" s="199">
        <v>337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1324</v>
      </c>
      <c r="G112" s="196"/>
      <c r="H112" s="199">
        <v>898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1235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127.205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25.441000000000003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1325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1326</v>
      </c>
      <c r="G116" s="196"/>
      <c r="H116" s="199">
        <v>127.205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674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1327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1328</v>
      </c>
      <c r="G120" s="196"/>
      <c r="H120" s="199">
        <v>674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393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1329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1254</v>
      </c>
      <c r="G124" s="196"/>
      <c r="H124" s="199">
        <v>168.5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1330</v>
      </c>
      <c r="G125" s="196"/>
      <c r="H125" s="199">
        <v>224.5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393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393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1331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1254</v>
      </c>
      <c r="G130" s="196"/>
      <c r="H130" s="199">
        <v>168.5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1330</v>
      </c>
      <c r="G131" s="196"/>
      <c r="H131" s="199">
        <v>224.5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393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1572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1332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1258</v>
      </c>
      <c r="G137" s="196"/>
      <c r="H137" s="199">
        <v>674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1333</v>
      </c>
      <c r="G138" s="196"/>
      <c r="H138" s="199">
        <v>898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1572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25.448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1334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yBih5ntk/BVsxxl/fH+swRaDHLdoo3djtQOlEQyavt8DpbxfW2lZUjt+OHFqV2FByquOmPi1DVCJXJ1j13hknA==" saltValue="fLaTZzUW105/k0+F+l5s5H2JoNS4WtAPIHkD3A/VYCPWKmQ3qhW0khdoQmwIgHChtaQZwMAyGnQMLLd65rtJ2Q==" spinCount="100000" sheet="1" objects="1" scenarios="1" formatColumns="0" formatRows="0" autoFilter="0"/>
  <autoFilter ref="C81:K143" xr:uid="{00000000-0009-0000-0000-00001B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B00-000000000000}"/>
    <hyperlink ref="F94" r:id="rId2" xr:uid="{00000000-0004-0000-1B00-000001000000}"/>
    <hyperlink ref="F99" r:id="rId3" xr:uid="{00000000-0004-0000-1B00-000002000000}"/>
    <hyperlink ref="F103" r:id="rId4" xr:uid="{00000000-0004-0000-1B00-000003000000}"/>
    <hyperlink ref="F106" r:id="rId5" xr:uid="{00000000-0004-0000-1B00-000004000000}"/>
    <hyperlink ref="F110" r:id="rId6" xr:uid="{00000000-0004-0000-1B00-000005000000}"/>
    <hyperlink ref="F119" r:id="rId7" xr:uid="{00000000-0004-0000-1B00-000006000000}"/>
    <hyperlink ref="F123" r:id="rId8" xr:uid="{00000000-0004-0000-1B00-000007000000}"/>
    <hyperlink ref="F129" r:id="rId9" xr:uid="{00000000-0004-0000-1B00-000008000000}"/>
    <hyperlink ref="F135" r:id="rId10" xr:uid="{00000000-0004-0000-1B00-000009000000}"/>
    <hyperlink ref="F143" r:id="rId11" xr:uid="{00000000-0004-0000-1B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166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1335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247099-06.3 - SO 06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247099-06.3 - SO 06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25.447740000000003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25.447740000000003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25.447740000000003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21974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1336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1307</v>
      </c>
      <c r="G88" s="196"/>
      <c r="H88" s="199">
        <v>21974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32.960999999999999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1337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1309</v>
      </c>
      <c r="G91" s="196"/>
      <c r="H91" s="199">
        <v>32.960999999999999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674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1338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1311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1312</v>
      </c>
      <c r="G96" s="196"/>
      <c r="H96" s="199">
        <v>674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337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1339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1314</v>
      </c>
      <c r="G100" s="196"/>
      <c r="H100" s="199">
        <v>337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10987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1340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337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6.7400000000000003E-3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1341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1322</v>
      </c>
      <c r="G107" s="196"/>
      <c r="H107" s="199">
        <v>337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1235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1342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1208</v>
      </c>
      <c r="G111" s="196"/>
      <c r="H111" s="199">
        <v>337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1324</v>
      </c>
      <c r="G112" s="196"/>
      <c r="H112" s="199">
        <v>898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1235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127.205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25.441000000000003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1343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1326</v>
      </c>
      <c r="G116" s="196"/>
      <c r="H116" s="199">
        <v>127.205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674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1344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1328</v>
      </c>
      <c r="G120" s="196"/>
      <c r="H120" s="199">
        <v>674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393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1345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1254</v>
      </c>
      <c r="G124" s="196"/>
      <c r="H124" s="199">
        <v>168.5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1330</v>
      </c>
      <c r="G125" s="196"/>
      <c r="H125" s="199">
        <v>224.5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393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393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1346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1254</v>
      </c>
      <c r="G130" s="196"/>
      <c r="H130" s="199">
        <v>168.5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1330</v>
      </c>
      <c r="G131" s="196"/>
      <c r="H131" s="199">
        <v>224.5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393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1572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1347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1258</v>
      </c>
      <c r="G137" s="196"/>
      <c r="H137" s="199">
        <v>674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1333</v>
      </c>
      <c r="G138" s="196"/>
      <c r="H138" s="199">
        <v>898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1572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25.448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1348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4mNIr7PL33s1LUfOBA+c4W7PTEsIPbMA2BXqTZYYU/gE0HGFx2fIJDNwDd/Fw7sQwx6eSeYUYbu5X5q1saJtcg==" saltValue="itUV2KPEsb3HMAul1f6NYP7jSfFeA8vRskRC/eZKfDnixqRxuwy7gpolYwhqUULzhEbA5RG2Fw2PuUKkJtF8hw==" spinCount="100000" sheet="1" objects="1" scenarios="1" formatColumns="0" formatRows="0" autoFilter="0"/>
  <autoFilter ref="C81:K143" xr:uid="{00000000-0009-0000-0000-00001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C00-000000000000}"/>
    <hyperlink ref="F94" r:id="rId2" xr:uid="{00000000-0004-0000-1C00-000001000000}"/>
    <hyperlink ref="F99" r:id="rId3" xr:uid="{00000000-0004-0000-1C00-000002000000}"/>
    <hyperlink ref="F103" r:id="rId4" xr:uid="{00000000-0004-0000-1C00-000003000000}"/>
    <hyperlink ref="F106" r:id="rId5" xr:uid="{00000000-0004-0000-1C00-000004000000}"/>
    <hyperlink ref="F110" r:id="rId6" xr:uid="{00000000-0004-0000-1C00-000005000000}"/>
    <hyperlink ref="F119" r:id="rId7" xr:uid="{00000000-0004-0000-1C00-000006000000}"/>
    <hyperlink ref="F123" r:id="rId8" xr:uid="{00000000-0004-0000-1C00-000007000000}"/>
    <hyperlink ref="F129" r:id="rId9" xr:uid="{00000000-0004-0000-1C00-000008000000}"/>
    <hyperlink ref="F135" r:id="rId10" xr:uid="{00000000-0004-0000-1C00-000009000000}"/>
    <hyperlink ref="F143" r:id="rId11" xr:uid="{00000000-0004-0000-1C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169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1349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247099-06.4 - SO 06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247099-06.4 - SO 06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25.447740000000003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25.447740000000003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25.447740000000003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21974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1350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1307</v>
      </c>
      <c r="G88" s="196"/>
      <c r="H88" s="199">
        <v>21974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32.960999999999999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1351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1309</v>
      </c>
      <c r="G91" s="196"/>
      <c r="H91" s="199">
        <v>32.960999999999999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674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1352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1311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1312</v>
      </c>
      <c r="G96" s="196"/>
      <c r="H96" s="199">
        <v>674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337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1353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1314</v>
      </c>
      <c r="G100" s="196"/>
      <c r="H100" s="199">
        <v>337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10987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1354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337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6.7400000000000003E-3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1355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1322</v>
      </c>
      <c r="G107" s="196"/>
      <c r="H107" s="199">
        <v>337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1235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1356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1208</v>
      </c>
      <c r="G111" s="196"/>
      <c r="H111" s="199">
        <v>337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1324</v>
      </c>
      <c r="G112" s="196"/>
      <c r="H112" s="199">
        <v>898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1235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127.205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25.441000000000003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1357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1326</v>
      </c>
      <c r="G116" s="196"/>
      <c r="H116" s="199">
        <v>127.205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674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1358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1328</v>
      </c>
      <c r="G120" s="196"/>
      <c r="H120" s="199">
        <v>674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393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1359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1254</v>
      </c>
      <c r="G124" s="196"/>
      <c r="H124" s="199">
        <v>168.5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1330</v>
      </c>
      <c r="G125" s="196"/>
      <c r="H125" s="199">
        <v>224.5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393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393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1360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1254</v>
      </c>
      <c r="G130" s="196"/>
      <c r="H130" s="199">
        <v>168.5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1330</v>
      </c>
      <c r="G131" s="196"/>
      <c r="H131" s="199">
        <v>224.5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393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1572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1361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1258</v>
      </c>
      <c r="G137" s="196"/>
      <c r="H137" s="199">
        <v>674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1333</v>
      </c>
      <c r="G138" s="196"/>
      <c r="H138" s="199">
        <v>898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1572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25.448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1362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TMEuVgA+31nkEbAYu7QvLtGY8Waqf4v6W2CQe6ITnbq87i7svUUXYSwqZWmDVEnbFUaSlkjiU7rD46VEFsikMg==" saltValue="v1qfp+/h5XQQRyHBFRZCCtgm3rnMQvTSebDBDO2nRjdodCfebPB5qoeAzC+pEmA+7hP1f8l+5NdGtnBSydtPnw==" spinCount="100000" sheet="1" objects="1" scenarios="1" formatColumns="0" formatRows="0" autoFilter="0"/>
  <autoFilter ref="C81:K143" xr:uid="{00000000-0009-0000-0000-00001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D00-000000000000}"/>
    <hyperlink ref="F94" r:id="rId2" xr:uid="{00000000-0004-0000-1D00-000001000000}"/>
    <hyperlink ref="F99" r:id="rId3" xr:uid="{00000000-0004-0000-1D00-000002000000}"/>
    <hyperlink ref="F103" r:id="rId4" xr:uid="{00000000-0004-0000-1D00-000003000000}"/>
    <hyperlink ref="F106" r:id="rId5" xr:uid="{00000000-0004-0000-1D00-000004000000}"/>
    <hyperlink ref="F110" r:id="rId6" xr:uid="{00000000-0004-0000-1D00-000005000000}"/>
    <hyperlink ref="F119" r:id="rId7" xr:uid="{00000000-0004-0000-1D00-000006000000}"/>
    <hyperlink ref="F123" r:id="rId8" xr:uid="{00000000-0004-0000-1D00-000007000000}"/>
    <hyperlink ref="F129" r:id="rId9" xr:uid="{00000000-0004-0000-1D00-000008000000}"/>
    <hyperlink ref="F135" r:id="rId10" xr:uid="{00000000-0004-0000-1D00-000009000000}"/>
    <hyperlink ref="F143" r:id="rId11" xr:uid="{00000000-0004-0000-1D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172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1363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247099-06.5 - SO 06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247099-06.5 - SO 06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1364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1365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1366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1367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1368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1369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1370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1371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1372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1373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TNvP6YriuNcMWDybyfyC+2sjWO7J1v2OAqh/oSxuCM8sHZM9btPj8Qv6nV0fye+85nRNAiHCZnDr1pw80aDHbA==" saltValue="13uTBbaosSxRTYmalITNDCRsr1U4GnCerX9nIfLDQ+Q+jB32MMa4uaOYUjKSsTVLwqOb0jRhK5sZXj1LkXbUJw==" spinCount="100000" sheet="1" objects="1" scenarios="1" formatColumns="0" formatRows="0" autoFilter="0"/>
  <autoFilter ref="C81:K117" xr:uid="{00000000-0009-0000-0000-00001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1E00-000000000000}"/>
    <hyperlink ref="F108" r:id="rId2" xr:uid="{00000000-0004-0000-1E00-000001000000}"/>
    <hyperlink ref="F111" r:id="rId3" xr:uid="{00000000-0004-0000-1E00-000002000000}"/>
    <hyperlink ref="F116" r:id="rId4" xr:uid="{00000000-0004-0000-1E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175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1374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ROUND((SUM(BE84:BE276)),  2)</f>
        <v>0</v>
      </c>
      <c r="G33" s="36"/>
      <c r="H33" s="36"/>
      <c r="I33" s="120">
        <v>0.21</v>
      </c>
      <c r="J33" s="119">
        <f>ROUND(((SUM(BE84:BE276))*I33),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ROUND((SUM(BF84:BF276)),  2)</f>
        <v>0</v>
      </c>
      <c r="G34" s="36"/>
      <c r="H34" s="36"/>
      <c r="I34" s="120">
        <v>0.12</v>
      </c>
      <c r="J34" s="119">
        <f>ROUND(((SUM(BF84:BF276))*I34),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ROUND((SUM(BG84:BG276)),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ROUND((SUM(BH84:BH276)),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ROUND((SUM(BI84:BI276)),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247099-07.1 - SO 07 - IP21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J239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J247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J251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247099-07.1 - SO 07 - IP21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3.0507280000000003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P86+P239+P247+P251</f>
        <v>0</v>
      </c>
      <c r="Q85" s="167"/>
      <c r="R85" s="168">
        <f>R86+R239+R247+R251</f>
        <v>3.0507280000000003</v>
      </c>
      <c r="S85" s="167"/>
      <c r="T85" s="169">
        <f>T86+T239+T247+T251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BK86+BK239+BK247+BK251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SUM(P87:P238)</f>
        <v>0</v>
      </c>
      <c r="Q86" s="167"/>
      <c r="R86" s="168">
        <f>SUM(R87:R238)</f>
        <v>2.8560180000000002</v>
      </c>
      <c r="S86" s="167"/>
      <c r="T86" s="169">
        <f>SUM(T87:T238)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SUM(BK87:BK238)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1824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1375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1376</v>
      </c>
      <c r="G90" s="196"/>
      <c r="H90" s="199">
        <v>1824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21.75" customHeight="1">
      <c r="A91" s="36"/>
      <c r="B91" s="37"/>
      <c r="C91" s="175" t="s">
        <v>85</v>
      </c>
      <c r="D91" s="175" t="s">
        <v>277</v>
      </c>
      <c r="E91" s="176" t="s">
        <v>1377</v>
      </c>
      <c r="F91" s="177" t="s">
        <v>1378</v>
      </c>
      <c r="G91" s="178" t="s">
        <v>280</v>
      </c>
      <c r="H91" s="179">
        <v>200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1379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1380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1381</v>
      </c>
      <c r="G93" s="196"/>
      <c r="H93" s="199">
        <v>200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83</v>
      </c>
      <c r="AY93" s="205" t="s">
        <v>275</v>
      </c>
    </row>
    <row r="94" spans="1:65" s="2" customFormat="1" ht="16.5" customHeight="1">
      <c r="A94" s="36"/>
      <c r="B94" s="37"/>
      <c r="C94" s="175" t="s">
        <v>295</v>
      </c>
      <c r="D94" s="175" t="s">
        <v>277</v>
      </c>
      <c r="E94" s="176" t="s">
        <v>1382</v>
      </c>
      <c r="F94" s="177" t="s">
        <v>1383</v>
      </c>
      <c r="G94" s="178" t="s">
        <v>314</v>
      </c>
      <c r="H94" s="179">
        <v>4</v>
      </c>
      <c r="I94" s="180"/>
      <c r="J94" s="181">
        <f>ROUND(I94*H94,2)</f>
        <v>0</v>
      </c>
      <c r="K94" s="177" t="s">
        <v>281</v>
      </c>
      <c r="L94" s="41"/>
      <c r="M94" s="182" t="s">
        <v>19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282</v>
      </c>
      <c r="AT94" s="186" t="s">
        <v>277</v>
      </c>
      <c r="AU94" s="186" t="s">
        <v>85</v>
      </c>
      <c r="AY94" s="19" t="s">
        <v>275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282</v>
      </c>
      <c r="BM94" s="186" t="s">
        <v>1384</v>
      </c>
    </row>
    <row r="95" spans="1:65" s="2" customFormat="1" ht="11.25">
      <c r="A95" s="36"/>
      <c r="B95" s="37"/>
      <c r="C95" s="38"/>
      <c r="D95" s="188" t="s">
        <v>284</v>
      </c>
      <c r="E95" s="38"/>
      <c r="F95" s="189" t="s">
        <v>1385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284</v>
      </c>
      <c r="AU95" s="19" t="s">
        <v>85</v>
      </c>
    </row>
    <row r="96" spans="1:65" s="2" customFormat="1" ht="11.25">
      <c r="A96" s="36"/>
      <c r="B96" s="37"/>
      <c r="C96" s="38"/>
      <c r="D96" s="193" t="s">
        <v>286</v>
      </c>
      <c r="E96" s="38"/>
      <c r="F96" s="194" t="s">
        <v>1386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286</v>
      </c>
      <c r="AU96" s="19" t="s">
        <v>85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1387</v>
      </c>
      <c r="G97" s="196"/>
      <c r="H97" s="199">
        <v>4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83</v>
      </c>
      <c r="AY97" s="205" t="s">
        <v>275</v>
      </c>
    </row>
    <row r="98" spans="1:65" s="2" customFormat="1" ht="16.5" customHeight="1">
      <c r="A98" s="36"/>
      <c r="B98" s="37"/>
      <c r="C98" s="175" t="s">
        <v>282</v>
      </c>
      <c r="D98" s="175" t="s">
        <v>277</v>
      </c>
      <c r="E98" s="176" t="s">
        <v>1388</v>
      </c>
      <c r="F98" s="177" t="s">
        <v>1389</v>
      </c>
      <c r="G98" s="178" t="s">
        <v>314</v>
      </c>
      <c r="H98" s="179">
        <v>4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9.0000000000000006E-5</v>
      </c>
      <c r="R98" s="184">
        <f>Q98*H98</f>
        <v>3.6000000000000002E-4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282</v>
      </c>
      <c r="AT98" s="186" t="s">
        <v>277</v>
      </c>
      <c r="AU98" s="186" t="s">
        <v>85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282</v>
      </c>
      <c r="BM98" s="186" t="s">
        <v>1390</v>
      </c>
    </row>
    <row r="99" spans="1:65" s="2" customFormat="1" ht="11.25">
      <c r="A99" s="36"/>
      <c r="B99" s="37"/>
      <c r="C99" s="38"/>
      <c r="D99" s="188" t="s">
        <v>284</v>
      </c>
      <c r="E99" s="38"/>
      <c r="F99" s="189" t="s">
        <v>1389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85</v>
      </c>
    </row>
    <row r="100" spans="1:65" s="2" customFormat="1" ht="48.75">
      <c r="A100" s="36"/>
      <c r="B100" s="37"/>
      <c r="C100" s="38"/>
      <c r="D100" s="188" t="s">
        <v>308</v>
      </c>
      <c r="E100" s="38"/>
      <c r="F100" s="216" t="s">
        <v>1391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85</v>
      </c>
    </row>
    <row r="101" spans="1:65" s="13" customFormat="1" ht="11.25">
      <c r="B101" s="195"/>
      <c r="C101" s="196"/>
      <c r="D101" s="188" t="s">
        <v>288</v>
      </c>
      <c r="E101" s="197" t="s">
        <v>19</v>
      </c>
      <c r="F101" s="198" t="s">
        <v>1387</v>
      </c>
      <c r="G101" s="196"/>
      <c r="H101" s="199">
        <v>4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36</v>
      </c>
      <c r="AX101" s="13" t="s">
        <v>83</v>
      </c>
      <c r="AY101" s="205" t="s">
        <v>275</v>
      </c>
    </row>
    <row r="102" spans="1:65" s="2" customFormat="1" ht="16.5" customHeight="1">
      <c r="A102" s="36"/>
      <c r="B102" s="37"/>
      <c r="C102" s="175" t="s">
        <v>311</v>
      </c>
      <c r="D102" s="175" t="s">
        <v>277</v>
      </c>
      <c r="E102" s="176" t="s">
        <v>871</v>
      </c>
      <c r="F102" s="177" t="s">
        <v>872</v>
      </c>
      <c r="G102" s="178" t="s">
        <v>397</v>
      </c>
      <c r="H102" s="179">
        <v>196</v>
      </c>
      <c r="I102" s="180"/>
      <c r="J102" s="181">
        <f>ROUND(I102*H102,2)</f>
        <v>0</v>
      </c>
      <c r="K102" s="177" t="s">
        <v>19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1.4999999999999999E-4</v>
      </c>
      <c r="R102" s="184">
        <f>Q102*H102</f>
        <v>2.9399999999999999E-2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282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282</v>
      </c>
      <c r="BM102" s="186" t="s">
        <v>1392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872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1393</v>
      </c>
      <c r="G104" s="196"/>
      <c r="H104" s="199">
        <v>196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24.2" customHeight="1">
      <c r="A105" s="36"/>
      <c r="B105" s="37"/>
      <c r="C105" s="175" t="s">
        <v>319</v>
      </c>
      <c r="D105" s="175" t="s">
        <v>277</v>
      </c>
      <c r="E105" s="176" t="s">
        <v>1394</v>
      </c>
      <c r="F105" s="177" t="s">
        <v>1395</v>
      </c>
      <c r="G105" s="178" t="s">
        <v>409</v>
      </c>
      <c r="H105" s="179">
        <v>108</v>
      </c>
      <c r="I105" s="180"/>
      <c r="J105" s="181">
        <f>ROUND(I105*H105,2)</f>
        <v>0</v>
      </c>
      <c r="K105" s="177" t="s">
        <v>19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1396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1395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68.25">
      <c r="A107" s="36"/>
      <c r="B107" s="37"/>
      <c r="C107" s="38"/>
      <c r="D107" s="188" t="s">
        <v>308</v>
      </c>
      <c r="E107" s="38"/>
      <c r="F107" s="216" t="s">
        <v>1397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85</v>
      </c>
    </row>
    <row r="108" spans="1:65" s="14" customFormat="1" ht="22.5">
      <c r="B108" s="217"/>
      <c r="C108" s="218"/>
      <c r="D108" s="188" t="s">
        <v>288</v>
      </c>
      <c r="E108" s="219" t="s">
        <v>19</v>
      </c>
      <c r="F108" s="220" t="s">
        <v>1398</v>
      </c>
      <c r="G108" s="218"/>
      <c r="H108" s="219" t="s">
        <v>19</v>
      </c>
      <c r="I108" s="221"/>
      <c r="J108" s="218"/>
      <c r="K108" s="218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288</v>
      </c>
      <c r="AU108" s="226" t="s">
        <v>85</v>
      </c>
      <c r="AV108" s="14" t="s">
        <v>83</v>
      </c>
      <c r="AW108" s="14" t="s">
        <v>36</v>
      </c>
      <c r="AX108" s="14" t="s">
        <v>75</v>
      </c>
      <c r="AY108" s="226" t="s">
        <v>275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1399</v>
      </c>
      <c r="G109" s="196"/>
      <c r="H109" s="199">
        <v>100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75</v>
      </c>
      <c r="AY109" s="205" t="s">
        <v>275</v>
      </c>
    </row>
    <row r="110" spans="1:65" s="13" customFormat="1" ht="11.25">
      <c r="B110" s="195"/>
      <c r="C110" s="196"/>
      <c r="D110" s="188" t="s">
        <v>288</v>
      </c>
      <c r="E110" s="197" t="s">
        <v>19</v>
      </c>
      <c r="F110" s="198" t="s">
        <v>1400</v>
      </c>
      <c r="G110" s="196"/>
      <c r="H110" s="199">
        <v>8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288</v>
      </c>
      <c r="AU110" s="205" t="s">
        <v>85</v>
      </c>
      <c r="AV110" s="13" t="s">
        <v>85</v>
      </c>
      <c r="AW110" s="13" t="s">
        <v>36</v>
      </c>
      <c r="AX110" s="13" t="s">
        <v>75</v>
      </c>
      <c r="AY110" s="205" t="s">
        <v>275</v>
      </c>
    </row>
    <row r="111" spans="1:65" s="15" customFormat="1" ht="11.25">
      <c r="B111" s="231"/>
      <c r="C111" s="232"/>
      <c r="D111" s="188" t="s">
        <v>288</v>
      </c>
      <c r="E111" s="233" t="s">
        <v>19</v>
      </c>
      <c r="F111" s="234" t="s">
        <v>922</v>
      </c>
      <c r="G111" s="232"/>
      <c r="H111" s="235">
        <v>108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288</v>
      </c>
      <c r="AU111" s="241" t="s">
        <v>85</v>
      </c>
      <c r="AV111" s="15" t="s">
        <v>282</v>
      </c>
      <c r="AW111" s="15" t="s">
        <v>36</v>
      </c>
      <c r="AX111" s="15" t="s">
        <v>83</v>
      </c>
      <c r="AY111" s="241" t="s">
        <v>275</v>
      </c>
    </row>
    <row r="112" spans="1:65" s="2" customFormat="1" ht="16.5" customHeight="1">
      <c r="A112" s="36"/>
      <c r="B112" s="37"/>
      <c r="C112" s="175" t="s">
        <v>326</v>
      </c>
      <c r="D112" s="175" t="s">
        <v>277</v>
      </c>
      <c r="E112" s="176" t="s">
        <v>290</v>
      </c>
      <c r="F112" s="177" t="s">
        <v>291</v>
      </c>
      <c r="G112" s="178" t="s">
        <v>292</v>
      </c>
      <c r="H112" s="179">
        <v>2.7360000000000002</v>
      </c>
      <c r="I112" s="180"/>
      <c r="J112" s="181">
        <f>ROUND(I112*H112,2)</f>
        <v>0</v>
      </c>
      <c r="K112" s="177" t="s">
        <v>19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1401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291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13" customFormat="1" ht="11.25">
      <c r="B114" s="195"/>
      <c r="C114" s="196"/>
      <c r="D114" s="188" t="s">
        <v>288</v>
      </c>
      <c r="E114" s="197" t="s">
        <v>19</v>
      </c>
      <c r="F114" s="198" t="s">
        <v>1402</v>
      </c>
      <c r="G114" s="196"/>
      <c r="H114" s="199">
        <v>2.7360000000000002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288</v>
      </c>
      <c r="AU114" s="205" t="s">
        <v>85</v>
      </c>
      <c r="AV114" s="13" t="s">
        <v>85</v>
      </c>
      <c r="AW114" s="13" t="s">
        <v>36</v>
      </c>
      <c r="AX114" s="13" t="s">
        <v>83</v>
      </c>
      <c r="AY114" s="205" t="s">
        <v>275</v>
      </c>
    </row>
    <row r="115" spans="1:65" s="2" customFormat="1" ht="16.5" customHeight="1">
      <c r="A115" s="36"/>
      <c r="B115" s="37"/>
      <c r="C115" s="175" t="s">
        <v>306</v>
      </c>
      <c r="D115" s="175" t="s">
        <v>277</v>
      </c>
      <c r="E115" s="176" t="s">
        <v>296</v>
      </c>
      <c r="F115" s="177" t="s">
        <v>297</v>
      </c>
      <c r="G115" s="178" t="s">
        <v>280</v>
      </c>
      <c r="H115" s="179">
        <v>1824</v>
      </c>
      <c r="I115" s="180"/>
      <c r="J115" s="181">
        <f>ROUND(I115*H115,2)</f>
        <v>0</v>
      </c>
      <c r="K115" s="177" t="s">
        <v>281</v>
      </c>
      <c r="L115" s="41"/>
      <c r="M115" s="182" t="s">
        <v>19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282</v>
      </c>
      <c r="AT115" s="186" t="s">
        <v>277</v>
      </c>
      <c r="AU115" s="186" t="s">
        <v>85</v>
      </c>
      <c r="AY115" s="19" t="s">
        <v>275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282</v>
      </c>
      <c r="BM115" s="186" t="s">
        <v>1403</v>
      </c>
    </row>
    <row r="116" spans="1:65" s="2" customFormat="1" ht="11.25">
      <c r="A116" s="36"/>
      <c r="B116" s="37"/>
      <c r="C116" s="38"/>
      <c r="D116" s="188" t="s">
        <v>284</v>
      </c>
      <c r="E116" s="38"/>
      <c r="F116" s="189" t="s">
        <v>299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284</v>
      </c>
      <c r="AU116" s="19" t="s">
        <v>85</v>
      </c>
    </row>
    <row r="117" spans="1:65" s="2" customFormat="1" ht="11.25">
      <c r="A117" s="36"/>
      <c r="B117" s="37"/>
      <c r="C117" s="38"/>
      <c r="D117" s="193" t="s">
        <v>286</v>
      </c>
      <c r="E117" s="38"/>
      <c r="F117" s="194" t="s">
        <v>300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286</v>
      </c>
      <c r="AU117" s="19" t="s">
        <v>85</v>
      </c>
    </row>
    <row r="118" spans="1:65" s="13" customFormat="1" ht="11.25">
      <c r="B118" s="195"/>
      <c r="C118" s="196"/>
      <c r="D118" s="188" t="s">
        <v>288</v>
      </c>
      <c r="E118" s="197" t="s">
        <v>19</v>
      </c>
      <c r="F118" s="198" t="s">
        <v>1404</v>
      </c>
      <c r="G118" s="196"/>
      <c r="H118" s="199">
        <v>1824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288</v>
      </c>
      <c r="AU118" s="205" t="s">
        <v>85</v>
      </c>
      <c r="AV118" s="13" t="s">
        <v>85</v>
      </c>
      <c r="AW118" s="13" t="s">
        <v>36</v>
      </c>
      <c r="AX118" s="13" t="s">
        <v>83</v>
      </c>
      <c r="AY118" s="205" t="s">
        <v>275</v>
      </c>
    </row>
    <row r="119" spans="1:65" s="2" customFormat="1" ht="16.5" customHeight="1">
      <c r="A119" s="36"/>
      <c r="B119" s="37"/>
      <c r="C119" s="206" t="s">
        <v>337</v>
      </c>
      <c r="D119" s="206" t="s">
        <v>302</v>
      </c>
      <c r="E119" s="207" t="s">
        <v>303</v>
      </c>
      <c r="F119" s="208" t="s">
        <v>304</v>
      </c>
      <c r="G119" s="209" t="s">
        <v>305</v>
      </c>
      <c r="H119" s="210">
        <v>5.4720000000000004</v>
      </c>
      <c r="I119" s="211"/>
      <c r="J119" s="212">
        <f>ROUND(I119*H119,2)</f>
        <v>0</v>
      </c>
      <c r="K119" s="208" t="s">
        <v>281</v>
      </c>
      <c r="L119" s="213"/>
      <c r="M119" s="214" t="s">
        <v>19</v>
      </c>
      <c r="N119" s="215" t="s">
        <v>46</v>
      </c>
      <c r="O119" s="66"/>
      <c r="P119" s="184">
        <f>O119*H119</f>
        <v>0</v>
      </c>
      <c r="Q119" s="184">
        <v>1E-3</v>
      </c>
      <c r="R119" s="184">
        <f>Q119*H119</f>
        <v>5.4720000000000003E-3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306</v>
      </c>
      <c r="AT119" s="186" t="s">
        <v>302</v>
      </c>
      <c r="AU119" s="186" t="s">
        <v>85</v>
      </c>
      <c r="AY119" s="19" t="s">
        <v>275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83</v>
      </c>
      <c r="BK119" s="187">
        <f>ROUND(I119*H119,2)</f>
        <v>0</v>
      </c>
      <c r="BL119" s="19" t="s">
        <v>282</v>
      </c>
      <c r="BM119" s="186" t="s">
        <v>1405</v>
      </c>
    </row>
    <row r="120" spans="1:65" s="2" customFormat="1" ht="11.25">
      <c r="A120" s="36"/>
      <c r="B120" s="37"/>
      <c r="C120" s="38"/>
      <c r="D120" s="188" t="s">
        <v>284</v>
      </c>
      <c r="E120" s="38"/>
      <c r="F120" s="189" t="s">
        <v>304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284</v>
      </c>
      <c r="AU120" s="19" t="s">
        <v>85</v>
      </c>
    </row>
    <row r="121" spans="1:65" s="2" customFormat="1" ht="29.25">
      <c r="A121" s="36"/>
      <c r="B121" s="37"/>
      <c r="C121" s="38"/>
      <c r="D121" s="188" t="s">
        <v>308</v>
      </c>
      <c r="E121" s="38"/>
      <c r="F121" s="216" t="s">
        <v>880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85</v>
      </c>
    </row>
    <row r="122" spans="1:65" s="13" customFormat="1" ht="11.25">
      <c r="B122" s="195"/>
      <c r="C122" s="196"/>
      <c r="D122" s="188" t="s">
        <v>288</v>
      </c>
      <c r="E122" s="196"/>
      <c r="F122" s="198" t="s">
        <v>1406</v>
      </c>
      <c r="G122" s="196"/>
      <c r="H122" s="199">
        <v>5.4720000000000004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288</v>
      </c>
      <c r="AU122" s="205" t="s">
        <v>85</v>
      </c>
      <c r="AV122" s="13" t="s">
        <v>85</v>
      </c>
      <c r="AW122" s="13" t="s">
        <v>4</v>
      </c>
      <c r="AX122" s="13" t="s">
        <v>83</v>
      </c>
      <c r="AY122" s="205" t="s">
        <v>275</v>
      </c>
    </row>
    <row r="123" spans="1:65" s="2" customFormat="1" ht="21.75" customHeight="1">
      <c r="A123" s="36"/>
      <c r="B123" s="37"/>
      <c r="C123" s="175" t="s">
        <v>345</v>
      </c>
      <c r="D123" s="175" t="s">
        <v>277</v>
      </c>
      <c r="E123" s="176" t="s">
        <v>312</v>
      </c>
      <c r="F123" s="177" t="s">
        <v>313</v>
      </c>
      <c r="G123" s="178" t="s">
        <v>314</v>
      </c>
      <c r="H123" s="179">
        <v>33</v>
      </c>
      <c r="I123" s="180"/>
      <c r="J123" s="181">
        <f>ROUND(I123*H123,2)</f>
        <v>0</v>
      </c>
      <c r="K123" s="177" t="s">
        <v>281</v>
      </c>
      <c r="L123" s="41"/>
      <c r="M123" s="182" t="s">
        <v>19</v>
      </c>
      <c r="N123" s="183" t="s">
        <v>46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282</v>
      </c>
      <c r="AT123" s="186" t="s">
        <v>277</v>
      </c>
      <c r="AU123" s="186" t="s">
        <v>85</v>
      </c>
      <c r="AY123" s="19" t="s">
        <v>275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83</v>
      </c>
      <c r="BK123" s="187">
        <f>ROUND(I123*H123,2)</f>
        <v>0</v>
      </c>
      <c r="BL123" s="19" t="s">
        <v>282</v>
      </c>
      <c r="BM123" s="186" t="s">
        <v>1407</v>
      </c>
    </row>
    <row r="124" spans="1:65" s="2" customFormat="1" ht="19.5">
      <c r="A124" s="36"/>
      <c r="B124" s="37"/>
      <c r="C124" s="38"/>
      <c r="D124" s="188" t="s">
        <v>284</v>
      </c>
      <c r="E124" s="38"/>
      <c r="F124" s="189" t="s">
        <v>316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284</v>
      </c>
      <c r="AU124" s="19" t="s">
        <v>85</v>
      </c>
    </row>
    <row r="125" spans="1:65" s="2" customFormat="1" ht="11.25">
      <c r="A125" s="36"/>
      <c r="B125" s="37"/>
      <c r="C125" s="38"/>
      <c r="D125" s="193" t="s">
        <v>286</v>
      </c>
      <c r="E125" s="38"/>
      <c r="F125" s="194" t="s">
        <v>317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286</v>
      </c>
      <c r="AU125" s="19" t="s">
        <v>85</v>
      </c>
    </row>
    <row r="126" spans="1:65" s="13" customFormat="1" ht="11.25">
      <c r="B126" s="195"/>
      <c r="C126" s="196"/>
      <c r="D126" s="188" t="s">
        <v>288</v>
      </c>
      <c r="E126" s="197" t="s">
        <v>19</v>
      </c>
      <c r="F126" s="198" t="s">
        <v>1408</v>
      </c>
      <c r="G126" s="196"/>
      <c r="H126" s="199">
        <v>33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288</v>
      </c>
      <c r="AU126" s="205" t="s">
        <v>85</v>
      </c>
      <c r="AV126" s="13" t="s">
        <v>85</v>
      </c>
      <c r="AW126" s="13" t="s">
        <v>36</v>
      </c>
      <c r="AX126" s="13" t="s">
        <v>83</v>
      </c>
      <c r="AY126" s="205" t="s">
        <v>275</v>
      </c>
    </row>
    <row r="127" spans="1:65" s="2" customFormat="1" ht="21.75" customHeight="1">
      <c r="A127" s="36"/>
      <c r="B127" s="37"/>
      <c r="C127" s="175" t="s">
        <v>351</v>
      </c>
      <c r="D127" s="175" t="s">
        <v>277</v>
      </c>
      <c r="E127" s="176" t="s">
        <v>884</v>
      </c>
      <c r="F127" s="177" t="s">
        <v>885</v>
      </c>
      <c r="G127" s="178" t="s">
        <v>314</v>
      </c>
      <c r="H127" s="179">
        <v>120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1409</v>
      </c>
    </row>
    <row r="128" spans="1:65" s="2" customFormat="1" ht="19.5">
      <c r="A128" s="36"/>
      <c r="B128" s="37"/>
      <c r="C128" s="38"/>
      <c r="D128" s="188" t="s">
        <v>284</v>
      </c>
      <c r="E128" s="38"/>
      <c r="F128" s="189" t="s">
        <v>887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888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1410</v>
      </c>
      <c r="G130" s="196"/>
      <c r="H130" s="199">
        <v>120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83</v>
      </c>
      <c r="AY130" s="205" t="s">
        <v>275</v>
      </c>
    </row>
    <row r="131" spans="1:65" s="2" customFormat="1" ht="16.5" customHeight="1">
      <c r="A131" s="36"/>
      <c r="B131" s="37"/>
      <c r="C131" s="175" t="s">
        <v>8</v>
      </c>
      <c r="D131" s="175" t="s">
        <v>277</v>
      </c>
      <c r="E131" s="176" t="s">
        <v>320</v>
      </c>
      <c r="F131" s="177" t="s">
        <v>321</v>
      </c>
      <c r="G131" s="178" t="s">
        <v>280</v>
      </c>
      <c r="H131" s="179">
        <v>1913</v>
      </c>
      <c r="I131" s="180"/>
      <c r="J131" s="181">
        <f>ROUND(I131*H131,2)</f>
        <v>0</v>
      </c>
      <c r="K131" s="177" t="s">
        <v>281</v>
      </c>
      <c r="L131" s="41"/>
      <c r="M131" s="182" t="s">
        <v>19</v>
      </c>
      <c r="N131" s="183" t="s">
        <v>46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282</v>
      </c>
      <c r="AT131" s="186" t="s">
        <v>277</v>
      </c>
      <c r="AU131" s="186" t="s">
        <v>85</v>
      </c>
      <c r="AY131" s="19" t="s">
        <v>275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83</v>
      </c>
      <c r="BK131" s="187">
        <f>ROUND(I131*H131,2)</f>
        <v>0</v>
      </c>
      <c r="BL131" s="19" t="s">
        <v>282</v>
      </c>
      <c r="BM131" s="186" t="s">
        <v>1411</v>
      </c>
    </row>
    <row r="132" spans="1:65" s="2" customFormat="1" ht="11.25">
      <c r="A132" s="36"/>
      <c r="B132" s="37"/>
      <c r="C132" s="38"/>
      <c r="D132" s="188" t="s">
        <v>284</v>
      </c>
      <c r="E132" s="38"/>
      <c r="F132" s="189" t="s">
        <v>323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284</v>
      </c>
      <c r="AU132" s="19" t="s">
        <v>85</v>
      </c>
    </row>
    <row r="133" spans="1:65" s="2" customFormat="1" ht="11.25">
      <c r="A133" s="36"/>
      <c r="B133" s="37"/>
      <c r="C133" s="38"/>
      <c r="D133" s="193" t="s">
        <v>286</v>
      </c>
      <c r="E133" s="38"/>
      <c r="F133" s="194" t="s">
        <v>324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286</v>
      </c>
      <c r="AU133" s="19" t="s">
        <v>85</v>
      </c>
    </row>
    <row r="134" spans="1:65" s="13" customFormat="1" ht="11.25">
      <c r="B134" s="195"/>
      <c r="C134" s="196"/>
      <c r="D134" s="188" t="s">
        <v>288</v>
      </c>
      <c r="E134" s="197" t="s">
        <v>19</v>
      </c>
      <c r="F134" s="198" t="s">
        <v>1412</v>
      </c>
      <c r="G134" s="196"/>
      <c r="H134" s="199">
        <v>1913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288</v>
      </c>
      <c r="AU134" s="205" t="s">
        <v>85</v>
      </c>
      <c r="AV134" s="13" t="s">
        <v>85</v>
      </c>
      <c r="AW134" s="13" t="s">
        <v>36</v>
      </c>
      <c r="AX134" s="13" t="s">
        <v>83</v>
      </c>
      <c r="AY134" s="205" t="s">
        <v>275</v>
      </c>
    </row>
    <row r="135" spans="1:65" s="2" customFormat="1" ht="16.5" customHeight="1">
      <c r="A135" s="36"/>
      <c r="B135" s="37"/>
      <c r="C135" s="175" t="s">
        <v>361</v>
      </c>
      <c r="D135" s="175" t="s">
        <v>277</v>
      </c>
      <c r="E135" s="176" t="s">
        <v>327</v>
      </c>
      <c r="F135" s="177" t="s">
        <v>328</v>
      </c>
      <c r="G135" s="178" t="s">
        <v>280</v>
      </c>
      <c r="H135" s="179">
        <v>1913</v>
      </c>
      <c r="I135" s="180"/>
      <c r="J135" s="181">
        <f>ROUND(I135*H135,2)</f>
        <v>0</v>
      </c>
      <c r="K135" s="177" t="s">
        <v>281</v>
      </c>
      <c r="L135" s="41"/>
      <c r="M135" s="182" t="s">
        <v>19</v>
      </c>
      <c r="N135" s="183" t="s">
        <v>46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282</v>
      </c>
      <c r="AT135" s="186" t="s">
        <v>277</v>
      </c>
      <c r="AU135" s="186" t="s">
        <v>85</v>
      </c>
      <c r="AY135" s="19" t="s">
        <v>275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83</v>
      </c>
      <c r="BK135" s="187">
        <f>ROUND(I135*H135,2)</f>
        <v>0</v>
      </c>
      <c r="BL135" s="19" t="s">
        <v>282</v>
      </c>
      <c r="BM135" s="186" t="s">
        <v>1413</v>
      </c>
    </row>
    <row r="136" spans="1:65" s="2" customFormat="1" ht="11.25">
      <c r="A136" s="36"/>
      <c r="B136" s="37"/>
      <c r="C136" s="38"/>
      <c r="D136" s="188" t="s">
        <v>284</v>
      </c>
      <c r="E136" s="38"/>
      <c r="F136" s="189" t="s">
        <v>330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284</v>
      </c>
      <c r="AU136" s="19" t="s">
        <v>85</v>
      </c>
    </row>
    <row r="137" spans="1:65" s="2" customFormat="1" ht="11.25">
      <c r="A137" s="36"/>
      <c r="B137" s="37"/>
      <c r="C137" s="38"/>
      <c r="D137" s="193" t="s">
        <v>286</v>
      </c>
      <c r="E137" s="38"/>
      <c r="F137" s="194" t="s">
        <v>331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286</v>
      </c>
      <c r="AU137" s="19" t="s">
        <v>85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1412</v>
      </c>
      <c r="G138" s="196"/>
      <c r="H138" s="199">
        <v>1913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83</v>
      </c>
      <c r="AY138" s="205" t="s">
        <v>275</v>
      </c>
    </row>
    <row r="139" spans="1:65" s="2" customFormat="1" ht="16.5" customHeight="1">
      <c r="A139" s="36"/>
      <c r="B139" s="37"/>
      <c r="C139" s="175" t="s">
        <v>367</v>
      </c>
      <c r="D139" s="175" t="s">
        <v>277</v>
      </c>
      <c r="E139" s="176" t="s">
        <v>332</v>
      </c>
      <c r="F139" s="177" t="s">
        <v>333</v>
      </c>
      <c r="G139" s="178" t="s">
        <v>280</v>
      </c>
      <c r="H139" s="179">
        <v>1824</v>
      </c>
      <c r="I139" s="180"/>
      <c r="J139" s="181">
        <f>ROUND(I139*H139,2)</f>
        <v>0</v>
      </c>
      <c r="K139" s="177" t="s">
        <v>281</v>
      </c>
      <c r="L139" s="41"/>
      <c r="M139" s="182" t="s">
        <v>19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282</v>
      </c>
      <c r="AT139" s="186" t="s">
        <v>277</v>
      </c>
      <c r="AU139" s="186" t="s">
        <v>85</v>
      </c>
      <c r="AY139" s="19" t="s">
        <v>275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83</v>
      </c>
      <c r="BK139" s="187">
        <f>ROUND(I139*H139,2)</f>
        <v>0</v>
      </c>
      <c r="BL139" s="19" t="s">
        <v>282</v>
      </c>
      <c r="BM139" s="186" t="s">
        <v>1414</v>
      </c>
    </row>
    <row r="140" spans="1:65" s="2" customFormat="1" ht="11.25">
      <c r="A140" s="36"/>
      <c r="B140" s="37"/>
      <c r="C140" s="38"/>
      <c r="D140" s="188" t="s">
        <v>284</v>
      </c>
      <c r="E140" s="38"/>
      <c r="F140" s="189" t="s">
        <v>335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284</v>
      </c>
      <c r="AU140" s="19" t="s">
        <v>85</v>
      </c>
    </row>
    <row r="141" spans="1:65" s="2" customFormat="1" ht="11.25">
      <c r="A141" s="36"/>
      <c r="B141" s="37"/>
      <c r="C141" s="38"/>
      <c r="D141" s="193" t="s">
        <v>286</v>
      </c>
      <c r="E141" s="38"/>
      <c r="F141" s="194" t="s">
        <v>336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286</v>
      </c>
      <c r="AU141" s="19" t="s">
        <v>85</v>
      </c>
    </row>
    <row r="142" spans="1:65" s="13" customFormat="1" ht="11.25">
      <c r="B142" s="195"/>
      <c r="C142" s="196"/>
      <c r="D142" s="188" t="s">
        <v>288</v>
      </c>
      <c r="E142" s="197" t="s">
        <v>19</v>
      </c>
      <c r="F142" s="198" t="s">
        <v>1376</v>
      </c>
      <c r="G142" s="196"/>
      <c r="H142" s="199">
        <v>1824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288</v>
      </c>
      <c r="AU142" s="205" t="s">
        <v>85</v>
      </c>
      <c r="AV142" s="13" t="s">
        <v>85</v>
      </c>
      <c r="AW142" s="13" t="s">
        <v>36</v>
      </c>
      <c r="AX142" s="13" t="s">
        <v>83</v>
      </c>
      <c r="AY142" s="205" t="s">
        <v>275</v>
      </c>
    </row>
    <row r="143" spans="1:65" s="2" customFormat="1" ht="16.5" customHeight="1">
      <c r="A143" s="36"/>
      <c r="B143" s="37"/>
      <c r="C143" s="175" t="s">
        <v>372</v>
      </c>
      <c r="D143" s="175" t="s">
        <v>277</v>
      </c>
      <c r="E143" s="176" t="s">
        <v>338</v>
      </c>
      <c r="F143" s="177" t="s">
        <v>339</v>
      </c>
      <c r="G143" s="178" t="s">
        <v>340</v>
      </c>
      <c r="H143" s="179">
        <v>0.191</v>
      </c>
      <c r="I143" s="180"/>
      <c r="J143" s="181">
        <f>ROUND(I143*H143,2)</f>
        <v>0</v>
      </c>
      <c r="K143" s="177" t="s">
        <v>281</v>
      </c>
      <c r="L143" s="41"/>
      <c r="M143" s="182" t="s">
        <v>19</v>
      </c>
      <c r="N143" s="183" t="s">
        <v>46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282</v>
      </c>
      <c r="AT143" s="186" t="s">
        <v>277</v>
      </c>
      <c r="AU143" s="186" t="s">
        <v>85</v>
      </c>
      <c r="AY143" s="19" t="s">
        <v>275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83</v>
      </c>
      <c r="BK143" s="187">
        <f>ROUND(I143*H143,2)</f>
        <v>0</v>
      </c>
      <c r="BL143" s="19" t="s">
        <v>282</v>
      </c>
      <c r="BM143" s="186" t="s">
        <v>1415</v>
      </c>
    </row>
    <row r="144" spans="1:65" s="2" customFormat="1" ht="11.25">
      <c r="A144" s="36"/>
      <c r="B144" s="37"/>
      <c r="C144" s="38"/>
      <c r="D144" s="188" t="s">
        <v>284</v>
      </c>
      <c r="E144" s="38"/>
      <c r="F144" s="189" t="s">
        <v>342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284</v>
      </c>
      <c r="AU144" s="19" t="s">
        <v>85</v>
      </c>
    </row>
    <row r="145" spans="1:65" s="2" customFormat="1" ht="11.25">
      <c r="A145" s="36"/>
      <c r="B145" s="37"/>
      <c r="C145" s="38"/>
      <c r="D145" s="193" t="s">
        <v>286</v>
      </c>
      <c r="E145" s="38"/>
      <c r="F145" s="194" t="s">
        <v>343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286</v>
      </c>
      <c r="AU145" s="19" t="s">
        <v>85</v>
      </c>
    </row>
    <row r="146" spans="1:65" s="13" customFormat="1" ht="11.25">
      <c r="B146" s="195"/>
      <c r="C146" s="196"/>
      <c r="D146" s="188" t="s">
        <v>288</v>
      </c>
      <c r="E146" s="197" t="s">
        <v>19</v>
      </c>
      <c r="F146" s="198" t="s">
        <v>1416</v>
      </c>
      <c r="G146" s="196"/>
      <c r="H146" s="199">
        <v>0.191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288</v>
      </c>
      <c r="AU146" s="205" t="s">
        <v>85</v>
      </c>
      <c r="AV146" s="13" t="s">
        <v>85</v>
      </c>
      <c r="AW146" s="13" t="s">
        <v>36</v>
      </c>
      <c r="AX146" s="13" t="s">
        <v>83</v>
      </c>
      <c r="AY146" s="205" t="s">
        <v>275</v>
      </c>
    </row>
    <row r="147" spans="1:65" s="2" customFormat="1" ht="16.5" customHeight="1">
      <c r="A147" s="36"/>
      <c r="B147" s="37"/>
      <c r="C147" s="175" t="s">
        <v>380</v>
      </c>
      <c r="D147" s="175" t="s">
        <v>277</v>
      </c>
      <c r="E147" s="176" t="s">
        <v>896</v>
      </c>
      <c r="F147" s="177" t="s">
        <v>897</v>
      </c>
      <c r="G147" s="178" t="s">
        <v>314</v>
      </c>
      <c r="H147" s="179">
        <v>120</v>
      </c>
      <c r="I147" s="180"/>
      <c r="J147" s="181">
        <f>ROUND(I147*H147,2)</f>
        <v>0</v>
      </c>
      <c r="K147" s="177" t="s">
        <v>281</v>
      </c>
      <c r="L147" s="41"/>
      <c r="M147" s="182" t="s">
        <v>19</v>
      </c>
      <c r="N147" s="183" t="s">
        <v>46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282</v>
      </c>
      <c r="AT147" s="186" t="s">
        <v>277</v>
      </c>
      <c r="AU147" s="186" t="s">
        <v>85</v>
      </c>
      <c r="AY147" s="19" t="s">
        <v>275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83</v>
      </c>
      <c r="BK147" s="187">
        <f>ROUND(I147*H147,2)</f>
        <v>0</v>
      </c>
      <c r="BL147" s="19" t="s">
        <v>282</v>
      </c>
      <c r="BM147" s="186" t="s">
        <v>1417</v>
      </c>
    </row>
    <row r="148" spans="1:65" s="2" customFormat="1" ht="11.25">
      <c r="A148" s="36"/>
      <c r="B148" s="37"/>
      <c r="C148" s="38"/>
      <c r="D148" s="188" t="s">
        <v>284</v>
      </c>
      <c r="E148" s="38"/>
      <c r="F148" s="189" t="s">
        <v>899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284</v>
      </c>
      <c r="AU148" s="19" t="s">
        <v>85</v>
      </c>
    </row>
    <row r="149" spans="1:65" s="2" customFormat="1" ht="11.25">
      <c r="A149" s="36"/>
      <c r="B149" s="37"/>
      <c r="C149" s="38"/>
      <c r="D149" s="193" t="s">
        <v>286</v>
      </c>
      <c r="E149" s="38"/>
      <c r="F149" s="194" t="s">
        <v>900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286</v>
      </c>
      <c r="AU149" s="19" t="s">
        <v>85</v>
      </c>
    </row>
    <row r="150" spans="1:65" s="13" customFormat="1" ht="11.25">
      <c r="B150" s="195"/>
      <c r="C150" s="196"/>
      <c r="D150" s="188" t="s">
        <v>288</v>
      </c>
      <c r="E150" s="197" t="s">
        <v>19</v>
      </c>
      <c r="F150" s="198" t="s">
        <v>1418</v>
      </c>
      <c r="G150" s="196"/>
      <c r="H150" s="199">
        <v>120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288</v>
      </c>
      <c r="AU150" s="205" t="s">
        <v>85</v>
      </c>
      <c r="AV150" s="13" t="s">
        <v>85</v>
      </c>
      <c r="AW150" s="13" t="s">
        <v>36</v>
      </c>
      <c r="AX150" s="13" t="s">
        <v>83</v>
      </c>
      <c r="AY150" s="205" t="s">
        <v>275</v>
      </c>
    </row>
    <row r="151" spans="1:65" s="2" customFormat="1" ht="16.5" customHeight="1">
      <c r="A151" s="36"/>
      <c r="B151" s="37"/>
      <c r="C151" s="175" t="s">
        <v>387</v>
      </c>
      <c r="D151" s="175" t="s">
        <v>277</v>
      </c>
      <c r="E151" s="176" t="s">
        <v>346</v>
      </c>
      <c r="F151" s="177" t="s">
        <v>347</v>
      </c>
      <c r="G151" s="178" t="s">
        <v>314</v>
      </c>
      <c r="H151" s="179">
        <v>33</v>
      </c>
      <c r="I151" s="180"/>
      <c r="J151" s="181">
        <f>ROUND(I151*H151,2)</f>
        <v>0</v>
      </c>
      <c r="K151" s="177" t="s">
        <v>281</v>
      </c>
      <c r="L151" s="41"/>
      <c r="M151" s="182" t="s">
        <v>19</v>
      </c>
      <c r="N151" s="183" t="s">
        <v>46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282</v>
      </c>
      <c r="AT151" s="186" t="s">
        <v>277</v>
      </c>
      <c r="AU151" s="186" t="s">
        <v>85</v>
      </c>
      <c r="AY151" s="19" t="s">
        <v>275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83</v>
      </c>
      <c r="BK151" s="187">
        <f>ROUND(I151*H151,2)</f>
        <v>0</v>
      </c>
      <c r="BL151" s="19" t="s">
        <v>282</v>
      </c>
      <c r="BM151" s="186" t="s">
        <v>1419</v>
      </c>
    </row>
    <row r="152" spans="1:65" s="2" customFormat="1" ht="11.25">
      <c r="A152" s="36"/>
      <c r="B152" s="37"/>
      <c r="C152" s="38"/>
      <c r="D152" s="188" t="s">
        <v>284</v>
      </c>
      <c r="E152" s="38"/>
      <c r="F152" s="189" t="s">
        <v>349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284</v>
      </c>
      <c r="AU152" s="19" t="s">
        <v>85</v>
      </c>
    </row>
    <row r="153" spans="1:65" s="2" customFormat="1" ht="11.25">
      <c r="A153" s="36"/>
      <c r="B153" s="37"/>
      <c r="C153" s="38"/>
      <c r="D153" s="193" t="s">
        <v>286</v>
      </c>
      <c r="E153" s="38"/>
      <c r="F153" s="194" t="s">
        <v>350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286</v>
      </c>
      <c r="AU153" s="19" t="s">
        <v>85</v>
      </c>
    </row>
    <row r="154" spans="1:65" s="13" customFormat="1" ht="11.25">
      <c r="B154" s="195"/>
      <c r="C154" s="196"/>
      <c r="D154" s="188" t="s">
        <v>288</v>
      </c>
      <c r="E154" s="197" t="s">
        <v>19</v>
      </c>
      <c r="F154" s="198" t="s">
        <v>1408</v>
      </c>
      <c r="G154" s="196"/>
      <c r="H154" s="199">
        <v>33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288</v>
      </c>
      <c r="AU154" s="205" t="s">
        <v>85</v>
      </c>
      <c r="AV154" s="13" t="s">
        <v>85</v>
      </c>
      <c r="AW154" s="13" t="s">
        <v>36</v>
      </c>
      <c r="AX154" s="13" t="s">
        <v>83</v>
      </c>
      <c r="AY154" s="205" t="s">
        <v>275</v>
      </c>
    </row>
    <row r="155" spans="1:65" s="2" customFormat="1" ht="16.5" customHeight="1">
      <c r="A155" s="36"/>
      <c r="B155" s="37"/>
      <c r="C155" s="175" t="s">
        <v>394</v>
      </c>
      <c r="D155" s="175" t="s">
        <v>277</v>
      </c>
      <c r="E155" s="176" t="s">
        <v>903</v>
      </c>
      <c r="F155" s="177" t="s">
        <v>904</v>
      </c>
      <c r="G155" s="178" t="s">
        <v>314</v>
      </c>
      <c r="H155" s="179">
        <v>120</v>
      </c>
      <c r="I155" s="180"/>
      <c r="J155" s="181">
        <f>ROUND(I155*H155,2)</f>
        <v>0</v>
      </c>
      <c r="K155" s="177" t="s">
        <v>281</v>
      </c>
      <c r="L155" s="41"/>
      <c r="M155" s="182" t="s">
        <v>19</v>
      </c>
      <c r="N155" s="183" t="s">
        <v>46</v>
      </c>
      <c r="O155" s="66"/>
      <c r="P155" s="184">
        <f>O155*H155</f>
        <v>0</v>
      </c>
      <c r="Q155" s="184">
        <v>5.0000000000000002E-5</v>
      </c>
      <c r="R155" s="184">
        <f>Q155*H155</f>
        <v>6.0000000000000001E-3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282</v>
      </c>
      <c r="AT155" s="186" t="s">
        <v>277</v>
      </c>
      <c r="AU155" s="186" t="s">
        <v>85</v>
      </c>
      <c r="AY155" s="19" t="s">
        <v>275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83</v>
      </c>
      <c r="BK155" s="187">
        <f>ROUND(I155*H155,2)</f>
        <v>0</v>
      </c>
      <c r="BL155" s="19" t="s">
        <v>282</v>
      </c>
      <c r="BM155" s="186" t="s">
        <v>1420</v>
      </c>
    </row>
    <row r="156" spans="1:65" s="2" customFormat="1" ht="11.25">
      <c r="A156" s="36"/>
      <c r="B156" s="37"/>
      <c r="C156" s="38"/>
      <c r="D156" s="188" t="s">
        <v>284</v>
      </c>
      <c r="E156" s="38"/>
      <c r="F156" s="189" t="s">
        <v>906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284</v>
      </c>
      <c r="AU156" s="19" t="s">
        <v>85</v>
      </c>
    </row>
    <row r="157" spans="1:65" s="2" customFormat="1" ht="11.25">
      <c r="A157" s="36"/>
      <c r="B157" s="37"/>
      <c r="C157" s="38"/>
      <c r="D157" s="193" t="s">
        <v>286</v>
      </c>
      <c r="E157" s="38"/>
      <c r="F157" s="194" t="s">
        <v>907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286</v>
      </c>
      <c r="AU157" s="19" t="s">
        <v>85</v>
      </c>
    </row>
    <row r="158" spans="1:65" s="13" customFormat="1" ht="11.25">
      <c r="B158" s="195"/>
      <c r="C158" s="196"/>
      <c r="D158" s="188" t="s">
        <v>288</v>
      </c>
      <c r="E158" s="197" t="s">
        <v>19</v>
      </c>
      <c r="F158" s="198" t="s">
        <v>1421</v>
      </c>
      <c r="G158" s="196"/>
      <c r="H158" s="199">
        <v>120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288</v>
      </c>
      <c r="AU158" s="205" t="s">
        <v>85</v>
      </c>
      <c r="AV158" s="13" t="s">
        <v>85</v>
      </c>
      <c r="AW158" s="13" t="s">
        <v>36</v>
      </c>
      <c r="AX158" s="13" t="s">
        <v>83</v>
      </c>
      <c r="AY158" s="205" t="s">
        <v>275</v>
      </c>
    </row>
    <row r="159" spans="1:65" s="2" customFormat="1" ht="16.5" customHeight="1">
      <c r="A159" s="36"/>
      <c r="B159" s="37"/>
      <c r="C159" s="206" t="s">
        <v>400</v>
      </c>
      <c r="D159" s="206" t="s">
        <v>302</v>
      </c>
      <c r="E159" s="207" t="s">
        <v>909</v>
      </c>
      <c r="F159" s="208" t="s">
        <v>910</v>
      </c>
      <c r="G159" s="209" t="s">
        <v>314</v>
      </c>
      <c r="H159" s="210">
        <v>120</v>
      </c>
      <c r="I159" s="211"/>
      <c r="J159" s="212">
        <f>ROUND(I159*H159,2)</f>
        <v>0</v>
      </c>
      <c r="K159" s="208" t="s">
        <v>19</v>
      </c>
      <c r="L159" s="213"/>
      <c r="M159" s="214" t="s">
        <v>19</v>
      </c>
      <c r="N159" s="215" t="s">
        <v>46</v>
      </c>
      <c r="O159" s="66"/>
      <c r="P159" s="184">
        <f>O159*H159</f>
        <v>0</v>
      </c>
      <c r="Q159" s="184">
        <v>3.5400000000000002E-3</v>
      </c>
      <c r="R159" s="184">
        <f>Q159*H159</f>
        <v>0.42480000000000001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306</v>
      </c>
      <c r="AT159" s="186" t="s">
        <v>302</v>
      </c>
      <c r="AU159" s="186" t="s">
        <v>85</v>
      </c>
      <c r="AY159" s="19" t="s">
        <v>275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282</v>
      </c>
      <c r="BM159" s="186" t="s">
        <v>1422</v>
      </c>
    </row>
    <row r="160" spans="1:65" s="2" customFormat="1" ht="11.25">
      <c r="A160" s="36"/>
      <c r="B160" s="37"/>
      <c r="C160" s="38"/>
      <c r="D160" s="188" t="s">
        <v>284</v>
      </c>
      <c r="E160" s="38"/>
      <c r="F160" s="189" t="s">
        <v>910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284</v>
      </c>
      <c r="AU160" s="19" t="s">
        <v>85</v>
      </c>
    </row>
    <row r="161" spans="1:65" s="2" customFormat="1" ht="21.75" customHeight="1">
      <c r="A161" s="36"/>
      <c r="B161" s="37"/>
      <c r="C161" s="175" t="s">
        <v>406</v>
      </c>
      <c r="D161" s="175" t="s">
        <v>277</v>
      </c>
      <c r="E161" s="176" t="s">
        <v>352</v>
      </c>
      <c r="F161" s="177" t="s">
        <v>353</v>
      </c>
      <c r="G161" s="178" t="s">
        <v>314</v>
      </c>
      <c r="H161" s="179">
        <v>33</v>
      </c>
      <c r="I161" s="180"/>
      <c r="J161" s="181">
        <f>ROUND(I161*H161,2)</f>
        <v>0</v>
      </c>
      <c r="K161" s="177" t="s">
        <v>281</v>
      </c>
      <c r="L161" s="41"/>
      <c r="M161" s="182" t="s">
        <v>19</v>
      </c>
      <c r="N161" s="183" t="s">
        <v>46</v>
      </c>
      <c r="O161" s="66"/>
      <c r="P161" s="184">
        <f>O161*H161</f>
        <v>0</v>
      </c>
      <c r="Q161" s="184">
        <v>6.0000000000000002E-5</v>
      </c>
      <c r="R161" s="184">
        <f>Q161*H161</f>
        <v>1.98E-3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282</v>
      </c>
      <c r="AT161" s="186" t="s">
        <v>277</v>
      </c>
      <c r="AU161" s="186" t="s">
        <v>85</v>
      </c>
      <c r="AY161" s="19" t="s">
        <v>275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83</v>
      </c>
      <c r="BK161" s="187">
        <f>ROUND(I161*H161,2)</f>
        <v>0</v>
      </c>
      <c r="BL161" s="19" t="s">
        <v>282</v>
      </c>
      <c r="BM161" s="186" t="s">
        <v>1423</v>
      </c>
    </row>
    <row r="162" spans="1:65" s="2" customFormat="1" ht="11.25">
      <c r="A162" s="36"/>
      <c r="B162" s="37"/>
      <c r="C162" s="38"/>
      <c r="D162" s="188" t="s">
        <v>284</v>
      </c>
      <c r="E162" s="38"/>
      <c r="F162" s="189" t="s">
        <v>355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284</v>
      </c>
      <c r="AU162" s="19" t="s">
        <v>85</v>
      </c>
    </row>
    <row r="163" spans="1:65" s="2" customFormat="1" ht="11.25">
      <c r="A163" s="36"/>
      <c r="B163" s="37"/>
      <c r="C163" s="38"/>
      <c r="D163" s="193" t="s">
        <v>286</v>
      </c>
      <c r="E163" s="38"/>
      <c r="F163" s="194" t="s">
        <v>356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286</v>
      </c>
      <c r="AU163" s="19" t="s">
        <v>85</v>
      </c>
    </row>
    <row r="164" spans="1:65" s="13" customFormat="1" ht="11.25">
      <c r="B164" s="195"/>
      <c r="C164" s="196"/>
      <c r="D164" s="188" t="s">
        <v>288</v>
      </c>
      <c r="E164" s="197" t="s">
        <v>19</v>
      </c>
      <c r="F164" s="198" t="s">
        <v>1408</v>
      </c>
      <c r="G164" s="196"/>
      <c r="H164" s="199">
        <v>33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288</v>
      </c>
      <c r="AU164" s="205" t="s">
        <v>85</v>
      </c>
      <c r="AV164" s="13" t="s">
        <v>85</v>
      </c>
      <c r="AW164" s="13" t="s">
        <v>36</v>
      </c>
      <c r="AX164" s="13" t="s">
        <v>83</v>
      </c>
      <c r="AY164" s="205" t="s">
        <v>275</v>
      </c>
    </row>
    <row r="165" spans="1:65" s="2" customFormat="1" ht="16.5" customHeight="1">
      <c r="A165" s="36"/>
      <c r="B165" s="37"/>
      <c r="C165" s="206" t="s">
        <v>7</v>
      </c>
      <c r="D165" s="206" t="s">
        <v>302</v>
      </c>
      <c r="E165" s="207" t="s">
        <v>357</v>
      </c>
      <c r="F165" s="208" t="s">
        <v>358</v>
      </c>
      <c r="G165" s="209" t="s">
        <v>314</v>
      </c>
      <c r="H165" s="210">
        <v>99</v>
      </c>
      <c r="I165" s="211"/>
      <c r="J165" s="212">
        <f>ROUND(I165*H165,2)</f>
        <v>0</v>
      </c>
      <c r="K165" s="208" t="s">
        <v>281</v>
      </c>
      <c r="L165" s="213"/>
      <c r="M165" s="214" t="s">
        <v>19</v>
      </c>
      <c r="N165" s="215" t="s">
        <v>46</v>
      </c>
      <c r="O165" s="66"/>
      <c r="P165" s="184">
        <f>O165*H165</f>
        <v>0</v>
      </c>
      <c r="Q165" s="184">
        <v>5.8999999999999999E-3</v>
      </c>
      <c r="R165" s="184">
        <f>Q165*H165</f>
        <v>0.58409999999999995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306</v>
      </c>
      <c r="AT165" s="186" t="s">
        <v>302</v>
      </c>
      <c r="AU165" s="186" t="s">
        <v>85</v>
      </c>
      <c r="AY165" s="19" t="s">
        <v>275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83</v>
      </c>
      <c r="BK165" s="187">
        <f>ROUND(I165*H165,2)</f>
        <v>0</v>
      </c>
      <c r="BL165" s="19" t="s">
        <v>282</v>
      </c>
      <c r="BM165" s="186" t="s">
        <v>1424</v>
      </c>
    </row>
    <row r="166" spans="1:65" s="2" customFormat="1" ht="11.25">
      <c r="A166" s="36"/>
      <c r="B166" s="37"/>
      <c r="C166" s="38"/>
      <c r="D166" s="188" t="s">
        <v>284</v>
      </c>
      <c r="E166" s="38"/>
      <c r="F166" s="189" t="s">
        <v>358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284</v>
      </c>
      <c r="AU166" s="19" t="s">
        <v>85</v>
      </c>
    </row>
    <row r="167" spans="1:65" s="13" customFormat="1" ht="11.25">
      <c r="B167" s="195"/>
      <c r="C167" s="196"/>
      <c r="D167" s="188" t="s">
        <v>288</v>
      </c>
      <c r="E167" s="196"/>
      <c r="F167" s="198" t="s">
        <v>1425</v>
      </c>
      <c r="G167" s="196"/>
      <c r="H167" s="199">
        <v>99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288</v>
      </c>
      <c r="AU167" s="205" t="s">
        <v>85</v>
      </c>
      <c r="AV167" s="13" t="s">
        <v>85</v>
      </c>
      <c r="AW167" s="13" t="s">
        <v>4</v>
      </c>
      <c r="AX167" s="13" t="s">
        <v>83</v>
      </c>
      <c r="AY167" s="205" t="s">
        <v>275</v>
      </c>
    </row>
    <row r="168" spans="1:65" s="2" customFormat="1" ht="16.5" customHeight="1">
      <c r="A168" s="36"/>
      <c r="B168" s="37"/>
      <c r="C168" s="175" t="s">
        <v>417</v>
      </c>
      <c r="D168" s="175" t="s">
        <v>277</v>
      </c>
      <c r="E168" s="176" t="s">
        <v>362</v>
      </c>
      <c r="F168" s="177" t="s">
        <v>363</v>
      </c>
      <c r="G168" s="178" t="s">
        <v>314</v>
      </c>
      <c r="H168" s="179">
        <v>33</v>
      </c>
      <c r="I168" s="180"/>
      <c r="J168" s="181">
        <f>ROUND(I168*H168,2)</f>
        <v>0</v>
      </c>
      <c r="K168" s="177" t="s">
        <v>281</v>
      </c>
      <c r="L168" s="41"/>
      <c r="M168" s="182" t="s">
        <v>19</v>
      </c>
      <c r="N168" s="183" t="s">
        <v>46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282</v>
      </c>
      <c r="AT168" s="186" t="s">
        <v>277</v>
      </c>
      <c r="AU168" s="186" t="s">
        <v>85</v>
      </c>
      <c r="AY168" s="19" t="s">
        <v>275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83</v>
      </c>
      <c r="BK168" s="187">
        <f>ROUND(I168*H168,2)</f>
        <v>0</v>
      </c>
      <c r="BL168" s="19" t="s">
        <v>282</v>
      </c>
      <c r="BM168" s="186" t="s">
        <v>1426</v>
      </c>
    </row>
    <row r="169" spans="1:65" s="2" customFormat="1" ht="11.25">
      <c r="A169" s="36"/>
      <c r="B169" s="37"/>
      <c r="C169" s="38"/>
      <c r="D169" s="188" t="s">
        <v>284</v>
      </c>
      <c r="E169" s="38"/>
      <c r="F169" s="189" t="s">
        <v>365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284</v>
      </c>
      <c r="AU169" s="19" t="s">
        <v>85</v>
      </c>
    </row>
    <row r="170" spans="1:65" s="2" customFormat="1" ht="11.25">
      <c r="A170" s="36"/>
      <c r="B170" s="37"/>
      <c r="C170" s="38"/>
      <c r="D170" s="193" t="s">
        <v>286</v>
      </c>
      <c r="E170" s="38"/>
      <c r="F170" s="194" t="s">
        <v>366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286</v>
      </c>
      <c r="AU170" s="19" t="s">
        <v>85</v>
      </c>
    </row>
    <row r="171" spans="1:65" s="13" customFormat="1" ht="11.25">
      <c r="B171" s="195"/>
      <c r="C171" s="196"/>
      <c r="D171" s="188" t="s">
        <v>288</v>
      </c>
      <c r="E171" s="197" t="s">
        <v>19</v>
      </c>
      <c r="F171" s="198" t="s">
        <v>1408</v>
      </c>
      <c r="G171" s="196"/>
      <c r="H171" s="199">
        <v>33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288</v>
      </c>
      <c r="AU171" s="205" t="s">
        <v>85</v>
      </c>
      <c r="AV171" s="13" t="s">
        <v>85</v>
      </c>
      <c r="AW171" s="13" t="s">
        <v>36</v>
      </c>
      <c r="AX171" s="13" t="s">
        <v>83</v>
      </c>
      <c r="AY171" s="205" t="s">
        <v>275</v>
      </c>
    </row>
    <row r="172" spans="1:65" s="2" customFormat="1" ht="16.5" customHeight="1">
      <c r="A172" s="36"/>
      <c r="B172" s="37"/>
      <c r="C172" s="206" t="s">
        <v>422</v>
      </c>
      <c r="D172" s="206" t="s">
        <v>302</v>
      </c>
      <c r="E172" s="207" t="s">
        <v>368</v>
      </c>
      <c r="F172" s="208" t="s">
        <v>369</v>
      </c>
      <c r="G172" s="209" t="s">
        <v>292</v>
      </c>
      <c r="H172" s="210">
        <v>6.6000000000000003E-2</v>
      </c>
      <c r="I172" s="211"/>
      <c r="J172" s="212">
        <f>ROUND(I172*H172,2)</f>
        <v>0</v>
      </c>
      <c r="K172" s="208" t="s">
        <v>281</v>
      </c>
      <c r="L172" s="213"/>
      <c r="M172" s="214" t="s">
        <v>19</v>
      </c>
      <c r="N172" s="215" t="s">
        <v>46</v>
      </c>
      <c r="O172" s="66"/>
      <c r="P172" s="184">
        <f>O172*H172</f>
        <v>0</v>
      </c>
      <c r="Q172" s="184">
        <v>1</v>
      </c>
      <c r="R172" s="184">
        <f>Q172*H172</f>
        <v>6.6000000000000003E-2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306</v>
      </c>
      <c r="AT172" s="186" t="s">
        <v>302</v>
      </c>
      <c r="AU172" s="186" t="s">
        <v>85</v>
      </c>
      <c r="AY172" s="19" t="s">
        <v>275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282</v>
      </c>
      <c r="BM172" s="186" t="s">
        <v>1427</v>
      </c>
    </row>
    <row r="173" spans="1:65" s="2" customFormat="1" ht="11.25">
      <c r="A173" s="36"/>
      <c r="B173" s="37"/>
      <c r="C173" s="38"/>
      <c r="D173" s="188" t="s">
        <v>284</v>
      </c>
      <c r="E173" s="38"/>
      <c r="F173" s="189" t="s">
        <v>369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284</v>
      </c>
      <c r="AU173" s="19" t="s">
        <v>85</v>
      </c>
    </row>
    <row r="174" spans="1:65" s="13" customFormat="1" ht="11.25">
      <c r="B174" s="195"/>
      <c r="C174" s="196"/>
      <c r="D174" s="188" t="s">
        <v>288</v>
      </c>
      <c r="E174" s="196"/>
      <c r="F174" s="198" t="s">
        <v>1428</v>
      </c>
      <c r="G174" s="196"/>
      <c r="H174" s="199">
        <v>6.6000000000000003E-2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288</v>
      </c>
      <c r="AU174" s="205" t="s">
        <v>85</v>
      </c>
      <c r="AV174" s="13" t="s">
        <v>85</v>
      </c>
      <c r="AW174" s="13" t="s">
        <v>4</v>
      </c>
      <c r="AX174" s="13" t="s">
        <v>83</v>
      </c>
      <c r="AY174" s="205" t="s">
        <v>275</v>
      </c>
    </row>
    <row r="175" spans="1:65" s="2" customFormat="1" ht="16.5" customHeight="1">
      <c r="A175" s="36"/>
      <c r="B175" s="37"/>
      <c r="C175" s="175" t="s">
        <v>429</v>
      </c>
      <c r="D175" s="175" t="s">
        <v>277</v>
      </c>
      <c r="E175" s="176" t="s">
        <v>373</v>
      </c>
      <c r="F175" s="177" t="s">
        <v>374</v>
      </c>
      <c r="G175" s="178" t="s">
        <v>314</v>
      </c>
      <c r="H175" s="179">
        <v>153</v>
      </c>
      <c r="I175" s="180"/>
      <c r="J175" s="181">
        <f>ROUND(I175*H175,2)</f>
        <v>0</v>
      </c>
      <c r="K175" s="177" t="s">
        <v>281</v>
      </c>
      <c r="L175" s="41"/>
      <c r="M175" s="182" t="s">
        <v>19</v>
      </c>
      <c r="N175" s="183" t="s">
        <v>46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282</v>
      </c>
      <c r="AT175" s="186" t="s">
        <v>277</v>
      </c>
      <c r="AU175" s="186" t="s">
        <v>85</v>
      </c>
      <c r="AY175" s="19" t="s">
        <v>275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83</v>
      </c>
      <c r="BK175" s="187">
        <f>ROUND(I175*H175,2)</f>
        <v>0</v>
      </c>
      <c r="BL175" s="19" t="s">
        <v>282</v>
      </c>
      <c r="BM175" s="186" t="s">
        <v>1429</v>
      </c>
    </row>
    <row r="176" spans="1:65" s="2" customFormat="1" ht="11.25">
      <c r="A176" s="36"/>
      <c r="B176" s="37"/>
      <c r="C176" s="38"/>
      <c r="D176" s="188" t="s">
        <v>284</v>
      </c>
      <c r="E176" s="38"/>
      <c r="F176" s="189" t="s">
        <v>376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284</v>
      </c>
      <c r="AU176" s="19" t="s">
        <v>85</v>
      </c>
    </row>
    <row r="177" spans="1:65" s="2" customFormat="1" ht="11.25">
      <c r="A177" s="36"/>
      <c r="B177" s="37"/>
      <c r="C177" s="38"/>
      <c r="D177" s="193" t="s">
        <v>286</v>
      </c>
      <c r="E177" s="38"/>
      <c r="F177" s="194" t="s">
        <v>377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286</v>
      </c>
      <c r="AU177" s="19" t="s">
        <v>85</v>
      </c>
    </row>
    <row r="178" spans="1:65" s="14" customFormat="1" ht="11.25">
      <c r="B178" s="217"/>
      <c r="C178" s="218"/>
      <c r="D178" s="188" t="s">
        <v>288</v>
      </c>
      <c r="E178" s="219" t="s">
        <v>19</v>
      </c>
      <c r="F178" s="220" t="s">
        <v>919</v>
      </c>
      <c r="G178" s="218"/>
      <c r="H178" s="219" t="s">
        <v>19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288</v>
      </c>
      <c r="AU178" s="226" t="s">
        <v>85</v>
      </c>
      <c r="AV178" s="14" t="s">
        <v>83</v>
      </c>
      <c r="AW178" s="14" t="s">
        <v>36</v>
      </c>
      <c r="AX178" s="14" t="s">
        <v>75</v>
      </c>
      <c r="AY178" s="226" t="s">
        <v>275</v>
      </c>
    </row>
    <row r="179" spans="1:65" s="13" customFormat="1" ht="11.25">
      <c r="B179" s="195"/>
      <c r="C179" s="196"/>
      <c r="D179" s="188" t="s">
        <v>288</v>
      </c>
      <c r="E179" s="197" t="s">
        <v>19</v>
      </c>
      <c r="F179" s="198" t="s">
        <v>1430</v>
      </c>
      <c r="G179" s="196"/>
      <c r="H179" s="199">
        <v>33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288</v>
      </c>
      <c r="AU179" s="205" t="s">
        <v>85</v>
      </c>
      <c r="AV179" s="13" t="s">
        <v>85</v>
      </c>
      <c r="AW179" s="13" t="s">
        <v>36</v>
      </c>
      <c r="AX179" s="13" t="s">
        <v>75</v>
      </c>
      <c r="AY179" s="205" t="s">
        <v>275</v>
      </c>
    </row>
    <row r="180" spans="1:65" s="13" customFormat="1" ht="11.25">
      <c r="B180" s="195"/>
      <c r="C180" s="196"/>
      <c r="D180" s="188" t="s">
        <v>288</v>
      </c>
      <c r="E180" s="197" t="s">
        <v>19</v>
      </c>
      <c r="F180" s="198" t="s">
        <v>1431</v>
      </c>
      <c r="G180" s="196"/>
      <c r="H180" s="199">
        <v>120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288</v>
      </c>
      <c r="AU180" s="205" t="s">
        <v>85</v>
      </c>
      <c r="AV180" s="13" t="s">
        <v>85</v>
      </c>
      <c r="AW180" s="13" t="s">
        <v>36</v>
      </c>
      <c r="AX180" s="13" t="s">
        <v>75</v>
      </c>
      <c r="AY180" s="205" t="s">
        <v>275</v>
      </c>
    </row>
    <row r="181" spans="1:65" s="15" customFormat="1" ht="11.25">
      <c r="B181" s="231"/>
      <c r="C181" s="232"/>
      <c r="D181" s="188" t="s">
        <v>288</v>
      </c>
      <c r="E181" s="233" t="s">
        <v>19</v>
      </c>
      <c r="F181" s="234" t="s">
        <v>922</v>
      </c>
      <c r="G181" s="232"/>
      <c r="H181" s="235">
        <v>153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288</v>
      </c>
      <c r="AU181" s="241" t="s">
        <v>85</v>
      </c>
      <c r="AV181" s="15" t="s">
        <v>282</v>
      </c>
      <c r="AW181" s="15" t="s">
        <v>36</v>
      </c>
      <c r="AX181" s="15" t="s">
        <v>83</v>
      </c>
      <c r="AY181" s="241" t="s">
        <v>275</v>
      </c>
    </row>
    <row r="182" spans="1:65" s="2" customFormat="1" ht="16.5" customHeight="1">
      <c r="A182" s="36"/>
      <c r="B182" s="37"/>
      <c r="C182" s="175" t="s">
        <v>435</v>
      </c>
      <c r="D182" s="175" t="s">
        <v>277</v>
      </c>
      <c r="E182" s="176" t="s">
        <v>381</v>
      </c>
      <c r="F182" s="177" t="s">
        <v>382</v>
      </c>
      <c r="G182" s="178" t="s">
        <v>314</v>
      </c>
      <c r="H182" s="179">
        <v>33</v>
      </c>
      <c r="I182" s="180"/>
      <c r="J182" s="181">
        <f>ROUND(I182*H182,2)</f>
        <v>0</v>
      </c>
      <c r="K182" s="177" t="s">
        <v>281</v>
      </c>
      <c r="L182" s="41"/>
      <c r="M182" s="182" t="s">
        <v>19</v>
      </c>
      <c r="N182" s="183" t="s">
        <v>46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282</v>
      </c>
      <c r="AT182" s="186" t="s">
        <v>277</v>
      </c>
      <c r="AU182" s="186" t="s">
        <v>85</v>
      </c>
      <c r="AY182" s="19" t="s">
        <v>275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83</v>
      </c>
      <c r="BK182" s="187">
        <f>ROUND(I182*H182,2)</f>
        <v>0</v>
      </c>
      <c r="BL182" s="19" t="s">
        <v>282</v>
      </c>
      <c r="BM182" s="186" t="s">
        <v>1432</v>
      </c>
    </row>
    <row r="183" spans="1:65" s="2" customFormat="1" ht="11.25">
      <c r="A183" s="36"/>
      <c r="B183" s="37"/>
      <c r="C183" s="38"/>
      <c r="D183" s="188" t="s">
        <v>284</v>
      </c>
      <c r="E183" s="38"/>
      <c r="F183" s="189" t="s">
        <v>384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284</v>
      </c>
      <c r="AU183" s="19" t="s">
        <v>85</v>
      </c>
    </row>
    <row r="184" spans="1:65" s="2" customFormat="1" ht="11.25">
      <c r="A184" s="36"/>
      <c r="B184" s="37"/>
      <c r="C184" s="38"/>
      <c r="D184" s="193" t="s">
        <v>286</v>
      </c>
      <c r="E184" s="38"/>
      <c r="F184" s="194" t="s">
        <v>385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286</v>
      </c>
      <c r="AU184" s="19" t="s">
        <v>85</v>
      </c>
    </row>
    <row r="185" spans="1:65" s="13" customFormat="1" ht="11.25">
      <c r="B185" s="195"/>
      <c r="C185" s="196"/>
      <c r="D185" s="188" t="s">
        <v>288</v>
      </c>
      <c r="E185" s="197" t="s">
        <v>19</v>
      </c>
      <c r="F185" s="198" t="s">
        <v>1433</v>
      </c>
      <c r="G185" s="196"/>
      <c r="H185" s="199">
        <v>33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288</v>
      </c>
      <c r="AU185" s="205" t="s">
        <v>85</v>
      </c>
      <c r="AV185" s="13" t="s">
        <v>85</v>
      </c>
      <c r="AW185" s="13" t="s">
        <v>36</v>
      </c>
      <c r="AX185" s="13" t="s">
        <v>83</v>
      </c>
      <c r="AY185" s="205" t="s">
        <v>275</v>
      </c>
    </row>
    <row r="186" spans="1:65" s="2" customFormat="1" ht="16.5" customHeight="1">
      <c r="A186" s="36"/>
      <c r="B186" s="37"/>
      <c r="C186" s="175" t="s">
        <v>442</v>
      </c>
      <c r="D186" s="175" t="s">
        <v>277</v>
      </c>
      <c r="E186" s="176" t="s">
        <v>925</v>
      </c>
      <c r="F186" s="177" t="s">
        <v>926</v>
      </c>
      <c r="G186" s="178" t="s">
        <v>314</v>
      </c>
      <c r="H186" s="179">
        <v>120</v>
      </c>
      <c r="I186" s="180"/>
      <c r="J186" s="181">
        <f>ROUND(I186*H186,2)</f>
        <v>0</v>
      </c>
      <c r="K186" s="177" t="s">
        <v>281</v>
      </c>
      <c r="L186" s="41"/>
      <c r="M186" s="182" t="s">
        <v>19</v>
      </c>
      <c r="N186" s="183" t="s">
        <v>46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282</v>
      </c>
      <c r="AT186" s="186" t="s">
        <v>277</v>
      </c>
      <c r="AU186" s="186" t="s">
        <v>85</v>
      </c>
      <c r="AY186" s="19" t="s">
        <v>275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83</v>
      </c>
      <c r="BK186" s="187">
        <f>ROUND(I186*H186,2)</f>
        <v>0</v>
      </c>
      <c r="BL186" s="19" t="s">
        <v>282</v>
      </c>
      <c r="BM186" s="186" t="s">
        <v>1434</v>
      </c>
    </row>
    <row r="187" spans="1:65" s="2" customFormat="1" ht="11.25">
      <c r="A187" s="36"/>
      <c r="B187" s="37"/>
      <c r="C187" s="38"/>
      <c r="D187" s="188" t="s">
        <v>284</v>
      </c>
      <c r="E187" s="38"/>
      <c r="F187" s="189" t="s">
        <v>928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284</v>
      </c>
      <c r="AU187" s="19" t="s">
        <v>85</v>
      </c>
    </row>
    <row r="188" spans="1:65" s="2" customFormat="1" ht="11.25">
      <c r="A188" s="36"/>
      <c r="B188" s="37"/>
      <c r="C188" s="38"/>
      <c r="D188" s="193" t="s">
        <v>286</v>
      </c>
      <c r="E188" s="38"/>
      <c r="F188" s="194" t="s">
        <v>929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286</v>
      </c>
      <c r="AU188" s="19" t="s">
        <v>85</v>
      </c>
    </row>
    <row r="189" spans="1:65" s="13" customFormat="1" ht="11.25">
      <c r="B189" s="195"/>
      <c r="C189" s="196"/>
      <c r="D189" s="188" t="s">
        <v>288</v>
      </c>
      <c r="E189" s="197" t="s">
        <v>19</v>
      </c>
      <c r="F189" s="198" t="s">
        <v>1435</v>
      </c>
      <c r="G189" s="196"/>
      <c r="H189" s="199">
        <v>120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288</v>
      </c>
      <c r="AU189" s="205" t="s">
        <v>85</v>
      </c>
      <c r="AV189" s="13" t="s">
        <v>85</v>
      </c>
      <c r="AW189" s="13" t="s">
        <v>36</v>
      </c>
      <c r="AX189" s="13" t="s">
        <v>83</v>
      </c>
      <c r="AY189" s="205" t="s">
        <v>275</v>
      </c>
    </row>
    <row r="190" spans="1:65" s="2" customFormat="1" ht="16.5" customHeight="1">
      <c r="A190" s="36"/>
      <c r="B190" s="37"/>
      <c r="C190" s="175" t="s">
        <v>450</v>
      </c>
      <c r="D190" s="175" t="s">
        <v>277</v>
      </c>
      <c r="E190" s="176" t="s">
        <v>388</v>
      </c>
      <c r="F190" s="177" t="s">
        <v>389</v>
      </c>
      <c r="G190" s="178" t="s">
        <v>314</v>
      </c>
      <c r="H190" s="179">
        <v>33</v>
      </c>
      <c r="I190" s="180"/>
      <c r="J190" s="181">
        <f>ROUND(I190*H190,2)</f>
        <v>0</v>
      </c>
      <c r="K190" s="177" t="s">
        <v>281</v>
      </c>
      <c r="L190" s="41"/>
      <c r="M190" s="182" t="s">
        <v>19</v>
      </c>
      <c r="N190" s="183" t="s">
        <v>46</v>
      </c>
      <c r="O190" s="66"/>
      <c r="P190" s="184">
        <f>O190*H190</f>
        <v>0</v>
      </c>
      <c r="Q190" s="184">
        <v>2.0799999999999998E-3</v>
      </c>
      <c r="R190" s="184">
        <f>Q190*H190</f>
        <v>6.8639999999999993E-2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282</v>
      </c>
      <c r="AT190" s="186" t="s">
        <v>277</v>
      </c>
      <c r="AU190" s="186" t="s">
        <v>85</v>
      </c>
      <c r="AY190" s="19" t="s">
        <v>275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83</v>
      </c>
      <c r="BK190" s="187">
        <f>ROUND(I190*H190,2)</f>
        <v>0</v>
      </c>
      <c r="BL190" s="19" t="s">
        <v>282</v>
      </c>
      <c r="BM190" s="186" t="s">
        <v>1436</v>
      </c>
    </row>
    <row r="191" spans="1:65" s="2" customFormat="1" ht="11.25">
      <c r="A191" s="36"/>
      <c r="B191" s="37"/>
      <c r="C191" s="38"/>
      <c r="D191" s="188" t="s">
        <v>284</v>
      </c>
      <c r="E191" s="38"/>
      <c r="F191" s="189" t="s">
        <v>391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284</v>
      </c>
      <c r="AU191" s="19" t="s">
        <v>85</v>
      </c>
    </row>
    <row r="192" spans="1:65" s="2" customFormat="1" ht="11.25">
      <c r="A192" s="36"/>
      <c r="B192" s="37"/>
      <c r="C192" s="38"/>
      <c r="D192" s="193" t="s">
        <v>286</v>
      </c>
      <c r="E192" s="38"/>
      <c r="F192" s="194" t="s">
        <v>392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286</v>
      </c>
      <c r="AU192" s="19" t="s">
        <v>85</v>
      </c>
    </row>
    <row r="193" spans="1:65" s="14" customFormat="1" ht="11.25">
      <c r="B193" s="217"/>
      <c r="C193" s="218"/>
      <c r="D193" s="188" t="s">
        <v>288</v>
      </c>
      <c r="E193" s="219" t="s">
        <v>19</v>
      </c>
      <c r="F193" s="220" t="s">
        <v>393</v>
      </c>
      <c r="G193" s="218"/>
      <c r="H193" s="219" t="s">
        <v>19</v>
      </c>
      <c r="I193" s="221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288</v>
      </c>
      <c r="AU193" s="226" t="s">
        <v>85</v>
      </c>
      <c r="AV193" s="14" t="s">
        <v>83</v>
      </c>
      <c r="AW193" s="14" t="s">
        <v>36</v>
      </c>
      <c r="AX193" s="14" t="s">
        <v>75</v>
      </c>
      <c r="AY193" s="226" t="s">
        <v>275</v>
      </c>
    </row>
    <row r="194" spans="1:65" s="13" customFormat="1" ht="11.25">
      <c r="B194" s="195"/>
      <c r="C194" s="196"/>
      <c r="D194" s="188" t="s">
        <v>288</v>
      </c>
      <c r="E194" s="197" t="s">
        <v>19</v>
      </c>
      <c r="F194" s="198" t="s">
        <v>1408</v>
      </c>
      <c r="G194" s="196"/>
      <c r="H194" s="199">
        <v>33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288</v>
      </c>
      <c r="AU194" s="205" t="s">
        <v>85</v>
      </c>
      <c r="AV194" s="13" t="s">
        <v>85</v>
      </c>
      <c r="AW194" s="13" t="s">
        <v>36</v>
      </c>
      <c r="AX194" s="13" t="s">
        <v>83</v>
      </c>
      <c r="AY194" s="205" t="s">
        <v>275</v>
      </c>
    </row>
    <row r="195" spans="1:65" s="2" customFormat="1" ht="16.5" customHeight="1">
      <c r="A195" s="36"/>
      <c r="B195" s="37"/>
      <c r="C195" s="175" t="s">
        <v>456</v>
      </c>
      <c r="D195" s="175" t="s">
        <v>277</v>
      </c>
      <c r="E195" s="176" t="s">
        <v>395</v>
      </c>
      <c r="F195" s="177" t="s">
        <v>396</v>
      </c>
      <c r="G195" s="178" t="s">
        <v>397</v>
      </c>
      <c r="H195" s="179">
        <v>33</v>
      </c>
      <c r="I195" s="180"/>
      <c r="J195" s="181">
        <f>ROUND(I195*H195,2)</f>
        <v>0</v>
      </c>
      <c r="K195" s="177" t="s">
        <v>19</v>
      </c>
      <c r="L195" s="41"/>
      <c r="M195" s="182" t="s">
        <v>19</v>
      </c>
      <c r="N195" s="183" t="s">
        <v>46</v>
      </c>
      <c r="O195" s="66"/>
      <c r="P195" s="184">
        <f>O195*H195</f>
        <v>0</v>
      </c>
      <c r="Q195" s="184">
        <v>2.0000000000000002E-5</v>
      </c>
      <c r="R195" s="184">
        <f>Q195*H195</f>
        <v>6.600000000000001E-4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282</v>
      </c>
      <c r="AT195" s="186" t="s">
        <v>277</v>
      </c>
      <c r="AU195" s="186" t="s">
        <v>85</v>
      </c>
      <c r="AY195" s="19" t="s">
        <v>275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83</v>
      </c>
      <c r="BK195" s="187">
        <f>ROUND(I195*H195,2)</f>
        <v>0</v>
      </c>
      <c r="BL195" s="19" t="s">
        <v>282</v>
      </c>
      <c r="BM195" s="186" t="s">
        <v>1437</v>
      </c>
    </row>
    <row r="196" spans="1:65" s="2" customFormat="1" ht="11.25">
      <c r="A196" s="36"/>
      <c r="B196" s="37"/>
      <c r="C196" s="38"/>
      <c r="D196" s="188" t="s">
        <v>284</v>
      </c>
      <c r="E196" s="38"/>
      <c r="F196" s="189" t="s">
        <v>396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284</v>
      </c>
      <c r="AU196" s="19" t="s">
        <v>85</v>
      </c>
    </row>
    <row r="197" spans="1:65" s="13" customFormat="1" ht="11.25">
      <c r="B197" s="195"/>
      <c r="C197" s="196"/>
      <c r="D197" s="188" t="s">
        <v>288</v>
      </c>
      <c r="E197" s="197" t="s">
        <v>19</v>
      </c>
      <c r="F197" s="198" t="s">
        <v>1408</v>
      </c>
      <c r="G197" s="196"/>
      <c r="H197" s="199">
        <v>33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288</v>
      </c>
      <c r="AU197" s="205" t="s">
        <v>85</v>
      </c>
      <c r="AV197" s="13" t="s">
        <v>85</v>
      </c>
      <c r="AW197" s="13" t="s">
        <v>36</v>
      </c>
      <c r="AX197" s="13" t="s">
        <v>83</v>
      </c>
      <c r="AY197" s="205" t="s">
        <v>275</v>
      </c>
    </row>
    <row r="198" spans="1:65" s="2" customFormat="1" ht="16.5" customHeight="1">
      <c r="A198" s="36"/>
      <c r="B198" s="37"/>
      <c r="C198" s="175" t="s">
        <v>461</v>
      </c>
      <c r="D198" s="175" t="s">
        <v>277</v>
      </c>
      <c r="E198" s="176" t="s">
        <v>401</v>
      </c>
      <c r="F198" s="177" t="s">
        <v>402</v>
      </c>
      <c r="G198" s="178" t="s">
        <v>280</v>
      </c>
      <c r="H198" s="179">
        <v>81</v>
      </c>
      <c r="I198" s="180"/>
      <c r="J198" s="181">
        <f>ROUND(I198*H198,2)</f>
        <v>0</v>
      </c>
      <c r="K198" s="177" t="s">
        <v>281</v>
      </c>
      <c r="L198" s="41"/>
      <c r="M198" s="182" t="s">
        <v>19</v>
      </c>
      <c r="N198" s="183" t="s">
        <v>46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282</v>
      </c>
      <c r="AT198" s="186" t="s">
        <v>277</v>
      </c>
      <c r="AU198" s="186" t="s">
        <v>85</v>
      </c>
      <c r="AY198" s="19" t="s">
        <v>275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282</v>
      </c>
      <c r="BM198" s="186" t="s">
        <v>1438</v>
      </c>
    </row>
    <row r="199" spans="1:65" s="2" customFormat="1" ht="11.25">
      <c r="A199" s="36"/>
      <c r="B199" s="37"/>
      <c r="C199" s="38"/>
      <c r="D199" s="188" t="s">
        <v>284</v>
      </c>
      <c r="E199" s="38"/>
      <c r="F199" s="189" t="s">
        <v>404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284</v>
      </c>
      <c r="AU199" s="19" t="s">
        <v>85</v>
      </c>
    </row>
    <row r="200" spans="1:65" s="2" customFormat="1" ht="11.25">
      <c r="A200" s="36"/>
      <c r="B200" s="37"/>
      <c r="C200" s="38"/>
      <c r="D200" s="193" t="s">
        <v>286</v>
      </c>
      <c r="E200" s="38"/>
      <c r="F200" s="194" t="s">
        <v>405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286</v>
      </c>
      <c r="AU200" s="19" t="s">
        <v>85</v>
      </c>
    </row>
    <row r="201" spans="1:65" s="13" customFormat="1" ht="11.25">
      <c r="B201" s="195"/>
      <c r="C201" s="196"/>
      <c r="D201" s="188" t="s">
        <v>288</v>
      </c>
      <c r="E201" s="197" t="s">
        <v>19</v>
      </c>
      <c r="F201" s="198" t="s">
        <v>1408</v>
      </c>
      <c r="G201" s="196"/>
      <c r="H201" s="199">
        <v>33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288</v>
      </c>
      <c r="AU201" s="205" t="s">
        <v>85</v>
      </c>
      <c r="AV201" s="13" t="s">
        <v>85</v>
      </c>
      <c r="AW201" s="13" t="s">
        <v>36</v>
      </c>
      <c r="AX201" s="13" t="s">
        <v>75</v>
      </c>
      <c r="AY201" s="205" t="s">
        <v>275</v>
      </c>
    </row>
    <row r="202" spans="1:65" s="13" customFormat="1" ht="11.25">
      <c r="B202" s="195"/>
      <c r="C202" s="196"/>
      <c r="D202" s="188" t="s">
        <v>288</v>
      </c>
      <c r="E202" s="197" t="s">
        <v>19</v>
      </c>
      <c r="F202" s="198" t="s">
        <v>1439</v>
      </c>
      <c r="G202" s="196"/>
      <c r="H202" s="199">
        <v>48</v>
      </c>
      <c r="I202" s="200"/>
      <c r="J202" s="196"/>
      <c r="K202" s="196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288</v>
      </c>
      <c r="AU202" s="205" t="s">
        <v>85</v>
      </c>
      <c r="AV202" s="13" t="s">
        <v>85</v>
      </c>
      <c r="AW202" s="13" t="s">
        <v>36</v>
      </c>
      <c r="AX202" s="13" t="s">
        <v>75</v>
      </c>
      <c r="AY202" s="205" t="s">
        <v>275</v>
      </c>
    </row>
    <row r="203" spans="1:65" s="15" customFormat="1" ht="11.25">
      <c r="B203" s="231"/>
      <c r="C203" s="232"/>
      <c r="D203" s="188" t="s">
        <v>288</v>
      </c>
      <c r="E203" s="233" t="s">
        <v>19</v>
      </c>
      <c r="F203" s="234" t="s">
        <v>922</v>
      </c>
      <c r="G203" s="232"/>
      <c r="H203" s="235">
        <v>81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288</v>
      </c>
      <c r="AU203" s="241" t="s">
        <v>85</v>
      </c>
      <c r="AV203" s="15" t="s">
        <v>282</v>
      </c>
      <c r="AW203" s="15" t="s">
        <v>36</v>
      </c>
      <c r="AX203" s="15" t="s">
        <v>83</v>
      </c>
      <c r="AY203" s="241" t="s">
        <v>275</v>
      </c>
    </row>
    <row r="204" spans="1:65" s="2" customFormat="1" ht="16.5" customHeight="1">
      <c r="A204" s="36"/>
      <c r="B204" s="37"/>
      <c r="C204" s="206" t="s">
        <v>469</v>
      </c>
      <c r="D204" s="206" t="s">
        <v>302</v>
      </c>
      <c r="E204" s="207" t="s">
        <v>407</v>
      </c>
      <c r="F204" s="208" t="s">
        <v>408</v>
      </c>
      <c r="G204" s="209" t="s">
        <v>409</v>
      </c>
      <c r="H204" s="210">
        <v>8.343</v>
      </c>
      <c r="I204" s="211"/>
      <c r="J204" s="212">
        <f>ROUND(I204*H204,2)</f>
        <v>0</v>
      </c>
      <c r="K204" s="208" t="s">
        <v>281</v>
      </c>
      <c r="L204" s="213"/>
      <c r="M204" s="214" t="s">
        <v>19</v>
      </c>
      <c r="N204" s="215" t="s">
        <v>46</v>
      </c>
      <c r="O204" s="66"/>
      <c r="P204" s="184">
        <f>O204*H204</f>
        <v>0</v>
      </c>
      <c r="Q204" s="184">
        <v>0.2</v>
      </c>
      <c r="R204" s="184">
        <f>Q204*H204</f>
        <v>1.6686000000000001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306</v>
      </c>
      <c r="AT204" s="186" t="s">
        <v>302</v>
      </c>
      <c r="AU204" s="186" t="s">
        <v>85</v>
      </c>
      <c r="AY204" s="19" t="s">
        <v>275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83</v>
      </c>
      <c r="BK204" s="187">
        <f>ROUND(I204*H204,2)</f>
        <v>0</v>
      </c>
      <c r="BL204" s="19" t="s">
        <v>282</v>
      </c>
      <c r="BM204" s="186" t="s">
        <v>1440</v>
      </c>
    </row>
    <row r="205" spans="1:65" s="2" customFormat="1" ht="11.25">
      <c r="A205" s="36"/>
      <c r="B205" s="37"/>
      <c r="C205" s="38"/>
      <c r="D205" s="188" t="s">
        <v>284</v>
      </c>
      <c r="E205" s="38"/>
      <c r="F205" s="189" t="s">
        <v>408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284</v>
      </c>
      <c r="AU205" s="19" t="s">
        <v>85</v>
      </c>
    </row>
    <row r="206" spans="1:65" s="13" customFormat="1" ht="11.25">
      <c r="B206" s="195"/>
      <c r="C206" s="196"/>
      <c r="D206" s="188" t="s">
        <v>288</v>
      </c>
      <c r="E206" s="196"/>
      <c r="F206" s="198" t="s">
        <v>1441</v>
      </c>
      <c r="G206" s="196"/>
      <c r="H206" s="199">
        <v>8.343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288</v>
      </c>
      <c r="AU206" s="205" t="s">
        <v>85</v>
      </c>
      <c r="AV206" s="13" t="s">
        <v>85</v>
      </c>
      <c r="AW206" s="13" t="s">
        <v>4</v>
      </c>
      <c r="AX206" s="13" t="s">
        <v>83</v>
      </c>
      <c r="AY206" s="205" t="s">
        <v>275</v>
      </c>
    </row>
    <row r="207" spans="1:65" s="2" customFormat="1" ht="16.5" customHeight="1">
      <c r="A207" s="36"/>
      <c r="B207" s="37"/>
      <c r="C207" s="175" t="s">
        <v>475</v>
      </c>
      <c r="D207" s="175" t="s">
        <v>277</v>
      </c>
      <c r="E207" s="176" t="s">
        <v>412</v>
      </c>
      <c r="F207" s="177" t="s">
        <v>413</v>
      </c>
      <c r="G207" s="178" t="s">
        <v>292</v>
      </c>
      <c r="H207" s="179">
        <v>0.186</v>
      </c>
      <c r="I207" s="180"/>
      <c r="J207" s="181">
        <f>ROUND(I207*H207,2)</f>
        <v>0</v>
      </c>
      <c r="K207" s="177" t="s">
        <v>19</v>
      </c>
      <c r="L207" s="41"/>
      <c r="M207" s="182" t="s">
        <v>19</v>
      </c>
      <c r="N207" s="183" t="s">
        <v>46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282</v>
      </c>
      <c r="AT207" s="186" t="s">
        <v>277</v>
      </c>
      <c r="AU207" s="186" t="s">
        <v>85</v>
      </c>
      <c r="AY207" s="19" t="s">
        <v>275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282</v>
      </c>
      <c r="BM207" s="186" t="s">
        <v>1442</v>
      </c>
    </row>
    <row r="208" spans="1:65" s="2" customFormat="1" ht="11.25">
      <c r="A208" s="36"/>
      <c r="B208" s="37"/>
      <c r="C208" s="38"/>
      <c r="D208" s="188" t="s">
        <v>284</v>
      </c>
      <c r="E208" s="38"/>
      <c r="F208" s="189" t="s">
        <v>415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284</v>
      </c>
      <c r="AU208" s="19" t="s">
        <v>85</v>
      </c>
    </row>
    <row r="209" spans="1:65" s="13" customFormat="1" ht="11.25">
      <c r="B209" s="195"/>
      <c r="C209" s="196"/>
      <c r="D209" s="188" t="s">
        <v>288</v>
      </c>
      <c r="E209" s="197" t="s">
        <v>19</v>
      </c>
      <c r="F209" s="198" t="s">
        <v>1443</v>
      </c>
      <c r="G209" s="196"/>
      <c r="H209" s="199">
        <v>6.6000000000000003E-2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288</v>
      </c>
      <c r="AU209" s="205" t="s">
        <v>85</v>
      </c>
      <c r="AV209" s="13" t="s">
        <v>85</v>
      </c>
      <c r="AW209" s="13" t="s">
        <v>36</v>
      </c>
      <c r="AX209" s="13" t="s">
        <v>75</v>
      </c>
      <c r="AY209" s="205" t="s">
        <v>275</v>
      </c>
    </row>
    <row r="210" spans="1:65" s="13" customFormat="1" ht="11.25">
      <c r="B210" s="195"/>
      <c r="C210" s="196"/>
      <c r="D210" s="188" t="s">
        <v>288</v>
      </c>
      <c r="E210" s="197" t="s">
        <v>19</v>
      </c>
      <c r="F210" s="198" t="s">
        <v>1444</v>
      </c>
      <c r="G210" s="196"/>
      <c r="H210" s="199">
        <v>0.12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288</v>
      </c>
      <c r="AU210" s="205" t="s">
        <v>85</v>
      </c>
      <c r="AV210" s="13" t="s">
        <v>85</v>
      </c>
      <c r="AW210" s="13" t="s">
        <v>36</v>
      </c>
      <c r="AX210" s="13" t="s">
        <v>75</v>
      </c>
      <c r="AY210" s="205" t="s">
        <v>275</v>
      </c>
    </row>
    <row r="211" spans="1:65" s="15" customFormat="1" ht="11.25">
      <c r="B211" s="231"/>
      <c r="C211" s="232"/>
      <c r="D211" s="188" t="s">
        <v>288</v>
      </c>
      <c r="E211" s="233" t="s">
        <v>19</v>
      </c>
      <c r="F211" s="234" t="s">
        <v>922</v>
      </c>
      <c r="G211" s="232"/>
      <c r="H211" s="235">
        <v>0.186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288</v>
      </c>
      <c r="AU211" s="241" t="s">
        <v>85</v>
      </c>
      <c r="AV211" s="15" t="s">
        <v>282</v>
      </c>
      <c r="AW211" s="15" t="s">
        <v>36</v>
      </c>
      <c r="AX211" s="15" t="s">
        <v>83</v>
      </c>
      <c r="AY211" s="241" t="s">
        <v>275</v>
      </c>
    </row>
    <row r="212" spans="1:65" s="2" customFormat="1" ht="16.5" customHeight="1">
      <c r="A212" s="36"/>
      <c r="B212" s="37"/>
      <c r="C212" s="206" t="s">
        <v>479</v>
      </c>
      <c r="D212" s="206" t="s">
        <v>302</v>
      </c>
      <c r="E212" s="207" t="s">
        <v>418</v>
      </c>
      <c r="F212" s="208" t="s">
        <v>419</v>
      </c>
      <c r="G212" s="209" t="s">
        <v>305</v>
      </c>
      <c r="H212" s="210">
        <v>6.0000000000000001E-3</v>
      </c>
      <c r="I212" s="211"/>
      <c r="J212" s="212">
        <f>ROUND(I212*H212,2)</f>
        <v>0</v>
      </c>
      <c r="K212" s="208" t="s">
        <v>19</v>
      </c>
      <c r="L212" s="213"/>
      <c r="M212" s="214" t="s">
        <v>19</v>
      </c>
      <c r="N212" s="215" t="s">
        <v>46</v>
      </c>
      <c r="O212" s="66"/>
      <c r="P212" s="184">
        <f>O212*H212</f>
        <v>0</v>
      </c>
      <c r="Q212" s="184">
        <v>1E-3</v>
      </c>
      <c r="R212" s="184">
        <f>Q212*H212</f>
        <v>6.0000000000000002E-6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306</v>
      </c>
      <c r="AT212" s="186" t="s">
        <v>302</v>
      </c>
      <c r="AU212" s="186" t="s">
        <v>85</v>
      </c>
      <c r="AY212" s="19" t="s">
        <v>275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83</v>
      </c>
      <c r="BK212" s="187">
        <f>ROUND(I212*H212,2)</f>
        <v>0</v>
      </c>
      <c r="BL212" s="19" t="s">
        <v>282</v>
      </c>
      <c r="BM212" s="186" t="s">
        <v>1445</v>
      </c>
    </row>
    <row r="213" spans="1:65" s="2" customFormat="1" ht="11.25">
      <c r="A213" s="36"/>
      <c r="B213" s="37"/>
      <c r="C213" s="38"/>
      <c r="D213" s="188" t="s">
        <v>284</v>
      </c>
      <c r="E213" s="38"/>
      <c r="F213" s="189" t="s">
        <v>419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284</v>
      </c>
      <c r="AU213" s="19" t="s">
        <v>85</v>
      </c>
    </row>
    <row r="214" spans="1:65" s="13" customFormat="1" ht="11.25">
      <c r="B214" s="195"/>
      <c r="C214" s="196"/>
      <c r="D214" s="188" t="s">
        <v>288</v>
      </c>
      <c r="E214" s="196"/>
      <c r="F214" s="198" t="s">
        <v>1446</v>
      </c>
      <c r="G214" s="196"/>
      <c r="H214" s="199">
        <v>6.0000000000000001E-3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288</v>
      </c>
      <c r="AU214" s="205" t="s">
        <v>85</v>
      </c>
      <c r="AV214" s="13" t="s">
        <v>85</v>
      </c>
      <c r="AW214" s="13" t="s">
        <v>4</v>
      </c>
      <c r="AX214" s="13" t="s">
        <v>83</v>
      </c>
      <c r="AY214" s="205" t="s">
        <v>275</v>
      </c>
    </row>
    <row r="215" spans="1:65" s="2" customFormat="1" ht="16.5" customHeight="1">
      <c r="A215" s="36"/>
      <c r="B215" s="37"/>
      <c r="C215" s="175" t="s">
        <v>483</v>
      </c>
      <c r="D215" s="175" t="s">
        <v>277</v>
      </c>
      <c r="E215" s="176" t="s">
        <v>423</v>
      </c>
      <c r="F215" s="177" t="s">
        <v>424</v>
      </c>
      <c r="G215" s="178" t="s">
        <v>409</v>
      </c>
      <c r="H215" s="179">
        <v>28.5</v>
      </c>
      <c r="I215" s="180"/>
      <c r="J215" s="181">
        <f>ROUND(I215*H215,2)</f>
        <v>0</v>
      </c>
      <c r="K215" s="177" t="s">
        <v>281</v>
      </c>
      <c r="L215" s="41"/>
      <c r="M215" s="182" t="s">
        <v>19</v>
      </c>
      <c r="N215" s="183" t="s">
        <v>46</v>
      </c>
      <c r="O215" s="66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282</v>
      </c>
      <c r="AT215" s="186" t="s">
        <v>277</v>
      </c>
      <c r="AU215" s="186" t="s">
        <v>85</v>
      </c>
      <c r="AY215" s="19" t="s">
        <v>275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83</v>
      </c>
      <c r="BK215" s="187">
        <f>ROUND(I215*H215,2)</f>
        <v>0</v>
      </c>
      <c r="BL215" s="19" t="s">
        <v>282</v>
      </c>
      <c r="BM215" s="186" t="s">
        <v>1447</v>
      </c>
    </row>
    <row r="216" spans="1:65" s="2" customFormat="1" ht="11.25">
      <c r="A216" s="36"/>
      <c r="B216" s="37"/>
      <c r="C216" s="38"/>
      <c r="D216" s="188" t="s">
        <v>284</v>
      </c>
      <c r="E216" s="38"/>
      <c r="F216" s="189" t="s">
        <v>426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284</v>
      </c>
      <c r="AU216" s="19" t="s">
        <v>85</v>
      </c>
    </row>
    <row r="217" spans="1:65" s="2" customFormat="1" ht="11.25">
      <c r="A217" s="36"/>
      <c r="B217" s="37"/>
      <c r="C217" s="38"/>
      <c r="D217" s="193" t="s">
        <v>286</v>
      </c>
      <c r="E217" s="38"/>
      <c r="F217" s="194" t="s">
        <v>427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286</v>
      </c>
      <c r="AU217" s="19" t="s">
        <v>85</v>
      </c>
    </row>
    <row r="218" spans="1:65" s="13" customFormat="1" ht="11.25">
      <c r="B218" s="195"/>
      <c r="C218" s="196"/>
      <c r="D218" s="188" t="s">
        <v>288</v>
      </c>
      <c r="E218" s="197" t="s">
        <v>19</v>
      </c>
      <c r="F218" s="198" t="s">
        <v>1448</v>
      </c>
      <c r="G218" s="196"/>
      <c r="H218" s="199">
        <v>16.5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288</v>
      </c>
      <c r="AU218" s="205" t="s">
        <v>85</v>
      </c>
      <c r="AV218" s="13" t="s">
        <v>85</v>
      </c>
      <c r="AW218" s="13" t="s">
        <v>36</v>
      </c>
      <c r="AX218" s="13" t="s">
        <v>75</v>
      </c>
      <c r="AY218" s="205" t="s">
        <v>275</v>
      </c>
    </row>
    <row r="219" spans="1:65" s="13" customFormat="1" ht="11.25">
      <c r="B219" s="195"/>
      <c r="C219" s="196"/>
      <c r="D219" s="188" t="s">
        <v>288</v>
      </c>
      <c r="E219" s="197" t="s">
        <v>19</v>
      </c>
      <c r="F219" s="198" t="s">
        <v>1449</v>
      </c>
      <c r="G219" s="196"/>
      <c r="H219" s="199">
        <v>12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288</v>
      </c>
      <c r="AU219" s="205" t="s">
        <v>85</v>
      </c>
      <c r="AV219" s="13" t="s">
        <v>85</v>
      </c>
      <c r="AW219" s="13" t="s">
        <v>36</v>
      </c>
      <c r="AX219" s="13" t="s">
        <v>75</v>
      </c>
      <c r="AY219" s="205" t="s">
        <v>275</v>
      </c>
    </row>
    <row r="220" spans="1:65" s="15" customFormat="1" ht="11.25">
      <c r="B220" s="231"/>
      <c r="C220" s="232"/>
      <c r="D220" s="188" t="s">
        <v>288</v>
      </c>
      <c r="E220" s="233" t="s">
        <v>19</v>
      </c>
      <c r="F220" s="234" t="s">
        <v>922</v>
      </c>
      <c r="G220" s="232"/>
      <c r="H220" s="235">
        <v>28.5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288</v>
      </c>
      <c r="AU220" s="241" t="s">
        <v>85</v>
      </c>
      <c r="AV220" s="15" t="s">
        <v>282</v>
      </c>
      <c r="AW220" s="15" t="s">
        <v>36</v>
      </c>
      <c r="AX220" s="15" t="s">
        <v>83</v>
      </c>
      <c r="AY220" s="241" t="s">
        <v>275</v>
      </c>
    </row>
    <row r="221" spans="1:65" s="2" customFormat="1" ht="16.5" customHeight="1">
      <c r="A221" s="36"/>
      <c r="B221" s="37"/>
      <c r="C221" s="175" t="s">
        <v>487</v>
      </c>
      <c r="D221" s="175" t="s">
        <v>277</v>
      </c>
      <c r="E221" s="176" t="s">
        <v>430</v>
      </c>
      <c r="F221" s="177" t="s">
        <v>431</v>
      </c>
      <c r="G221" s="178" t="s">
        <v>409</v>
      </c>
      <c r="H221" s="179">
        <v>28.5</v>
      </c>
      <c r="I221" s="180"/>
      <c r="J221" s="181">
        <f>ROUND(I221*H221,2)</f>
        <v>0</v>
      </c>
      <c r="K221" s="177" t="s">
        <v>281</v>
      </c>
      <c r="L221" s="41"/>
      <c r="M221" s="182" t="s">
        <v>19</v>
      </c>
      <c r="N221" s="183" t="s">
        <v>46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282</v>
      </c>
      <c r="AT221" s="186" t="s">
        <v>277</v>
      </c>
      <c r="AU221" s="186" t="s">
        <v>85</v>
      </c>
      <c r="AY221" s="19" t="s">
        <v>275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83</v>
      </c>
      <c r="BK221" s="187">
        <f>ROUND(I221*H221,2)</f>
        <v>0</v>
      </c>
      <c r="BL221" s="19" t="s">
        <v>282</v>
      </c>
      <c r="BM221" s="186" t="s">
        <v>1450</v>
      </c>
    </row>
    <row r="222" spans="1:65" s="2" customFormat="1" ht="11.25">
      <c r="A222" s="36"/>
      <c r="B222" s="37"/>
      <c r="C222" s="38"/>
      <c r="D222" s="188" t="s">
        <v>284</v>
      </c>
      <c r="E222" s="38"/>
      <c r="F222" s="189" t="s">
        <v>433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284</v>
      </c>
      <c r="AU222" s="19" t="s">
        <v>85</v>
      </c>
    </row>
    <row r="223" spans="1:65" s="2" customFormat="1" ht="11.25">
      <c r="A223" s="36"/>
      <c r="B223" s="37"/>
      <c r="C223" s="38"/>
      <c r="D223" s="193" t="s">
        <v>286</v>
      </c>
      <c r="E223" s="38"/>
      <c r="F223" s="194" t="s">
        <v>434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286</v>
      </c>
      <c r="AU223" s="19" t="s">
        <v>85</v>
      </c>
    </row>
    <row r="224" spans="1:65" s="13" customFormat="1" ht="11.25">
      <c r="B224" s="195"/>
      <c r="C224" s="196"/>
      <c r="D224" s="188" t="s">
        <v>288</v>
      </c>
      <c r="E224" s="197" t="s">
        <v>19</v>
      </c>
      <c r="F224" s="198" t="s">
        <v>1448</v>
      </c>
      <c r="G224" s="196"/>
      <c r="H224" s="199">
        <v>16.5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288</v>
      </c>
      <c r="AU224" s="205" t="s">
        <v>85</v>
      </c>
      <c r="AV224" s="13" t="s">
        <v>85</v>
      </c>
      <c r="AW224" s="13" t="s">
        <v>36</v>
      </c>
      <c r="AX224" s="13" t="s">
        <v>75</v>
      </c>
      <c r="AY224" s="205" t="s">
        <v>275</v>
      </c>
    </row>
    <row r="225" spans="1:65" s="13" customFormat="1" ht="11.25">
      <c r="B225" s="195"/>
      <c r="C225" s="196"/>
      <c r="D225" s="188" t="s">
        <v>288</v>
      </c>
      <c r="E225" s="197" t="s">
        <v>19</v>
      </c>
      <c r="F225" s="198" t="s">
        <v>1449</v>
      </c>
      <c r="G225" s="196"/>
      <c r="H225" s="199">
        <v>12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288</v>
      </c>
      <c r="AU225" s="205" t="s">
        <v>85</v>
      </c>
      <c r="AV225" s="13" t="s">
        <v>85</v>
      </c>
      <c r="AW225" s="13" t="s">
        <v>36</v>
      </c>
      <c r="AX225" s="13" t="s">
        <v>75</v>
      </c>
      <c r="AY225" s="205" t="s">
        <v>275</v>
      </c>
    </row>
    <row r="226" spans="1:65" s="15" customFormat="1" ht="11.25">
      <c r="B226" s="231"/>
      <c r="C226" s="232"/>
      <c r="D226" s="188" t="s">
        <v>288</v>
      </c>
      <c r="E226" s="233" t="s">
        <v>19</v>
      </c>
      <c r="F226" s="234" t="s">
        <v>922</v>
      </c>
      <c r="G226" s="232"/>
      <c r="H226" s="235">
        <v>28.5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288</v>
      </c>
      <c r="AU226" s="241" t="s">
        <v>85</v>
      </c>
      <c r="AV226" s="15" t="s">
        <v>282</v>
      </c>
      <c r="AW226" s="15" t="s">
        <v>36</v>
      </c>
      <c r="AX226" s="15" t="s">
        <v>83</v>
      </c>
      <c r="AY226" s="241" t="s">
        <v>275</v>
      </c>
    </row>
    <row r="227" spans="1:65" s="2" customFormat="1" ht="16.5" customHeight="1">
      <c r="A227" s="36"/>
      <c r="B227" s="37"/>
      <c r="C227" s="175" t="s">
        <v>798</v>
      </c>
      <c r="D227" s="175" t="s">
        <v>277</v>
      </c>
      <c r="E227" s="176" t="s">
        <v>436</v>
      </c>
      <c r="F227" s="177" t="s">
        <v>437</v>
      </c>
      <c r="G227" s="178" t="s">
        <v>409</v>
      </c>
      <c r="H227" s="179">
        <v>114</v>
      </c>
      <c r="I227" s="180"/>
      <c r="J227" s="181">
        <f>ROUND(I227*H227,2)</f>
        <v>0</v>
      </c>
      <c r="K227" s="177" t="s">
        <v>281</v>
      </c>
      <c r="L227" s="41"/>
      <c r="M227" s="182" t="s">
        <v>19</v>
      </c>
      <c r="N227" s="183" t="s">
        <v>46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282</v>
      </c>
      <c r="AT227" s="186" t="s">
        <v>277</v>
      </c>
      <c r="AU227" s="186" t="s">
        <v>85</v>
      </c>
      <c r="AY227" s="19" t="s">
        <v>275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83</v>
      </c>
      <c r="BK227" s="187">
        <f>ROUND(I227*H227,2)</f>
        <v>0</v>
      </c>
      <c r="BL227" s="19" t="s">
        <v>282</v>
      </c>
      <c r="BM227" s="186" t="s">
        <v>1451</v>
      </c>
    </row>
    <row r="228" spans="1:65" s="2" customFormat="1" ht="11.25">
      <c r="A228" s="36"/>
      <c r="B228" s="37"/>
      <c r="C228" s="38"/>
      <c r="D228" s="188" t="s">
        <v>284</v>
      </c>
      <c r="E228" s="38"/>
      <c r="F228" s="189" t="s">
        <v>439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284</v>
      </c>
      <c r="AU228" s="19" t="s">
        <v>85</v>
      </c>
    </row>
    <row r="229" spans="1:65" s="2" customFormat="1" ht="11.25">
      <c r="A229" s="36"/>
      <c r="B229" s="37"/>
      <c r="C229" s="38"/>
      <c r="D229" s="193" t="s">
        <v>286</v>
      </c>
      <c r="E229" s="38"/>
      <c r="F229" s="194" t="s">
        <v>440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286</v>
      </c>
      <c r="AU229" s="19" t="s">
        <v>85</v>
      </c>
    </row>
    <row r="230" spans="1:65" s="14" customFormat="1" ht="11.25">
      <c r="B230" s="217"/>
      <c r="C230" s="218"/>
      <c r="D230" s="188" t="s">
        <v>288</v>
      </c>
      <c r="E230" s="219" t="s">
        <v>19</v>
      </c>
      <c r="F230" s="220" t="s">
        <v>947</v>
      </c>
      <c r="G230" s="218"/>
      <c r="H230" s="219" t="s">
        <v>19</v>
      </c>
      <c r="I230" s="221"/>
      <c r="J230" s="218"/>
      <c r="K230" s="218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288</v>
      </c>
      <c r="AU230" s="226" t="s">
        <v>85</v>
      </c>
      <c r="AV230" s="14" t="s">
        <v>83</v>
      </c>
      <c r="AW230" s="14" t="s">
        <v>36</v>
      </c>
      <c r="AX230" s="14" t="s">
        <v>75</v>
      </c>
      <c r="AY230" s="226" t="s">
        <v>275</v>
      </c>
    </row>
    <row r="231" spans="1:65" s="13" customFormat="1" ht="11.25">
      <c r="B231" s="195"/>
      <c r="C231" s="196"/>
      <c r="D231" s="188" t="s">
        <v>288</v>
      </c>
      <c r="E231" s="197" t="s">
        <v>19</v>
      </c>
      <c r="F231" s="198" t="s">
        <v>1452</v>
      </c>
      <c r="G231" s="196"/>
      <c r="H231" s="199">
        <v>66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288</v>
      </c>
      <c r="AU231" s="205" t="s">
        <v>85</v>
      </c>
      <c r="AV231" s="13" t="s">
        <v>85</v>
      </c>
      <c r="AW231" s="13" t="s">
        <v>36</v>
      </c>
      <c r="AX231" s="13" t="s">
        <v>75</v>
      </c>
      <c r="AY231" s="205" t="s">
        <v>275</v>
      </c>
    </row>
    <row r="232" spans="1:65" s="13" customFormat="1" ht="11.25">
      <c r="B232" s="195"/>
      <c r="C232" s="196"/>
      <c r="D232" s="188" t="s">
        <v>288</v>
      </c>
      <c r="E232" s="197" t="s">
        <v>19</v>
      </c>
      <c r="F232" s="198" t="s">
        <v>1453</v>
      </c>
      <c r="G232" s="196"/>
      <c r="H232" s="199">
        <v>48</v>
      </c>
      <c r="I232" s="200"/>
      <c r="J232" s="196"/>
      <c r="K232" s="196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288</v>
      </c>
      <c r="AU232" s="205" t="s">
        <v>85</v>
      </c>
      <c r="AV232" s="13" t="s">
        <v>85</v>
      </c>
      <c r="AW232" s="13" t="s">
        <v>36</v>
      </c>
      <c r="AX232" s="13" t="s">
        <v>75</v>
      </c>
      <c r="AY232" s="205" t="s">
        <v>275</v>
      </c>
    </row>
    <row r="233" spans="1:65" s="15" customFormat="1" ht="11.25">
      <c r="B233" s="231"/>
      <c r="C233" s="232"/>
      <c r="D233" s="188" t="s">
        <v>288</v>
      </c>
      <c r="E233" s="233" t="s">
        <v>19</v>
      </c>
      <c r="F233" s="234" t="s">
        <v>922</v>
      </c>
      <c r="G233" s="232"/>
      <c r="H233" s="235">
        <v>114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288</v>
      </c>
      <c r="AU233" s="241" t="s">
        <v>85</v>
      </c>
      <c r="AV233" s="15" t="s">
        <v>282</v>
      </c>
      <c r="AW233" s="15" t="s">
        <v>36</v>
      </c>
      <c r="AX233" s="15" t="s">
        <v>83</v>
      </c>
      <c r="AY233" s="241" t="s">
        <v>275</v>
      </c>
    </row>
    <row r="234" spans="1:65" s="2" customFormat="1" ht="16.5" customHeight="1">
      <c r="A234" s="36"/>
      <c r="B234" s="37"/>
      <c r="C234" s="206" t="s">
        <v>802</v>
      </c>
      <c r="D234" s="206" t="s">
        <v>302</v>
      </c>
      <c r="E234" s="207" t="s">
        <v>443</v>
      </c>
      <c r="F234" s="208" t="s">
        <v>444</v>
      </c>
      <c r="G234" s="209" t="s">
        <v>305</v>
      </c>
      <c r="H234" s="210">
        <v>13.2</v>
      </c>
      <c r="I234" s="211"/>
      <c r="J234" s="212">
        <f>ROUND(I234*H234,2)</f>
        <v>0</v>
      </c>
      <c r="K234" s="208" t="s">
        <v>19</v>
      </c>
      <c r="L234" s="213"/>
      <c r="M234" s="214" t="s">
        <v>19</v>
      </c>
      <c r="N234" s="215" t="s">
        <v>46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306</v>
      </c>
      <c r="AT234" s="186" t="s">
        <v>302</v>
      </c>
      <c r="AU234" s="186" t="s">
        <v>85</v>
      </c>
      <c r="AY234" s="19" t="s">
        <v>275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83</v>
      </c>
      <c r="BK234" s="187">
        <f>ROUND(I234*H234,2)</f>
        <v>0</v>
      </c>
      <c r="BL234" s="19" t="s">
        <v>282</v>
      </c>
      <c r="BM234" s="186" t="s">
        <v>1454</v>
      </c>
    </row>
    <row r="235" spans="1:65" s="2" customFormat="1" ht="11.25">
      <c r="A235" s="36"/>
      <c r="B235" s="37"/>
      <c r="C235" s="38"/>
      <c r="D235" s="188" t="s">
        <v>284</v>
      </c>
      <c r="E235" s="38"/>
      <c r="F235" s="189" t="s">
        <v>444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284</v>
      </c>
      <c r="AU235" s="19" t="s">
        <v>85</v>
      </c>
    </row>
    <row r="236" spans="1:65" s="2" customFormat="1" ht="19.5">
      <c r="A236" s="36"/>
      <c r="B236" s="37"/>
      <c r="C236" s="38"/>
      <c r="D236" s="188" t="s">
        <v>308</v>
      </c>
      <c r="E236" s="38"/>
      <c r="F236" s="216" t="s">
        <v>446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85</v>
      </c>
    </row>
    <row r="237" spans="1:65" s="13" customFormat="1" ht="11.25">
      <c r="B237" s="195"/>
      <c r="C237" s="196"/>
      <c r="D237" s="188" t="s">
        <v>288</v>
      </c>
      <c r="E237" s="197" t="s">
        <v>19</v>
      </c>
      <c r="F237" s="198" t="s">
        <v>1455</v>
      </c>
      <c r="G237" s="196"/>
      <c r="H237" s="199">
        <v>66</v>
      </c>
      <c r="I237" s="200"/>
      <c r="J237" s="196"/>
      <c r="K237" s="196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288</v>
      </c>
      <c r="AU237" s="205" t="s">
        <v>85</v>
      </c>
      <c r="AV237" s="13" t="s">
        <v>85</v>
      </c>
      <c r="AW237" s="13" t="s">
        <v>36</v>
      </c>
      <c r="AX237" s="13" t="s">
        <v>83</v>
      </c>
      <c r="AY237" s="205" t="s">
        <v>275</v>
      </c>
    </row>
    <row r="238" spans="1:65" s="13" customFormat="1" ht="11.25">
      <c r="B238" s="195"/>
      <c r="C238" s="196"/>
      <c r="D238" s="188" t="s">
        <v>288</v>
      </c>
      <c r="E238" s="196"/>
      <c r="F238" s="198" t="s">
        <v>1456</v>
      </c>
      <c r="G238" s="196"/>
      <c r="H238" s="199">
        <v>13.2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288</v>
      </c>
      <c r="AU238" s="205" t="s">
        <v>85</v>
      </c>
      <c r="AV238" s="13" t="s">
        <v>85</v>
      </c>
      <c r="AW238" s="13" t="s">
        <v>4</v>
      </c>
      <c r="AX238" s="13" t="s">
        <v>83</v>
      </c>
      <c r="AY238" s="205" t="s">
        <v>275</v>
      </c>
    </row>
    <row r="239" spans="1:65" s="12" customFormat="1" ht="22.9" customHeight="1">
      <c r="B239" s="159"/>
      <c r="C239" s="160"/>
      <c r="D239" s="161" t="s">
        <v>74</v>
      </c>
      <c r="E239" s="173" t="s">
        <v>282</v>
      </c>
      <c r="F239" s="173" t="s">
        <v>449</v>
      </c>
      <c r="G239" s="160"/>
      <c r="H239" s="160"/>
      <c r="I239" s="163"/>
      <c r="J239" s="174">
        <f>BK239</f>
        <v>0</v>
      </c>
      <c r="K239" s="160"/>
      <c r="L239" s="165"/>
      <c r="M239" s="166"/>
      <c r="N239" s="167"/>
      <c r="O239" s="167"/>
      <c r="P239" s="168">
        <f>SUM(P240:P246)</f>
        <v>0</v>
      </c>
      <c r="Q239" s="167"/>
      <c r="R239" s="168">
        <f>SUM(R240:R246)</f>
        <v>1.4520000000000002E-2</v>
      </c>
      <c r="S239" s="167"/>
      <c r="T239" s="169">
        <f>SUM(T240:T246)</f>
        <v>0</v>
      </c>
      <c r="AR239" s="170" t="s">
        <v>83</v>
      </c>
      <c r="AT239" s="171" t="s">
        <v>74</v>
      </c>
      <c r="AU239" s="171" t="s">
        <v>83</v>
      </c>
      <c r="AY239" s="170" t="s">
        <v>275</v>
      </c>
      <c r="BK239" s="172">
        <f>SUM(BK240:BK246)</f>
        <v>0</v>
      </c>
    </row>
    <row r="240" spans="1:65" s="2" customFormat="1" ht="16.5" customHeight="1">
      <c r="A240" s="36"/>
      <c r="B240" s="37"/>
      <c r="C240" s="175" t="s">
        <v>804</v>
      </c>
      <c r="D240" s="175" t="s">
        <v>277</v>
      </c>
      <c r="E240" s="176" t="s">
        <v>451</v>
      </c>
      <c r="F240" s="177" t="s">
        <v>452</v>
      </c>
      <c r="G240" s="178" t="s">
        <v>453</v>
      </c>
      <c r="H240" s="179">
        <v>33</v>
      </c>
      <c r="I240" s="180"/>
      <c r="J240" s="181">
        <f>ROUND(I240*H240,2)</f>
        <v>0</v>
      </c>
      <c r="K240" s="177" t="s">
        <v>19</v>
      </c>
      <c r="L240" s="41"/>
      <c r="M240" s="182" t="s">
        <v>19</v>
      </c>
      <c r="N240" s="183" t="s">
        <v>46</v>
      </c>
      <c r="O240" s="66"/>
      <c r="P240" s="184">
        <f>O240*H240</f>
        <v>0</v>
      </c>
      <c r="Q240" s="184">
        <v>3.8000000000000002E-4</v>
      </c>
      <c r="R240" s="184">
        <f>Q240*H240</f>
        <v>1.2540000000000001E-2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282</v>
      </c>
      <c r="AT240" s="186" t="s">
        <v>277</v>
      </c>
      <c r="AU240" s="186" t="s">
        <v>85</v>
      </c>
      <c r="AY240" s="19" t="s">
        <v>275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83</v>
      </c>
      <c r="BK240" s="187">
        <f>ROUND(I240*H240,2)</f>
        <v>0</v>
      </c>
      <c r="BL240" s="19" t="s">
        <v>282</v>
      </c>
      <c r="BM240" s="186" t="s">
        <v>1457</v>
      </c>
    </row>
    <row r="241" spans="1:65" s="2" customFormat="1" ht="11.25">
      <c r="A241" s="36"/>
      <c r="B241" s="37"/>
      <c r="C241" s="38"/>
      <c r="D241" s="188" t="s">
        <v>284</v>
      </c>
      <c r="E241" s="38"/>
      <c r="F241" s="189" t="s">
        <v>452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284</v>
      </c>
      <c r="AU241" s="19" t="s">
        <v>85</v>
      </c>
    </row>
    <row r="242" spans="1:65" s="2" customFormat="1" ht="19.5">
      <c r="A242" s="36"/>
      <c r="B242" s="37"/>
      <c r="C242" s="38"/>
      <c r="D242" s="188" t="s">
        <v>308</v>
      </c>
      <c r="E242" s="38"/>
      <c r="F242" s="216" t="s">
        <v>455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308</v>
      </c>
      <c r="AU242" s="19" t="s">
        <v>85</v>
      </c>
    </row>
    <row r="243" spans="1:65" s="13" customFormat="1" ht="11.25">
      <c r="B243" s="195"/>
      <c r="C243" s="196"/>
      <c r="D243" s="188" t="s">
        <v>288</v>
      </c>
      <c r="E243" s="197" t="s">
        <v>19</v>
      </c>
      <c r="F243" s="198" t="s">
        <v>1408</v>
      </c>
      <c r="G243" s="196"/>
      <c r="H243" s="199">
        <v>33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288</v>
      </c>
      <c r="AU243" s="205" t="s">
        <v>85</v>
      </c>
      <c r="AV243" s="13" t="s">
        <v>85</v>
      </c>
      <c r="AW243" s="13" t="s">
        <v>36</v>
      </c>
      <c r="AX243" s="13" t="s">
        <v>83</v>
      </c>
      <c r="AY243" s="205" t="s">
        <v>275</v>
      </c>
    </row>
    <row r="244" spans="1:65" s="2" customFormat="1" ht="16.5" customHeight="1">
      <c r="A244" s="36"/>
      <c r="B244" s="37"/>
      <c r="C244" s="206" t="s">
        <v>806</v>
      </c>
      <c r="D244" s="206" t="s">
        <v>302</v>
      </c>
      <c r="E244" s="207" t="s">
        <v>457</v>
      </c>
      <c r="F244" s="208" t="s">
        <v>458</v>
      </c>
      <c r="G244" s="209" t="s">
        <v>314</v>
      </c>
      <c r="H244" s="210">
        <v>66</v>
      </c>
      <c r="I244" s="211"/>
      <c r="J244" s="212">
        <f>ROUND(I244*H244,2)</f>
        <v>0</v>
      </c>
      <c r="K244" s="208" t="s">
        <v>281</v>
      </c>
      <c r="L244" s="213"/>
      <c r="M244" s="214" t="s">
        <v>19</v>
      </c>
      <c r="N244" s="215" t="s">
        <v>46</v>
      </c>
      <c r="O244" s="66"/>
      <c r="P244" s="184">
        <f>O244*H244</f>
        <v>0</v>
      </c>
      <c r="Q244" s="184">
        <v>3.0000000000000001E-5</v>
      </c>
      <c r="R244" s="184">
        <f>Q244*H244</f>
        <v>1.98E-3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306</v>
      </c>
      <c r="AT244" s="186" t="s">
        <v>302</v>
      </c>
      <c r="AU244" s="186" t="s">
        <v>85</v>
      </c>
      <c r="AY244" s="19" t="s">
        <v>275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83</v>
      </c>
      <c r="BK244" s="187">
        <f>ROUND(I244*H244,2)</f>
        <v>0</v>
      </c>
      <c r="BL244" s="19" t="s">
        <v>282</v>
      </c>
      <c r="BM244" s="186" t="s">
        <v>1458</v>
      </c>
    </row>
    <row r="245" spans="1:65" s="2" customFormat="1" ht="11.25">
      <c r="A245" s="36"/>
      <c r="B245" s="37"/>
      <c r="C245" s="38"/>
      <c r="D245" s="188" t="s">
        <v>284</v>
      </c>
      <c r="E245" s="38"/>
      <c r="F245" s="189" t="s">
        <v>458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284</v>
      </c>
      <c r="AU245" s="19" t="s">
        <v>85</v>
      </c>
    </row>
    <row r="246" spans="1:65" s="13" customFormat="1" ht="11.25">
      <c r="B246" s="195"/>
      <c r="C246" s="196"/>
      <c r="D246" s="188" t="s">
        <v>288</v>
      </c>
      <c r="E246" s="196"/>
      <c r="F246" s="198" t="s">
        <v>1459</v>
      </c>
      <c r="G246" s="196"/>
      <c r="H246" s="199">
        <v>66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288</v>
      </c>
      <c r="AU246" s="205" t="s">
        <v>85</v>
      </c>
      <c r="AV246" s="13" t="s">
        <v>85</v>
      </c>
      <c r="AW246" s="13" t="s">
        <v>4</v>
      </c>
      <c r="AX246" s="13" t="s">
        <v>83</v>
      </c>
      <c r="AY246" s="205" t="s">
        <v>275</v>
      </c>
    </row>
    <row r="247" spans="1:65" s="12" customFormat="1" ht="22.9" customHeight="1">
      <c r="B247" s="159"/>
      <c r="C247" s="160"/>
      <c r="D247" s="161" t="s">
        <v>74</v>
      </c>
      <c r="E247" s="173" t="s">
        <v>337</v>
      </c>
      <c r="F247" s="173" t="s">
        <v>460</v>
      </c>
      <c r="G247" s="160"/>
      <c r="H247" s="160"/>
      <c r="I247" s="163"/>
      <c r="J247" s="174">
        <f>BK247</f>
        <v>0</v>
      </c>
      <c r="K247" s="160"/>
      <c r="L247" s="165"/>
      <c r="M247" s="166"/>
      <c r="N247" s="167"/>
      <c r="O247" s="167"/>
      <c r="P247" s="168">
        <f>SUM(P248:P250)</f>
        <v>0</v>
      </c>
      <c r="Q247" s="167"/>
      <c r="R247" s="168">
        <f>SUM(R248:R250)</f>
        <v>0</v>
      </c>
      <c r="S247" s="167"/>
      <c r="T247" s="169">
        <f>SUM(T248:T250)</f>
        <v>0</v>
      </c>
      <c r="AR247" s="170" t="s">
        <v>83</v>
      </c>
      <c r="AT247" s="171" t="s">
        <v>74</v>
      </c>
      <c r="AU247" s="171" t="s">
        <v>83</v>
      </c>
      <c r="AY247" s="170" t="s">
        <v>275</v>
      </c>
      <c r="BK247" s="172">
        <f>SUM(BK248:BK250)</f>
        <v>0</v>
      </c>
    </row>
    <row r="248" spans="1:65" s="2" customFormat="1" ht="24.2" customHeight="1">
      <c r="A248" s="36"/>
      <c r="B248" s="37"/>
      <c r="C248" s="175" t="s">
        <v>965</v>
      </c>
      <c r="D248" s="175" t="s">
        <v>277</v>
      </c>
      <c r="E248" s="176" t="s">
        <v>462</v>
      </c>
      <c r="F248" s="177" t="s">
        <v>463</v>
      </c>
      <c r="G248" s="178" t="s">
        <v>464</v>
      </c>
      <c r="H248" s="179">
        <v>3</v>
      </c>
      <c r="I248" s="180"/>
      <c r="J248" s="181">
        <f>ROUND(I248*H248,2)</f>
        <v>0</v>
      </c>
      <c r="K248" s="177" t="s">
        <v>19</v>
      </c>
      <c r="L248" s="41"/>
      <c r="M248" s="182" t="s">
        <v>19</v>
      </c>
      <c r="N248" s="183" t="s">
        <v>46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282</v>
      </c>
      <c r="AT248" s="186" t="s">
        <v>277</v>
      </c>
      <c r="AU248" s="186" t="s">
        <v>85</v>
      </c>
      <c r="AY248" s="19" t="s">
        <v>275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83</v>
      </c>
      <c r="BK248" s="187">
        <f>ROUND(I248*H248,2)</f>
        <v>0</v>
      </c>
      <c r="BL248" s="19" t="s">
        <v>282</v>
      </c>
      <c r="BM248" s="186" t="s">
        <v>1460</v>
      </c>
    </row>
    <row r="249" spans="1:65" s="2" customFormat="1" ht="11.25">
      <c r="A249" s="36"/>
      <c r="B249" s="37"/>
      <c r="C249" s="38"/>
      <c r="D249" s="188" t="s">
        <v>284</v>
      </c>
      <c r="E249" s="38"/>
      <c r="F249" s="189" t="s">
        <v>463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284</v>
      </c>
      <c r="AU249" s="19" t="s">
        <v>85</v>
      </c>
    </row>
    <row r="250" spans="1:65" s="2" customFormat="1" ht="58.5">
      <c r="A250" s="36"/>
      <c r="B250" s="37"/>
      <c r="C250" s="38"/>
      <c r="D250" s="188" t="s">
        <v>308</v>
      </c>
      <c r="E250" s="38"/>
      <c r="F250" s="216" t="s">
        <v>466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308</v>
      </c>
      <c r="AU250" s="19" t="s">
        <v>85</v>
      </c>
    </row>
    <row r="251" spans="1:65" s="12" customFormat="1" ht="22.9" customHeight="1">
      <c r="B251" s="159"/>
      <c r="C251" s="160"/>
      <c r="D251" s="161" t="s">
        <v>74</v>
      </c>
      <c r="E251" s="173" t="s">
        <v>467</v>
      </c>
      <c r="F251" s="173" t="s">
        <v>468</v>
      </c>
      <c r="G251" s="160"/>
      <c r="H251" s="160"/>
      <c r="I251" s="163"/>
      <c r="J251" s="174">
        <f>BK251</f>
        <v>0</v>
      </c>
      <c r="K251" s="160"/>
      <c r="L251" s="165"/>
      <c r="M251" s="166"/>
      <c r="N251" s="167"/>
      <c r="O251" s="167"/>
      <c r="P251" s="168">
        <f>SUM(P252:P276)</f>
        <v>0</v>
      </c>
      <c r="Q251" s="167"/>
      <c r="R251" s="168">
        <f>SUM(R252:R276)</f>
        <v>0.18018999999999999</v>
      </c>
      <c r="S251" s="167"/>
      <c r="T251" s="169">
        <f>SUM(T252:T276)</f>
        <v>0</v>
      </c>
      <c r="AR251" s="170" t="s">
        <v>83</v>
      </c>
      <c r="AT251" s="171" t="s">
        <v>74</v>
      </c>
      <c r="AU251" s="171" t="s">
        <v>83</v>
      </c>
      <c r="AY251" s="170" t="s">
        <v>275</v>
      </c>
      <c r="BK251" s="172">
        <f>SUM(BK252:BK276)</f>
        <v>0</v>
      </c>
    </row>
    <row r="252" spans="1:65" s="2" customFormat="1" ht="16.5" customHeight="1">
      <c r="A252" s="36"/>
      <c r="B252" s="37"/>
      <c r="C252" s="175" t="s">
        <v>969</v>
      </c>
      <c r="D252" s="175" t="s">
        <v>277</v>
      </c>
      <c r="E252" s="176" t="s">
        <v>470</v>
      </c>
      <c r="F252" s="177" t="s">
        <v>471</v>
      </c>
      <c r="G252" s="178" t="s">
        <v>292</v>
      </c>
      <c r="H252" s="179">
        <v>3.0510000000000002</v>
      </c>
      <c r="I252" s="180"/>
      <c r="J252" s="181">
        <f>ROUND(I252*H252,2)</f>
        <v>0</v>
      </c>
      <c r="K252" s="177" t="s">
        <v>281</v>
      </c>
      <c r="L252" s="41"/>
      <c r="M252" s="182" t="s">
        <v>19</v>
      </c>
      <c r="N252" s="183" t="s">
        <v>46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282</v>
      </c>
      <c r="AT252" s="186" t="s">
        <v>277</v>
      </c>
      <c r="AU252" s="186" t="s">
        <v>85</v>
      </c>
      <c r="AY252" s="19" t="s">
        <v>275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83</v>
      </c>
      <c r="BK252" s="187">
        <f>ROUND(I252*H252,2)</f>
        <v>0</v>
      </c>
      <c r="BL252" s="19" t="s">
        <v>282</v>
      </c>
      <c r="BM252" s="186" t="s">
        <v>1461</v>
      </c>
    </row>
    <row r="253" spans="1:65" s="2" customFormat="1" ht="11.25">
      <c r="A253" s="36"/>
      <c r="B253" s="37"/>
      <c r="C253" s="38"/>
      <c r="D253" s="188" t="s">
        <v>284</v>
      </c>
      <c r="E253" s="38"/>
      <c r="F253" s="189" t="s">
        <v>473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284</v>
      </c>
      <c r="AU253" s="19" t="s">
        <v>85</v>
      </c>
    </row>
    <row r="254" spans="1:65" s="2" customFormat="1" ht="11.25">
      <c r="A254" s="36"/>
      <c r="B254" s="37"/>
      <c r="C254" s="38"/>
      <c r="D254" s="193" t="s">
        <v>286</v>
      </c>
      <c r="E254" s="38"/>
      <c r="F254" s="194" t="s">
        <v>474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286</v>
      </c>
      <c r="AU254" s="19" t="s">
        <v>85</v>
      </c>
    </row>
    <row r="255" spans="1:65" s="2" customFormat="1" ht="16.5" customHeight="1">
      <c r="A255" s="36"/>
      <c r="B255" s="37"/>
      <c r="C255" s="206" t="s">
        <v>973</v>
      </c>
      <c r="D255" s="206" t="s">
        <v>302</v>
      </c>
      <c r="E255" s="207" t="s">
        <v>958</v>
      </c>
      <c r="F255" s="208" t="s">
        <v>959</v>
      </c>
      <c r="G255" s="209" t="s">
        <v>314</v>
      </c>
      <c r="H255" s="210">
        <v>8</v>
      </c>
      <c r="I255" s="211"/>
      <c r="J255" s="212">
        <f>ROUND(I255*H255,2)</f>
        <v>0</v>
      </c>
      <c r="K255" s="208" t="s">
        <v>19</v>
      </c>
      <c r="L255" s="213"/>
      <c r="M255" s="214" t="s">
        <v>19</v>
      </c>
      <c r="N255" s="215" t="s">
        <v>46</v>
      </c>
      <c r="O255" s="66"/>
      <c r="P255" s="184">
        <f>O255*H255</f>
        <v>0</v>
      </c>
      <c r="Q255" s="184">
        <v>8.9999999999999993E-3</v>
      </c>
      <c r="R255" s="184">
        <f>Q255*H255</f>
        <v>7.1999999999999995E-2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306</v>
      </c>
      <c r="AT255" s="186" t="s">
        <v>302</v>
      </c>
      <c r="AU255" s="186" t="s">
        <v>85</v>
      </c>
      <c r="AY255" s="19" t="s">
        <v>275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83</v>
      </c>
      <c r="BK255" s="187">
        <f>ROUND(I255*H255,2)</f>
        <v>0</v>
      </c>
      <c r="BL255" s="19" t="s">
        <v>282</v>
      </c>
      <c r="BM255" s="186" t="s">
        <v>1462</v>
      </c>
    </row>
    <row r="256" spans="1:65" s="2" customFormat="1" ht="29.25">
      <c r="A256" s="36"/>
      <c r="B256" s="37"/>
      <c r="C256" s="38"/>
      <c r="D256" s="188" t="s">
        <v>284</v>
      </c>
      <c r="E256" s="38"/>
      <c r="F256" s="189" t="s">
        <v>961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284</v>
      </c>
      <c r="AU256" s="19" t="s">
        <v>85</v>
      </c>
    </row>
    <row r="257" spans="1:65" s="2" customFormat="1" ht="16.5" customHeight="1">
      <c r="A257" s="36"/>
      <c r="B257" s="37"/>
      <c r="C257" s="206" t="s">
        <v>977</v>
      </c>
      <c r="D257" s="206" t="s">
        <v>302</v>
      </c>
      <c r="E257" s="207" t="s">
        <v>962</v>
      </c>
      <c r="F257" s="208" t="s">
        <v>963</v>
      </c>
      <c r="G257" s="209" t="s">
        <v>314</v>
      </c>
      <c r="H257" s="210">
        <v>10</v>
      </c>
      <c r="I257" s="211"/>
      <c r="J257" s="212">
        <f>ROUND(I257*H257,2)</f>
        <v>0</v>
      </c>
      <c r="K257" s="208" t="s">
        <v>19</v>
      </c>
      <c r="L257" s="213"/>
      <c r="M257" s="214" t="s">
        <v>19</v>
      </c>
      <c r="N257" s="215" t="s">
        <v>46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306</v>
      </c>
      <c r="AT257" s="186" t="s">
        <v>302</v>
      </c>
      <c r="AU257" s="186" t="s">
        <v>85</v>
      </c>
      <c r="AY257" s="19" t="s">
        <v>275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282</v>
      </c>
      <c r="BM257" s="186" t="s">
        <v>1463</v>
      </c>
    </row>
    <row r="258" spans="1:65" s="2" customFormat="1" ht="11.25">
      <c r="A258" s="36"/>
      <c r="B258" s="37"/>
      <c r="C258" s="38"/>
      <c r="D258" s="188" t="s">
        <v>284</v>
      </c>
      <c r="E258" s="38"/>
      <c r="F258" s="189" t="s">
        <v>963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284</v>
      </c>
      <c r="AU258" s="19" t="s">
        <v>85</v>
      </c>
    </row>
    <row r="259" spans="1:65" s="2" customFormat="1" ht="16.5" customHeight="1">
      <c r="A259" s="36"/>
      <c r="B259" s="37"/>
      <c r="C259" s="206" t="s">
        <v>981</v>
      </c>
      <c r="D259" s="206" t="s">
        <v>302</v>
      </c>
      <c r="E259" s="207" t="s">
        <v>966</v>
      </c>
      <c r="F259" s="208" t="s">
        <v>967</v>
      </c>
      <c r="G259" s="209" t="s">
        <v>314</v>
      </c>
      <c r="H259" s="210">
        <v>30</v>
      </c>
      <c r="I259" s="211"/>
      <c r="J259" s="212">
        <f>ROUND(I259*H259,2)</f>
        <v>0</v>
      </c>
      <c r="K259" s="208" t="s">
        <v>19</v>
      </c>
      <c r="L259" s="213"/>
      <c r="M259" s="214" t="s">
        <v>19</v>
      </c>
      <c r="N259" s="215" t="s">
        <v>46</v>
      </c>
      <c r="O259" s="66"/>
      <c r="P259" s="184">
        <f>O259*H259</f>
        <v>0</v>
      </c>
      <c r="Q259" s="184">
        <v>1E-3</v>
      </c>
      <c r="R259" s="184">
        <f>Q259*H259</f>
        <v>0.03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306</v>
      </c>
      <c r="AT259" s="186" t="s">
        <v>302</v>
      </c>
      <c r="AU259" s="186" t="s">
        <v>85</v>
      </c>
      <c r="AY259" s="19" t="s">
        <v>275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83</v>
      </c>
      <c r="BK259" s="187">
        <f>ROUND(I259*H259,2)</f>
        <v>0</v>
      </c>
      <c r="BL259" s="19" t="s">
        <v>282</v>
      </c>
      <c r="BM259" s="186" t="s">
        <v>1464</v>
      </c>
    </row>
    <row r="260" spans="1:65" s="2" customFormat="1" ht="11.25">
      <c r="A260" s="36"/>
      <c r="B260" s="37"/>
      <c r="C260" s="38"/>
      <c r="D260" s="188" t="s">
        <v>284</v>
      </c>
      <c r="E260" s="38"/>
      <c r="F260" s="189" t="s">
        <v>967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284</v>
      </c>
      <c r="AU260" s="19" t="s">
        <v>85</v>
      </c>
    </row>
    <row r="261" spans="1:65" s="2" customFormat="1" ht="16.5" customHeight="1">
      <c r="A261" s="36"/>
      <c r="B261" s="37"/>
      <c r="C261" s="206" t="s">
        <v>985</v>
      </c>
      <c r="D261" s="206" t="s">
        <v>302</v>
      </c>
      <c r="E261" s="207" t="s">
        <v>970</v>
      </c>
      <c r="F261" s="208" t="s">
        <v>971</v>
      </c>
      <c r="G261" s="209" t="s">
        <v>314</v>
      </c>
      <c r="H261" s="210">
        <v>20</v>
      </c>
      <c r="I261" s="211"/>
      <c r="J261" s="212">
        <f>ROUND(I261*H261,2)</f>
        <v>0</v>
      </c>
      <c r="K261" s="208" t="s">
        <v>19</v>
      </c>
      <c r="L261" s="213"/>
      <c r="M261" s="214" t="s">
        <v>19</v>
      </c>
      <c r="N261" s="215" t="s">
        <v>46</v>
      </c>
      <c r="O261" s="66"/>
      <c r="P261" s="184">
        <f>O261*H261</f>
        <v>0</v>
      </c>
      <c r="Q261" s="184">
        <v>4.0000000000000003E-5</v>
      </c>
      <c r="R261" s="184">
        <f>Q261*H261</f>
        <v>8.0000000000000004E-4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306</v>
      </c>
      <c r="AT261" s="186" t="s">
        <v>302</v>
      </c>
      <c r="AU261" s="186" t="s">
        <v>85</v>
      </c>
      <c r="AY261" s="19" t="s">
        <v>275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83</v>
      </c>
      <c r="BK261" s="187">
        <f>ROUND(I261*H261,2)</f>
        <v>0</v>
      </c>
      <c r="BL261" s="19" t="s">
        <v>282</v>
      </c>
      <c r="BM261" s="186" t="s">
        <v>1465</v>
      </c>
    </row>
    <row r="262" spans="1:65" s="2" customFormat="1" ht="11.25">
      <c r="A262" s="36"/>
      <c r="B262" s="37"/>
      <c r="C262" s="38"/>
      <c r="D262" s="188" t="s">
        <v>284</v>
      </c>
      <c r="E262" s="38"/>
      <c r="F262" s="189" t="s">
        <v>971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284</v>
      </c>
      <c r="AU262" s="19" t="s">
        <v>85</v>
      </c>
    </row>
    <row r="263" spans="1:65" s="2" customFormat="1" ht="16.5" customHeight="1">
      <c r="A263" s="36"/>
      <c r="B263" s="37"/>
      <c r="C263" s="206" t="s">
        <v>989</v>
      </c>
      <c r="D263" s="206" t="s">
        <v>302</v>
      </c>
      <c r="E263" s="207" t="s">
        <v>974</v>
      </c>
      <c r="F263" s="208" t="s">
        <v>975</v>
      </c>
      <c r="G263" s="209" t="s">
        <v>314</v>
      </c>
      <c r="H263" s="210">
        <v>20</v>
      </c>
      <c r="I263" s="211"/>
      <c r="J263" s="212">
        <f>ROUND(I263*H263,2)</f>
        <v>0</v>
      </c>
      <c r="K263" s="208" t="s">
        <v>19</v>
      </c>
      <c r="L263" s="213"/>
      <c r="M263" s="214" t="s">
        <v>19</v>
      </c>
      <c r="N263" s="215" t="s">
        <v>46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306</v>
      </c>
      <c r="AT263" s="186" t="s">
        <v>302</v>
      </c>
      <c r="AU263" s="186" t="s">
        <v>85</v>
      </c>
      <c r="AY263" s="19" t="s">
        <v>275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83</v>
      </c>
      <c r="BK263" s="187">
        <f>ROUND(I263*H263,2)</f>
        <v>0</v>
      </c>
      <c r="BL263" s="19" t="s">
        <v>282</v>
      </c>
      <c r="BM263" s="186" t="s">
        <v>1466</v>
      </c>
    </row>
    <row r="264" spans="1:65" s="2" customFormat="1" ht="11.25">
      <c r="A264" s="36"/>
      <c r="B264" s="37"/>
      <c r="C264" s="38"/>
      <c r="D264" s="188" t="s">
        <v>284</v>
      </c>
      <c r="E264" s="38"/>
      <c r="F264" s="189" t="s">
        <v>975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284</v>
      </c>
      <c r="AU264" s="19" t="s">
        <v>85</v>
      </c>
    </row>
    <row r="265" spans="1:65" s="2" customFormat="1" ht="16.5" customHeight="1">
      <c r="A265" s="36"/>
      <c r="B265" s="37"/>
      <c r="C265" s="206" t="s">
        <v>991</v>
      </c>
      <c r="D265" s="206" t="s">
        <v>302</v>
      </c>
      <c r="E265" s="207" t="s">
        <v>978</v>
      </c>
      <c r="F265" s="208" t="s">
        <v>979</v>
      </c>
      <c r="G265" s="209" t="s">
        <v>314</v>
      </c>
      <c r="H265" s="210">
        <v>10</v>
      </c>
      <c r="I265" s="211"/>
      <c r="J265" s="212">
        <f>ROUND(I265*H265,2)</f>
        <v>0</v>
      </c>
      <c r="K265" s="208" t="s">
        <v>19</v>
      </c>
      <c r="L265" s="213"/>
      <c r="M265" s="214" t="s">
        <v>19</v>
      </c>
      <c r="N265" s="215" t="s">
        <v>46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306</v>
      </c>
      <c r="AT265" s="186" t="s">
        <v>302</v>
      </c>
      <c r="AU265" s="186" t="s">
        <v>85</v>
      </c>
      <c r="AY265" s="19" t="s">
        <v>275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83</v>
      </c>
      <c r="BK265" s="187">
        <f>ROUND(I265*H265,2)</f>
        <v>0</v>
      </c>
      <c r="BL265" s="19" t="s">
        <v>282</v>
      </c>
      <c r="BM265" s="186" t="s">
        <v>1467</v>
      </c>
    </row>
    <row r="266" spans="1:65" s="2" customFormat="1" ht="11.25">
      <c r="A266" s="36"/>
      <c r="B266" s="37"/>
      <c r="C266" s="38"/>
      <c r="D266" s="188" t="s">
        <v>284</v>
      </c>
      <c r="E266" s="38"/>
      <c r="F266" s="189" t="s">
        <v>979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284</v>
      </c>
      <c r="AU266" s="19" t="s">
        <v>85</v>
      </c>
    </row>
    <row r="267" spans="1:65" s="2" customFormat="1" ht="16.5" customHeight="1">
      <c r="A267" s="36"/>
      <c r="B267" s="37"/>
      <c r="C267" s="206" t="s">
        <v>995</v>
      </c>
      <c r="D267" s="206" t="s">
        <v>302</v>
      </c>
      <c r="E267" s="207" t="s">
        <v>982</v>
      </c>
      <c r="F267" s="208" t="s">
        <v>983</v>
      </c>
      <c r="G267" s="209" t="s">
        <v>314</v>
      </c>
      <c r="H267" s="210">
        <v>30</v>
      </c>
      <c r="I267" s="211"/>
      <c r="J267" s="212">
        <f>ROUND(I267*H267,2)</f>
        <v>0</v>
      </c>
      <c r="K267" s="208" t="s">
        <v>19</v>
      </c>
      <c r="L267" s="213"/>
      <c r="M267" s="214" t="s">
        <v>19</v>
      </c>
      <c r="N267" s="215" t="s">
        <v>46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306</v>
      </c>
      <c r="AT267" s="186" t="s">
        <v>302</v>
      </c>
      <c r="AU267" s="186" t="s">
        <v>85</v>
      </c>
      <c r="AY267" s="19" t="s">
        <v>275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83</v>
      </c>
      <c r="BK267" s="187">
        <f>ROUND(I267*H267,2)</f>
        <v>0</v>
      </c>
      <c r="BL267" s="19" t="s">
        <v>282</v>
      </c>
      <c r="BM267" s="186" t="s">
        <v>1468</v>
      </c>
    </row>
    <row r="268" spans="1:65" s="2" customFormat="1" ht="11.25">
      <c r="A268" s="36"/>
      <c r="B268" s="37"/>
      <c r="C268" s="38"/>
      <c r="D268" s="188" t="s">
        <v>284</v>
      </c>
      <c r="E268" s="38"/>
      <c r="F268" s="189" t="s">
        <v>983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284</v>
      </c>
      <c r="AU268" s="19" t="s">
        <v>85</v>
      </c>
    </row>
    <row r="269" spans="1:65" s="2" customFormat="1" ht="16.5" customHeight="1">
      <c r="A269" s="36"/>
      <c r="B269" s="37"/>
      <c r="C269" s="206" t="s">
        <v>1285</v>
      </c>
      <c r="D269" s="206" t="s">
        <v>302</v>
      </c>
      <c r="E269" s="207" t="s">
        <v>986</v>
      </c>
      <c r="F269" s="208" t="s">
        <v>987</v>
      </c>
      <c r="G269" s="209" t="s">
        <v>314</v>
      </c>
      <c r="H269" s="210">
        <v>7</v>
      </c>
      <c r="I269" s="211"/>
      <c r="J269" s="212">
        <f>ROUND(I269*H269,2)</f>
        <v>0</v>
      </c>
      <c r="K269" s="208" t="s">
        <v>19</v>
      </c>
      <c r="L269" s="213"/>
      <c r="M269" s="214" t="s">
        <v>19</v>
      </c>
      <c r="N269" s="215" t="s">
        <v>46</v>
      </c>
      <c r="O269" s="66"/>
      <c r="P269" s="184">
        <f>O269*H269</f>
        <v>0</v>
      </c>
      <c r="Q269" s="184">
        <v>1E-3</v>
      </c>
      <c r="R269" s="184">
        <f>Q269*H269</f>
        <v>7.0000000000000001E-3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306</v>
      </c>
      <c r="AT269" s="186" t="s">
        <v>302</v>
      </c>
      <c r="AU269" s="186" t="s">
        <v>85</v>
      </c>
      <c r="AY269" s="19" t="s">
        <v>275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83</v>
      </c>
      <c r="BK269" s="187">
        <f>ROUND(I269*H269,2)</f>
        <v>0</v>
      </c>
      <c r="BL269" s="19" t="s">
        <v>282</v>
      </c>
      <c r="BM269" s="186" t="s">
        <v>1469</v>
      </c>
    </row>
    <row r="270" spans="1:65" s="2" customFormat="1" ht="11.25">
      <c r="A270" s="36"/>
      <c r="B270" s="37"/>
      <c r="C270" s="38"/>
      <c r="D270" s="188" t="s">
        <v>284</v>
      </c>
      <c r="E270" s="38"/>
      <c r="F270" s="189" t="s">
        <v>987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284</v>
      </c>
      <c r="AU270" s="19" t="s">
        <v>85</v>
      </c>
    </row>
    <row r="271" spans="1:65" s="2" customFormat="1" ht="16.5" customHeight="1">
      <c r="A271" s="36"/>
      <c r="B271" s="37"/>
      <c r="C271" s="206" t="s">
        <v>1289</v>
      </c>
      <c r="D271" s="206" t="s">
        <v>302</v>
      </c>
      <c r="E271" s="207" t="s">
        <v>795</v>
      </c>
      <c r="F271" s="208" t="s">
        <v>796</v>
      </c>
      <c r="G271" s="209" t="s">
        <v>314</v>
      </c>
      <c r="H271" s="210">
        <v>13</v>
      </c>
      <c r="I271" s="211"/>
      <c r="J271" s="212">
        <f>ROUND(I271*H271,2)</f>
        <v>0</v>
      </c>
      <c r="K271" s="208" t="s">
        <v>19</v>
      </c>
      <c r="L271" s="213"/>
      <c r="M271" s="214" t="s">
        <v>19</v>
      </c>
      <c r="N271" s="215" t="s">
        <v>46</v>
      </c>
      <c r="O271" s="66"/>
      <c r="P271" s="184">
        <f>O271*H271</f>
        <v>0</v>
      </c>
      <c r="Q271" s="184">
        <v>3.0000000000000001E-5</v>
      </c>
      <c r="R271" s="184">
        <f>Q271*H271</f>
        <v>3.8999999999999999E-4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306</v>
      </c>
      <c r="AT271" s="186" t="s">
        <v>302</v>
      </c>
      <c r="AU271" s="186" t="s">
        <v>85</v>
      </c>
      <c r="AY271" s="19" t="s">
        <v>275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83</v>
      </c>
      <c r="BK271" s="187">
        <f>ROUND(I271*H271,2)</f>
        <v>0</v>
      </c>
      <c r="BL271" s="19" t="s">
        <v>282</v>
      </c>
      <c r="BM271" s="186" t="s">
        <v>1470</v>
      </c>
    </row>
    <row r="272" spans="1:65" s="2" customFormat="1" ht="11.25">
      <c r="A272" s="36"/>
      <c r="B272" s="37"/>
      <c r="C272" s="38"/>
      <c r="D272" s="188" t="s">
        <v>284</v>
      </c>
      <c r="E272" s="38"/>
      <c r="F272" s="189" t="s">
        <v>796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284</v>
      </c>
      <c r="AU272" s="19" t="s">
        <v>85</v>
      </c>
    </row>
    <row r="273" spans="1:65" s="2" customFormat="1" ht="16.5" customHeight="1">
      <c r="A273" s="36"/>
      <c r="B273" s="37"/>
      <c r="C273" s="206" t="s">
        <v>1291</v>
      </c>
      <c r="D273" s="206" t="s">
        <v>302</v>
      </c>
      <c r="E273" s="207" t="s">
        <v>992</v>
      </c>
      <c r="F273" s="208" t="s">
        <v>993</v>
      </c>
      <c r="G273" s="209" t="s">
        <v>314</v>
      </c>
      <c r="H273" s="210">
        <v>5</v>
      </c>
      <c r="I273" s="211"/>
      <c r="J273" s="212">
        <f>ROUND(I273*H273,2)</f>
        <v>0</v>
      </c>
      <c r="K273" s="208" t="s">
        <v>281</v>
      </c>
      <c r="L273" s="213"/>
      <c r="M273" s="214" t="s">
        <v>19</v>
      </c>
      <c r="N273" s="215" t="s">
        <v>46</v>
      </c>
      <c r="O273" s="66"/>
      <c r="P273" s="184">
        <f>O273*H273</f>
        <v>0</v>
      </c>
      <c r="Q273" s="184">
        <v>0.01</v>
      </c>
      <c r="R273" s="184">
        <f>Q273*H273</f>
        <v>0.05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306</v>
      </c>
      <c r="AT273" s="186" t="s">
        <v>302</v>
      </c>
      <c r="AU273" s="186" t="s">
        <v>85</v>
      </c>
      <c r="AY273" s="19" t="s">
        <v>275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83</v>
      </c>
      <c r="BK273" s="187">
        <f>ROUND(I273*H273,2)</f>
        <v>0</v>
      </c>
      <c r="BL273" s="19" t="s">
        <v>282</v>
      </c>
      <c r="BM273" s="186" t="s">
        <v>1471</v>
      </c>
    </row>
    <row r="274" spans="1:65" s="2" customFormat="1" ht="11.25">
      <c r="A274" s="36"/>
      <c r="B274" s="37"/>
      <c r="C274" s="38"/>
      <c r="D274" s="188" t="s">
        <v>284</v>
      </c>
      <c r="E274" s="38"/>
      <c r="F274" s="189" t="s">
        <v>993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284</v>
      </c>
      <c r="AU274" s="19" t="s">
        <v>85</v>
      </c>
    </row>
    <row r="275" spans="1:65" s="2" customFormat="1" ht="16.5" customHeight="1">
      <c r="A275" s="36"/>
      <c r="B275" s="37"/>
      <c r="C275" s="206" t="s">
        <v>1293</v>
      </c>
      <c r="D275" s="206" t="s">
        <v>302</v>
      </c>
      <c r="E275" s="207" t="s">
        <v>488</v>
      </c>
      <c r="F275" s="208" t="s">
        <v>489</v>
      </c>
      <c r="G275" s="209" t="s">
        <v>314</v>
      </c>
      <c r="H275" s="210">
        <v>20</v>
      </c>
      <c r="I275" s="211"/>
      <c r="J275" s="212">
        <f>ROUND(I275*H275,2)</f>
        <v>0</v>
      </c>
      <c r="K275" s="208" t="s">
        <v>19</v>
      </c>
      <c r="L275" s="213"/>
      <c r="M275" s="214" t="s">
        <v>19</v>
      </c>
      <c r="N275" s="215" t="s">
        <v>46</v>
      </c>
      <c r="O275" s="66"/>
      <c r="P275" s="184">
        <f>O275*H275</f>
        <v>0</v>
      </c>
      <c r="Q275" s="184">
        <v>1E-3</v>
      </c>
      <c r="R275" s="184">
        <f>Q275*H275</f>
        <v>0.02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306</v>
      </c>
      <c r="AT275" s="186" t="s">
        <v>302</v>
      </c>
      <c r="AU275" s="186" t="s">
        <v>85</v>
      </c>
      <c r="AY275" s="19" t="s">
        <v>275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83</v>
      </c>
      <c r="BK275" s="187">
        <f>ROUND(I275*H275,2)</f>
        <v>0</v>
      </c>
      <c r="BL275" s="19" t="s">
        <v>282</v>
      </c>
      <c r="BM275" s="186" t="s">
        <v>1472</v>
      </c>
    </row>
    <row r="276" spans="1:65" s="2" customFormat="1" ht="11.25">
      <c r="A276" s="36"/>
      <c r="B276" s="37"/>
      <c r="C276" s="38"/>
      <c r="D276" s="188" t="s">
        <v>284</v>
      </c>
      <c r="E276" s="38"/>
      <c r="F276" s="189" t="s">
        <v>489</v>
      </c>
      <c r="G276" s="38"/>
      <c r="H276" s="38"/>
      <c r="I276" s="190"/>
      <c r="J276" s="38"/>
      <c r="K276" s="38"/>
      <c r="L276" s="41"/>
      <c r="M276" s="227"/>
      <c r="N276" s="228"/>
      <c r="O276" s="229"/>
      <c r="P276" s="229"/>
      <c r="Q276" s="229"/>
      <c r="R276" s="229"/>
      <c r="S276" s="229"/>
      <c r="T276" s="230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284</v>
      </c>
      <c r="AU276" s="19" t="s">
        <v>85</v>
      </c>
    </row>
    <row r="277" spans="1:65" s="2" customFormat="1" ht="6.95" customHeight="1">
      <c r="A277" s="36"/>
      <c r="B277" s="49"/>
      <c r="C277" s="50"/>
      <c r="D277" s="50"/>
      <c r="E277" s="50"/>
      <c r="F277" s="50"/>
      <c r="G277" s="50"/>
      <c r="H277" s="50"/>
      <c r="I277" s="50"/>
      <c r="J277" s="50"/>
      <c r="K277" s="50"/>
      <c r="L277" s="41"/>
      <c r="M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</sheetData>
  <sheetProtection algorithmName="SHA-512" hashValue="Rze7p5QwrkBt0R3mEoR+39AWaD3ipNkRav001UdHluh8FNiTChmTEDbRDSCk98iqXR9banJJQzk8qy1rwCugZA==" saltValue="8NYQaQvKWMnOipWxmKqb2a92bzlVBiGuUxgqO0cDiYQpSWtPhtDXeKBRKh7RJef6PmzEPf6NZzFUMjW2Qh+B2A==" spinCount="100000" sheet="1" objects="1" scenarios="1" formatColumns="0" formatRows="0" autoFilter="0"/>
  <autoFilter ref="C83:K276" xr:uid="{00000000-0009-0000-0000-00001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1F00-000000000000}"/>
    <hyperlink ref="F96" r:id="rId2" xr:uid="{00000000-0004-0000-1F00-000001000000}"/>
    <hyperlink ref="F117" r:id="rId3" xr:uid="{00000000-0004-0000-1F00-000002000000}"/>
    <hyperlink ref="F125" r:id="rId4" xr:uid="{00000000-0004-0000-1F00-000003000000}"/>
    <hyperlink ref="F129" r:id="rId5" xr:uid="{00000000-0004-0000-1F00-000004000000}"/>
    <hyperlink ref="F133" r:id="rId6" xr:uid="{00000000-0004-0000-1F00-000005000000}"/>
    <hyperlink ref="F137" r:id="rId7" xr:uid="{00000000-0004-0000-1F00-000006000000}"/>
    <hyperlink ref="F141" r:id="rId8" xr:uid="{00000000-0004-0000-1F00-000007000000}"/>
    <hyperlink ref="F145" r:id="rId9" xr:uid="{00000000-0004-0000-1F00-000008000000}"/>
    <hyperlink ref="F149" r:id="rId10" xr:uid="{00000000-0004-0000-1F00-000009000000}"/>
    <hyperlink ref="F153" r:id="rId11" xr:uid="{00000000-0004-0000-1F00-00000A000000}"/>
    <hyperlink ref="F157" r:id="rId12" xr:uid="{00000000-0004-0000-1F00-00000B000000}"/>
    <hyperlink ref="F163" r:id="rId13" xr:uid="{00000000-0004-0000-1F00-00000C000000}"/>
    <hyperlink ref="F170" r:id="rId14" xr:uid="{00000000-0004-0000-1F00-00000D000000}"/>
    <hyperlink ref="F177" r:id="rId15" xr:uid="{00000000-0004-0000-1F00-00000E000000}"/>
    <hyperlink ref="F184" r:id="rId16" xr:uid="{00000000-0004-0000-1F00-00000F000000}"/>
    <hyperlink ref="F188" r:id="rId17" xr:uid="{00000000-0004-0000-1F00-000010000000}"/>
    <hyperlink ref="F192" r:id="rId18" xr:uid="{00000000-0004-0000-1F00-000011000000}"/>
    <hyperlink ref="F200" r:id="rId19" xr:uid="{00000000-0004-0000-1F00-000012000000}"/>
    <hyperlink ref="F217" r:id="rId20" xr:uid="{00000000-0004-0000-1F00-000013000000}"/>
    <hyperlink ref="F223" r:id="rId21" xr:uid="{00000000-0004-0000-1F00-000014000000}"/>
    <hyperlink ref="F229" r:id="rId22" xr:uid="{00000000-0004-0000-1F00-000015000000}"/>
    <hyperlink ref="F254" r:id="rId23" xr:uid="{00000000-0004-0000-1F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178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1473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ROUND((SUM(BE82:BE144)),  2)</f>
        <v>0</v>
      </c>
      <c r="G33" s="36"/>
      <c r="H33" s="36"/>
      <c r="I33" s="120">
        <v>0.21</v>
      </c>
      <c r="J33" s="119">
        <f>ROUND(((SUM(BE82:BE144))*I33),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ROUND((SUM(BF82:BF144)),  2)</f>
        <v>0</v>
      </c>
      <c r="G34" s="36"/>
      <c r="H34" s="36"/>
      <c r="I34" s="120">
        <v>0.12</v>
      </c>
      <c r="J34" s="119">
        <f>ROUND(((SUM(BF82:BF144))*I34),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247099-07.2 - SO 07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247099-07.2 - SO 07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1.6839600000000001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P84+P141</f>
        <v>0</v>
      </c>
      <c r="Q83" s="167"/>
      <c r="R83" s="168">
        <f>R84+R141</f>
        <v>1.6839600000000001</v>
      </c>
      <c r="S83" s="167"/>
      <c r="T83" s="169">
        <f>T84+T141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BK84+BK141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SUM(P85:P140)</f>
        <v>0</v>
      </c>
      <c r="Q84" s="167"/>
      <c r="R84" s="168">
        <f>SUM(R85:R140)</f>
        <v>1.6839600000000001</v>
      </c>
      <c r="S84" s="167"/>
      <c r="T84" s="169">
        <f>SUM(T85:T140)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SUM(BK85:BK140)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3648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1474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1475</v>
      </c>
      <c r="G88" s="196"/>
      <c r="H88" s="199">
        <v>3648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21.75" customHeight="1">
      <c r="A89" s="36"/>
      <c r="B89" s="37"/>
      <c r="C89" s="175" t="s">
        <v>85</v>
      </c>
      <c r="D89" s="175" t="s">
        <v>277</v>
      </c>
      <c r="E89" s="176" t="s">
        <v>1000</v>
      </c>
      <c r="F89" s="177" t="s">
        <v>1001</v>
      </c>
      <c r="G89" s="178" t="s">
        <v>397</v>
      </c>
      <c r="H89" s="179">
        <v>98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1.4999999999999999E-4</v>
      </c>
      <c r="R89" s="184">
        <f>Q89*H89</f>
        <v>1.47E-2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1476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1001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1477</v>
      </c>
      <c r="G91" s="196"/>
      <c r="H91" s="199">
        <v>196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13" customFormat="1" ht="11.25">
      <c r="B92" s="195"/>
      <c r="C92" s="196"/>
      <c r="D92" s="188" t="s">
        <v>288</v>
      </c>
      <c r="E92" s="196"/>
      <c r="F92" s="198" t="s">
        <v>1478</v>
      </c>
      <c r="G92" s="196"/>
      <c r="H92" s="199">
        <v>98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4</v>
      </c>
      <c r="AX92" s="13" t="s">
        <v>83</v>
      </c>
      <c r="AY92" s="205" t="s">
        <v>275</v>
      </c>
    </row>
    <row r="93" spans="1:65" s="2" customFormat="1" ht="16.5" customHeight="1">
      <c r="A93" s="36"/>
      <c r="B93" s="37"/>
      <c r="C93" s="175" t="s">
        <v>295</v>
      </c>
      <c r="D93" s="175" t="s">
        <v>277</v>
      </c>
      <c r="E93" s="176" t="s">
        <v>290</v>
      </c>
      <c r="F93" s="177" t="s">
        <v>291</v>
      </c>
      <c r="G93" s="178" t="s">
        <v>292</v>
      </c>
      <c r="H93" s="179">
        <v>5.4720000000000004</v>
      </c>
      <c r="I93" s="180"/>
      <c r="J93" s="181">
        <f>ROUND(I93*H93,2)</f>
        <v>0</v>
      </c>
      <c r="K93" s="177" t="s">
        <v>19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282</v>
      </c>
      <c r="AT93" s="186" t="s">
        <v>277</v>
      </c>
      <c r="AU93" s="186" t="s">
        <v>85</v>
      </c>
      <c r="AY93" s="19" t="s">
        <v>275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282</v>
      </c>
      <c r="BM93" s="186" t="s">
        <v>1479</v>
      </c>
    </row>
    <row r="94" spans="1:65" s="2" customFormat="1" ht="11.25">
      <c r="A94" s="36"/>
      <c r="B94" s="37"/>
      <c r="C94" s="38"/>
      <c r="D94" s="188" t="s">
        <v>284</v>
      </c>
      <c r="E94" s="38"/>
      <c r="F94" s="189" t="s">
        <v>291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284</v>
      </c>
      <c r="AU94" s="19" t="s">
        <v>85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1480</v>
      </c>
      <c r="G95" s="196"/>
      <c r="H95" s="199">
        <v>5.4720000000000004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83</v>
      </c>
      <c r="AY95" s="205" t="s">
        <v>275</v>
      </c>
    </row>
    <row r="96" spans="1:65" s="2" customFormat="1" ht="16.5" customHeight="1">
      <c r="A96" s="36"/>
      <c r="B96" s="37"/>
      <c r="C96" s="175" t="s">
        <v>282</v>
      </c>
      <c r="D96" s="175" t="s">
        <v>277</v>
      </c>
      <c r="E96" s="176" t="s">
        <v>373</v>
      </c>
      <c r="F96" s="177" t="s">
        <v>374</v>
      </c>
      <c r="G96" s="178" t="s">
        <v>314</v>
      </c>
      <c r="H96" s="179">
        <v>66</v>
      </c>
      <c r="I96" s="180"/>
      <c r="J96" s="181">
        <f>ROUND(I96*H96,2)</f>
        <v>0</v>
      </c>
      <c r="K96" s="177" t="s">
        <v>281</v>
      </c>
      <c r="L96" s="41"/>
      <c r="M96" s="182" t="s">
        <v>19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282</v>
      </c>
      <c r="AT96" s="186" t="s">
        <v>277</v>
      </c>
      <c r="AU96" s="186" t="s">
        <v>85</v>
      </c>
      <c r="AY96" s="19" t="s">
        <v>275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282</v>
      </c>
      <c r="BM96" s="186" t="s">
        <v>1481</v>
      </c>
    </row>
    <row r="97" spans="1:65" s="2" customFormat="1" ht="11.25">
      <c r="A97" s="36"/>
      <c r="B97" s="37"/>
      <c r="C97" s="38"/>
      <c r="D97" s="188" t="s">
        <v>284</v>
      </c>
      <c r="E97" s="38"/>
      <c r="F97" s="189" t="s">
        <v>376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284</v>
      </c>
      <c r="AU97" s="19" t="s">
        <v>85</v>
      </c>
    </row>
    <row r="98" spans="1:65" s="2" customFormat="1" ht="11.25">
      <c r="A98" s="36"/>
      <c r="B98" s="37"/>
      <c r="C98" s="38"/>
      <c r="D98" s="193" t="s">
        <v>286</v>
      </c>
      <c r="E98" s="38"/>
      <c r="F98" s="194" t="s">
        <v>377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286</v>
      </c>
      <c r="AU98" s="19" t="s">
        <v>85</v>
      </c>
    </row>
    <row r="99" spans="1:65" s="14" customFormat="1" ht="11.25">
      <c r="B99" s="217"/>
      <c r="C99" s="218"/>
      <c r="D99" s="188" t="s">
        <v>288</v>
      </c>
      <c r="E99" s="219" t="s">
        <v>19</v>
      </c>
      <c r="F99" s="220" t="s">
        <v>1007</v>
      </c>
      <c r="G99" s="218"/>
      <c r="H99" s="219" t="s">
        <v>19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288</v>
      </c>
      <c r="AU99" s="226" t="s">
        <v>85</v>
      </c>
      <c r="AV99" s="14" t="s">
        <v>83</v>
      </c>
      <c r="AW99" s="14" t="s">
        <v>36</v>
      </c>
      <c r="AX99" s="14" t="s">
        <v>75</v>
      </c>
      <c r="AY99" s="226" t="s">
        <v>275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1482</v>
      </c>
      <c r="G100" s="196"/>
      <c r="H100" s="199">
        <v>66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381</v>
      </c>
      <c r="F101" s="177" t="s">
        <v>382</v>
      </c>
      <c r="G101" s="178" t="s">
        <v>314</v>
      </c>
      <c r="H101" s="179">
        <v>33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1483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384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385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1484</v>
      </c>
      <c r="G104" s="196"/>
      <c r="H104" s="199">
        <v>33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501</v>
      </c>
      <c r="F105" s="177" t="s">
        <v>502</v>
      </c>
      <c r="G105" s="178" t="s">
        <v>314</v>
      </c>
      <c r="H105" s="179">
        <v>33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2.0000000000000002E-5</v>
      </c>
      <c r="R105" s="184">
        <f>Q105*H105</f>
        <v>6.600000000000001E-4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1485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504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505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1486</v>
      </c>
      <c r="G108" s="196"/>
      <c r="H108" s="199">
        <v>33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175" t="s">
        <v>326</v>
      </c>
      <c r="D109" s="175" t="s">
        <v>277</v>
      </c>
      <c r="E109" s="176" t="s">
        <v>401</v>
      </c>
      <c r="F109" s="177" t="s">
        <v>402</v>
      </c>
      <c r="G109" s="178" t="s">
        <v>280</v>
      </c>
      <c r="H109" s="179">
        <v>81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282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1487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405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1408</v>
      </c>
      <c r="G112" s="196"/>
      <c r="H112" s="199">
        <v>33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1439</v>
      </c>
      <c r="G113" s="196"/>
      <c r="H113" s="199">
        <v>48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75</v>
      </c>
      <c r="AY113" s="205" t="s">
        <v>275</v>
      </c>
    </row>
    <row r="114" spans="1:65" s="15" customFormat="1" ht="11.25">
      <c r="B114" s="231"/>
      <c r="C114" s="232"/>
      <c r="D114" s="188" t="s">
        <v>288</v>
      </c>
      <c r="E114" s="233" t="s">
        <v>19</v>
      </c>
      <c r="F114" s="234" t="s">
        <v>922</v>
      </c>
      <c r="G114" s="232"/>
      <c r="H114" s="235">
        <v>81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288</v>
      </c>
      <c r="AU114" s="241" t="s">
        <v>85</v>
      </c>
      <c r="AV114" s="15" t="s">
        <v>282</v>
      </c>
      <c r="AW114" s="15" t="s">
        <v>36</v>
      </c>
      <c r="AX114" s="15" t="s">
        <v>83</v>
      </c>
      <c r="AY114" s="241" t="s">
        <v>275</v>
      </c>
    </row>
    <row r="115" spans="1:65" s="2" customFormat="1" ht="16.5" customHeight="1">
      <c r="A115" s="36"/>
      <c r="B115" s="37"/>
      <c r="C115" s="206" t="s">
        <v>306</v>
      </c>
      <c r="D115" s="206" t="s">
        <v>302</v>
      </c>
      <c r="E115" s="207" t="s">
        <v>407</v>
      </c>
      <c r="F115" s="208" t="s">
        <v>408</v>
      </c>
      <c r="G115" s="209" t="s">
        <v>409</v>
      </c>
      <c r="H115" s="210">
        <v>8.343</v>
      </c>
      <c r="I115" s="211"/>
      <c r="J115" s="212">
        <f>ROUND(I115*H115,2)</f>
        <v>0</v>
      </c>
      <c r="K115" s="208" t="s">
        <v>281</v>
      </c>
      <c r="L115" s="213"/>
      <c r="M115" s="214" t="s">
        <v>19</v>
      </c>
      <c r="N115" s="215" t="s">
        <v>46</v>
      </c>
      <c r="O115" s="66"/>
      <c r="P115" s="184">
        <f>O115*H115</f>
        <v>0</v>
      </c>
      <c r="Q115" s="184">
        <v>0.2</v>
      </c>
      <c r="R115" s="184">
        <f>Q115*H115</f>
        <v>1.6686000000000001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306</v>
      </c>
      <c r="AT115" s="186" t="s">
        <v>302</v>
      </c>
      <c r="AU115" s="186" t="s">
        <v>85</v>
      </c>
      <c r="AY115" s="19" t="s">
        <v>275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282</v>
      </c>
      <c r="BM115" s="186" t="s">
        <v>1488</v>
      </c>
    </row>
    <row r="116" spans="1:65" s="2" customFormat="1" ht="11.25">
      <c r="A116" s="36"/>
      <c r="B116" s="37"/>
      <c r="C116" s="38"/>
      <c r="D116" s="188" t="s">
        <v>284</v>
      </c>
      <c r="E116" s="38"/>
      <c r="F116" s="189" t="s">
        <v>408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284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6"/>
      <c r="F117" s="198" t="s">
        <v>1441</v>
      </c>
      <c r="G117" s="196"/>
      <c r="H117" s="199">
        <v>8.343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4</v>
      </c>
      <c r="AX117" s="13" t="s">
        <v>83</v>
      </c>
      <c r="AY117" s="205" t="s">
        <v>275</v>
      </c>
    </row>
    <row r="118" spans="1:65" s="2" customFormat="1" ht="21.75" customHeight="1">
      <c r="A118" s="36"/>
      <c r="B118" s="37"/>
      <c r="C118" s="175" t="s">
        <v>337</v>
      </c>
      <c r="D118" s="175" t="s">
        <v>277</v>
      </c>
      <c r="E118" s="176" t="s">
        <v>510</v>
      </c>
      <c r="F118" s="177" t="s">
        <v>511</v>
      </c>
      <c r="G118" s="178" t="s">
        <v>280</v>
      </c>
      <c r="H118" s="179">
        <v>66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1489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513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514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1490</v>
      </c>
      <c r="G121" s="196"/>
      <c r="H121" s="199">
        <v>66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423</v>
      </c>
      <c r="F122" s="177" t="s">
        <v>424</v>
      </c>
      <c r="G122" s="178" t="s">
        <v>409</v>
      </c>
      <c r="H122" s="179">
        <v>28.5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1491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426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427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1448</v>
      </c>
      <c r="G125" s="196"/>
      <c r="H125" s="199">
        <v>16.5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3" customFormat="1" ht="11.25">
      <c r="B126" s="195"/>
      <c r="C126" s="196"/>
      <c r="D126" s="188" t="s">
        <v>288</v>
      </c>
      <c r="E126" s="197" t="s">
        <v>19</v>
      </c>
      <c r="F126" s="198" t="s">
        <v>1449</v>
      </c>
      <c r="G126" s="196"/>
      <c r="H126" s="199">
        <v>12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288</v>
      </c>
      <c r="AU126" s="205" t="s">
        <v>85</v>
      </c>
      <c r="AV126" s="13" t="s">
        <v>85</v>
      </c>
      <c r="AW126" s="13" t="s">
        <v>36</v>
      </c>
      <c r="AX126" s="13" t="s">
        <v>75</v>
      </c>
      <c r="AY126" s="205" t="s">
        <v>275</v>
      </c>
    </row>
    <row r="127" spans="1:65" s="15" customFormat="1" ht="11.25">
      <c r="B127" s="231"/>
      <c r="C127" s="232"/>
      <c r="D127" s="188" t="s">
        <v>288</v>
      </c>
      <c r="E127" s="233" t="s">
        <v>19</v>
      </c>
      <c r="F127" s="234" t="s">
        <v>922</v>
      </c>
      <c r="G127" s="232"/>
      <c r="H127" s="235">
        <v>28.5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288</v>
      </c>
      <c r="AU127" s="241" t="s">
        <v>85</v>
      </c>
      <c r="AV127" s="15" t="s">
        <v>282</v>
      </c>
      <c r="AW127" s="15" t="s">
        <v>36</v>
      </c>
      <c r="AX127" s="15" t="s">
        <v>83</v>
      </c>
      <c r="AY127" s="241" t="s">
        <v>275</v>
      </c>
    </row>
    <row r="128" spans="1:65" s="2" customFormat="1" ht="16.5" customHeight="1">
      <c r="A128" s="36"/>
      <c r="B128" s="37"/>
      <c r="C128" s="175" t="s">
        <v>351</v>
      </c>
      <c r="D128" s="175" t="s">
        <v>277</v>
      </c>
      <c r="E128" s="176" t="s">
        <v>430</v>
      </c>
      <c r="F128" s="177" t="s">
        <v>431</v>
      </c>
      <c r="G128" s="178" t="s">
        <v>409</v>
      </c>
      <c r="H128" s="179">
        <v>28.5</v>
      </c>
      <c r="I128" s="180"/>
      <c r="J128" s="181">
        <f>ROUND(I128*H128,2)</f>
        <v>0</v>
      </c>
      <c r="K128" s="177" t="s">
        <v>281</v>
      </c>
      <c r="L128" s="41"/>
      <c r="M128" s="182" t="s">
        <v>19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282</v>
      </c>
      <c r="AT128" s="186" t="s">
        <v>277</v>
      </c>
      <c r="AU128" s="186" t="s">
        <v>85</v>
      </c>
      <c r="AY128" s="19" t="s">
        <v>275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282</v>
      </c>
      <c r="BM128" s="186" t="s">
        <v>1492</v>
      </c>
    </row>
    <row r="129" spans="1:65" s="2" customFormat="1" ht="11.25">
      <c r="A129" s="36"/>
      <c r="B129" s="37"/>
      <c r="C129" s="38"/>
      <c r="D129" s="188" t="s">
        <v>284</v>
      </c>
      <c r="E129" s="38"/>
      <c r="F129" s="189" t="s">
        <v>433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284</v>
      </c>
      <c r="AU129" s="19" t="s">
        <v>85</v>
      </c>
    </row>
    <row r="130" spans="1:65" s="2" customFormat="1" ht="11.25">
      <c r="A130" s="36"/>
      <c r="B130" s="37"/>
      <c r="C130" s="38"/>
      <c r="D130" s="193" t="s">
        <v>286</v>
      </c>
      <c r="E130" s="38"/>
      <c r="F130" s="194" t="s">
        <v>434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286</v>
      </c>
      <c r="AU130" s="19" t="s">
        <v>85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1448</v>
      </c>
      <c r="G131" s="196"/>
      <c r="H131" s="199">
        <v>16.5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3" customFormat="1" ht="11.25">
      <c r="B132" s="195"/>
      <c r="C132" s="196"/>
      <c r="D132" s="188" t="s">
        <v>288</v>
      </c>
      <c r="E132" s="197" t="s">
        <v>19</v>
      </c>
      <c r="F132" s="198" t="s">
        <v>1449</v>
      </c>
      <c r="G132" s="196"/>
      <c r="H132" s="199">
        <v>12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36</v>
      </c>
      <c r="AX132" s="13" t="s">
        <v>75</v>
      </c>
      <c r="AY132" s="205" t="s">
        <v>275</v>
      </c>
    </row>
    <row r="133" spans="1:65" s="15" customFormat="1" ht="11.25">
      <c r="B133" s="231"/>
      <c r="C133" s="232"/>
      <c r="D133" s="188" t="s">
        <v>288</v>
      </c>
      <c r="E133" s="233" t="s">
        <v>19</v>
      </c>
      <c r="F133" s="234" t="s">
        <v>922</v>
      </c>
      <c r="G133" s="232"/>
      <c r="H133" s="235">
        <v>28.5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288</v>
      </c>
      <c r="AU133" s="241" t="s">
        <v>85</v>
      </c>
      <c r="AV133" s="15" t="s">
        <v>282</v>
      </c>
      <c r="AW133" s="15" t="s">
        <v>36</v>
      </c>
      <c r="AX133" s="15" t="s">
        <v>83</v>
      </c>
      <c r="AY133" s="241" t="s">
        <v>275</v>
      </c>
    </row>
    <row r="134" spans="1:65" s="2" customFormat="1" ht="16.5" customHeight="1">
      <c r="A134" s="36"/>
      <c r="B134" s="37"/>
      <c r="C134" s="175" t="s">
        <v>8</v>
      </c>
      <c r="D134" s="175" t="s">
        <v>277</v>
      </c>
      <c r="E134" s="176" t="s">
        <v>436</v>
      </c>
      <c r="F134" s="177" t="s">
        <v>437</v>
      </c>
      <c r="G134" s="178" t="s">
        <v>409</v>
      </c>
      <c r="H134" s="179">
        <v>114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1493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439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440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4" customFormat="1" ht="11.25">
      <c r="B137" s="217"/>
      <c r="C137" s="218"/>
      <c r="D137" s="188" t="s">
        <v>288</v>
      </c>
      <c r="E137" s="219" t="s">
        <v>19</v>
      </c>
      <c r="F137" s="220" t="s">
        <v>947</v>
      </c>
      <c r="G137" s="218"/>
      <c r="H137" s="219" t="s">
        <v>19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288</v>
      </c>
      <c r="AU137" s="226" t="s">
        <v>85</v>
      </c>
      <c r="AV137" s="14" t="s">
        <v>83</v>
      </c>
      <c r="AW137" s="14" t="s">
        <v>36</v>
      </c>
      <c r="AX137" s="14" t="s">
        <v>75</v>
      </c>
      <c r="AY137" s="226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1452</v>
      </c>
      <c r="G138" s="196"/>
      <c r="H138" s="199">
        <v>66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3" customFormat="1" ht="11.25">
      <c r="B139" s="195"/>
      <c r="C139" s="196"/>
      <c r="D139" s="188" t="s">
        <v>288</v>
      </c>
      <c r="E139" s="197" t="s">
        <v>19</v>
      </c>
      <c r="F139" s="198" t="s">
        <v>1453</v>
      </c>
      <c r="G139" s="196"/>
      <c r="H139" s="199">
        <v>48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36</v>
      </c>
      <c r="AX139" s="13" t="s">
        <v>75</v>
      </c>
      <c r="AY139" s="205" t="s">
        <v>275</v>
      </c>
    </row>
    <row r="140" spans="1:65" s="15" customFormat="1" ht="11.25">
      <c r="B140" s="231"/>
      <c r="C140" s="232"/>
      <c r="D140" s="188" t="s">
        <v>288</v>
      </c>
      <c r="E140" s="233" t="s">
        <v>19</v>
      </c>
      <c r="F140" s="234" t="s">
        <v>922</v>
      </c>
      <c r="G140" s="232"/>
      <c r="H140" s="235">
        <v>114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288</v>
      </c>
      <c r="AU140" s="241" t="s">
        <v>85</v>
      </c>
      <c r="AV140" s="15" t="s">
        <v>282</v>
      </c>
      <c r="AW140" s="15" t="s">
        <v>36</v>
      </c>
      <c r="AX140" s="15" t="s">
        <v>83</v>
      </c>
      <c r="AY140" s="241" t="s">
        <v>275</v>
      </c>
    </row>
    <row r="141" spans="1:65" s="12" customFormat="1" ht="22.9" customHeight="1">
      <c r="B141" s="159"/>
      <c r="C141" s="160"/>
      <c r="D141" s="161" t="s">
        <v>74</v>
      </c>
      <c r="E141" s="173" t="s">
        <v>467</v>
      </c>
      <c r="F141" s="173" t="s">
        <v>468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SUM(P142:P144)</f>
        <v>0</v>
      </c>
      <c r="Q141" s="167"/>
      <c r="R141" s="168">
        <f>SUM(R142:R144)</f>
        <v>0</v>
      </c>
      <c r="S141" s="167"/>
      <c r="T141" s="169">
        <f>SUM(T142:T144)</f>
        <v>0</v>
      </c>
      <c r="AR141" s="170" t="s">
        <v>83</v>
      </c>
      <c r="AT141" s="171" t="s">
        <v>74</v>
      </c>
      <c r="AU141" s="171" t="s">
        <v>83</v>
      </c>
      <c r="AY141" s="170" t="s">
        <v>275</v>
      </c>
      <c r="BK141" s="172">
        <f>SUM(BK142:BK144)</f>
        <v>0</v>
      </c>
    </row>
    <row r="142" spans="1:65" s="2" customFormat="1" ht="16.5" customHeight="1">
      <c r="A142" s="36"/>
      <c r="B142" s="37"/>
      <c r="C142" s="175" t="s">
        <v>361</v>
      </c>
      <c r="D142" s="175" t="s">
        <v>277</v>
      </c>
      <c r="E142" s="176" t="s">
        <v>470</v>
      </c>
      <c r="F142" s="177" t="s">
        <v>471</v>
      </c>
      <c r="G142" s="178" t="s">
        <v>292</v>
      </c>
      <c r="H142" s="179">
        <v>1.6839999999999999</v>
      </c>
      <c r="I142" s="180"/>
      <c r="J142" s="181">
        <f>ROUND(I142*H142,2)</f>
        <v>0</v>
      </c>
      <c r="K142" s="177" t="s">
        <v>281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282</v>
      </c>
      <c r="AT142" s="186" t="s">
        <v>277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1494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473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11.25">
      <c r="A144" s="36"/>
      <c r="B144" s="37"/>
      <c r="C144" s="38"/>
      <c r="D144" s="193" t="s">
        <v>286</v>
      </c>
      <c r="E144" s="38"/>
      <c r="F144" s="194" t="s">
        <v>474</v>
      </c>
      <c r="G144" s="38"/>
      <c r="H144" s="38"/>
      <c r="I144" s="190"/>
      <c r="J144" s="38"/>
      <c r="K144" s="38"/>
      <c r="L144" s="41"/>
      <c r="M144" s="227"/>
      <c r="N144" s="228"/>
      <c r="O144" s="229"/>
      <c r="P144" s="229"/>
      <c r="Q144" s="229"/>
      <c r="R144" s="229"/>
      <c r="S144" s="229"/>
      <c r="T144" s="23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286</v>
      </c>
      <c r="AU144" s="19" t="s">
        <v>85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jAjxwuDwt8ymiZ/GcNNIEdgXkOE/4gJ1zxvfdH+p+pldXjemvPj+Y1I2SH85TrTkPOKzEjh5LWkB7TMP2k2NdA==" saltValue="AhmbxQqTEOm11qG52lcOH249fL6O9VJGcyhsJuHhjMIfGbKlrrKXZOc7mxzPnBmR5VBEQos29BQm/MTBAsxyhQ==" spinCount="100000" sheet="1" objects="1" scenarios="1" formatColumns="0" formatRows="0" autoFilter="0"/>
  <autoFilter ref="C81:K144" xr:uid="{00000000-0009-0000-0000-00002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2000-000000000000}"/>
    <hyperlink ref="F98" r:id="rId2" xr:uid="{00000000-0004-0000-2000-000001000000}"/>
    <hyperlink ref="F103" r:id="rId3" xr:uid="{00000000-0004-0000-2000-000002000000}"/>
    <hyperlink ref="F107" r:id="rId4" xr:uid="{00000000-0004-0000-2000-000003000000}"/>
    <hyperlink ref="F111" r:id="rId5" xr:uid="{00000000-0004-0000-2000-000004000000}"/>
    <hyperlink ref="F120" r:id="rId6" xr:uid="{00000000-0004-0000-2000-000005000000}"/>
    <hyperlink ref="F124" r:id="rId7" xr:uid="{00000000-0004-0000-2000-000006000000}"/>
    <hyperlink ref="F130" r:id="rId8" xr:uid="{00000000-0004-0000-2000-000007000000}"/>
    <hyperlink ref="F136" r:id="rId9" xr:uid="{00000000-0004-0000-2000-000008000000}"/>
    <hyperlink ref="F144" r:id="rId10" xr:uid="{00000000-0004-0000-2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1495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ROUND((SUM(BE82:BE144)),  2)</f>
        <v>0</v>
      </c>
      <c r="G33" s="36"/>
      <c r="H33" s="36"/>
      <c r="I33" s="120">
        <v>0.21</v>
      </c>
      <c r="J33" s="119">
        <f>ROUND(((SUM(BE82:BE144))*I33),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ROUND((SUM(BF82:BF144)),  2)</f>
        <v>0</v>
      </c>
      <c r="G34" s="36"/>
      <c r="H34" s="36"/>
      <c r="I34" s="120">
        <v>0.12</v>
      </c>
      <c r="J34" s="119">
        <f>ROUND(((SUM(BF82:BF144))*I34),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247099-07.3 - SO 07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247099-07.3 - SO 07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1.6839600000000001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P84+P141</f>
        <v>0</v>
      </c>
      <c r="Q83" s="167"/>
      <c r="R83" s="168">
        <f>R84+R141</f>
        <v>1.6839600000000001</v>
      </c>
      <c r="S83" s="167"/>
      <c r="T83" s="169">
        <f>T84+T141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BK84+BK141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SUM(P85:P140)</f>
        <v>0</v>
      </c>
      <c r="Q84" s="167"/>
      <c r="R84" s="168">
        <f>SUM(R85:R140)</f>
        <v>1.6839600000000001</v>
      </c>
      <c r="S84" s="167"/>
      <c r="T84" s="169">
        <f>SUM(T85:T140)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SUM(BK85:BK140)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3648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1496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1475</v>
      </c>
      <c r="G88" s="196"/>
      <c r="H88" s="199">
        <v>3648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21.75" customHeight="1">
      <c r="A89" s="36"/>
      <c r="B89" s="37"/>
      <c r="C89" s="175" t="s">
        <v>85</v>
      </c>
      <c r="D89" s="175" t="s">
        <v>277</v>
      </c>
      <c r="E89" s="176" t="s">
        <v>1000</v>
      </c>
      <c r="F89" s="177" t="s">
        <v>1001</v>
      </c>
      <c r="G89" s="178" t="s">
        <v>397</v>
      </c>
      <c r="H89" s="179">
        <v>98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1.4999999999999999E-4</v>
      </c>
      <c r="R89" s="184">
        <f>Q89*H89</f>
        <v>1.47E-2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1497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1001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1477</v>
      </c>
      <c r="G91" s="196"/>
      <c r="H91" s="199">
        <v>196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13" customFormat="1" ht="11.25">
      <c r="B92" s="195"/>
      <c r="C92" s="196"/>
      <c r="D92" s="188" t="s">
        <v>288</v>
      </c>
      <c r="E92" s="196"/>
      <c r="F92" s="198" t="s">
        <v>1478</v>
      </c>
      <c r="G92" s="196"/>
      <c r="H92" s="199">
        <v>98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4</v>
      </c>
      <c r="AX92" s="13" t="s">
        <v>83</v>
      </c>
      <c r="AY92" s="205" t="s">
        <v>275</v>
      </c>
    </row>
    <row r="93" spans="1:65" s="2" customFormat="1" ht="16.5" customHeight="1">
      <c r="A93" s="36"/>
      <c r="B93" s="37"/>
      <c r="C93" s="175" t="s">
        <v>295</v>
      </c>
      <c r="D93" s="175" t="s">
        <v>277</v>
      </c>
      <c r="E93" s="176" t="s">
        <v>290</v>
      </c>
      <c r="F93" s="177" t="s">
        <v>291</v>
      </c>
      <c r="G93" s="178" t="s">
        <v>292</v>
      </c>
      <c r="H93" s="179">
        <v>5.4720000000000004</v>
      </c>
      <c r="I93" s="180"/>
      <c r="J93" s="181">
        <f>ROUND(I93*H93,2)</f>
        <v>0</v>
      </c>
      <c r="K93" s="177" t="s">
        <v>19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282</v>
      </c>
      <c r="AT93" s="186" t="s">
        <v>277</v>
      </c>
      <c r="AU93" s="186" t="s">
        <v>85</v>
      </c>
      <c r="AY93" s="19" t="s">
        <v>275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282</v>
      </c>
      <c r="BM93" s="186" t="s">
        <v>1498</v>
      </c>
    </row>
    <row r="94" spans="1:65" s="2" customFormat="1" ht="11.25">
      <c r="A94" s="36"/>
      <c r="B94" s="37"/>
      <c r="C94" s="38"/>
      <c r="D94" s="188" t="s">
        <v>284</v>
      </c>
      <c r="E94" s="38"/>
      <c r="F94" s="189" t="s">
        <v>291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284</v>
      </c>
      <c r="AU94" s="19" t="s">
        <v>85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1480</v>
      </c>
      <c r="G95" s="196"/>
      <c r="H95" s="199">
        <v>5.4720000000000004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83</v>
      </c>
      <c r="AY95" s="205" t="s">
        <v>275</v>
      </c>
    </row>
    <row r="96" spans="1:65" s="2" customFormat="1" ht="16.5" customHeight="1">
      <c r="A96" s="36"/>
      <c r="B96" s="37"/>
      <c r="C96" s="175" t="s">
        <v>282</v>
      </c>
      <c r="D96" s="175" t="s">
        <v>277</v>
      </c>
      <c r="E96" s="176" t="s">
        <v>373</v>
      </c>
      <c r="F96" s="177" t="s">
        <v>374</v>
      </c>
      <c r="G96" s="178" t="s">
        <v>314</v>
      </c>
      <c r="H96" s="179">
        <v>66</v>
      </c>
      <c r="I96" s="180"/>
      <c r="J96" s="181">
        <f>ROUND(I96*H96,2)</f>
        <v>0</v>
      </c>
      <c r="K96" s="177" t="s">
        <v>281</v>
      </c>
      <c r="L96" s="41"/>
      <c r="M96" s="182" t="s">
        <v>19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282</v>
      </c>
      <c r="AT96" s="186" t="s">
        <v>277</v>
      </c>
      <c r="AU96" s="186" t="s">
        <v>85</v>
      </c>
      <c r="AY96" s="19" t="s">
        <v>275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282</v>
      </c>
      <c r="BM96" s="186" t="s">
        <v>1499</v>
      </c>
    </row>
    <row r="97" spans="1:65" s="2" customFormat="1" ht="11.25">
      <c r="A97" s="36"/>
      <c r="B97" s="37"/>
      <c r="C97" s="38"/>
      <c r="D97" s="188" t="s">
        <v>284</v>
      </c>
      <c r="E97" s="38"/>
      <c r="F97" s="189" t="s">
        <v>376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284</v>
      </c>
      <c r="AU97" s="19" t="s">
        <v>85</v>
      </c>
    </row>
    <row r="98" spans="1:65" s="2" customFormat="1" ht="11.25">
      <c r="A98" s="36"/>
      <c r="B98" s="37"/>
      <c r="C98" s="38"/>
      <c r="D98" s="193" t="s">
        <v>286</v>
      </c>
      <c r="E98" s="38"/>
      <c r="F98" s="194" t="s">
        <v>377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286</v>
      </c>
      <c r="AU98" s="19" t="s">
        <v>85</v>
      </c>
    </row>
    <row r="99" spans="1:65" s="14" customFormat="1" ht="11.25">
      <c r="B99" s="217"/>
      <c r="C99" s="218"/>
      <c r="D99" s="188" t="s">
        <v>288</v>
      </c>
      <c r="E99" s="219" t="s">
        <v>19</v>
      </c>
      <c r="F99" s="220" t="s">
        <v>1007</v>
      </c>
      <c r="G99" s="218"/>
      <c r="H99" s="219" t="s">
        <v>19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288</v>
      </c>
      <c r="AU99" s="226" t="s">
        <v>85</v>
      </c>
      <c r="AV99" s="14" t="s">
        <v>83</v>
      </c>
      <c r="AW99" s="14" t="s">
        <v>36</v>
      </c>
      <c r="AX99" s="14" t="s">
        <v>75</v>
      </c>
      <c r="AY99" s="226" t="s">
        <v>275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1482</v>
      </c>
      <c r="G100" s="196"/>
      <c r="H100" s="199">
        <v>66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381</v>
      </c>
      <c r="F101" s="177" t="s">
        <v>382</v>
      </c>
      <c r="G101" s="178" t="s">
        <v>314</v>
      </c>
      <c r="H101" s="179">
        <v>33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1500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384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385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1484</v>
      </c>
      <c r="G104" s="196"/>
      <c r="H104" s="199">
        <v>33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501</v>
      </c>
      <c r="F105" s="177" t="s">
        <v>502</v>
      </c>
      <c r="G105" s="178" t="s">
        <v>314</v>
      </c>
      <c r="H105" s="179">
        <v>33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2.0000000000000002E-5</v>
      </c>
      <c r="R105" s="184">
        <f>Q105*H105</f>
        <v>6.600000000000001E-4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1501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504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505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1486</v>
      </c>
      <c r="G108" s="196"/>
      <c r="H108" s="199">
        <v>33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175" t="s">
        <v>326</v>
      </c>
      <c r="D109" s="175" t="s">
        <v>277</v>
      </c>
      <c r="E109" s="176" t="s">
        <v>401</v>
      </c>
      <c r="F109" s="177" t="s">
        <v>402</v>
      </c>
      <c r="G109" s="178" t="s">
        <v>280</v>
      </c>
      <c r="H109" s="179">
        <v>81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282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1502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405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1408</v>
      </c>
      <c r="G112" s="196"/>
      <c r="H112" s="199">
        <v>33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1439</v>
      </c>
      <c r="G113" s="196"/>
      <c r="H113" s="199">
        <v>48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75</v>
      </c>
      <c r="AY113" s="205" t="s">
        <v>275</v>
      </c>
    </row>
    <row r="114" spans="1:65" s="15" customFormat="1" ht="11.25">
      <c r="B114" s="231"/>
      <c r="C114" s="232"/>
      <c r="D114" s="188" t="s">
        <v>288</v>
      </c>
      <c r="E114" s="233" t="s">
        <v>19</v>
      </c>
      <c r="F114" s="234" t="s">
        <v>922</v>
      </c>
      <c r="G114" s="232"/>
      <c r="H114" s="235">
        <v>81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288</v>
      </c>
      <c r="AU114" s="241" t="s">
        <v>85</v>
      </c>
      <c r="AV114" s="15" t="s">
        <v>282</v>
      </c>
      <c r="AW114" s="15" t="s">
        <v>36</v>
      </c>
      <c r="AX114" s="15" t="s">
        <v>83</v>
      </c>
      <c r="AY114" s="241" t="s">
        <v>275</v>
      </c>
    </row>
    <row r="115" spans="1:65" s="2" customFormat="1" ht="16.5" customHeight="1">
      <c r="A115" s="36"/>
      <c r="B115" s="37"/>
      <c r="C115" s="206" t="s">
        <v>306</v>
      </c>
      <c r="D115" s="206" t="s">
        <v>302</v>
      </c>
      <c r="E115" s="207" t="s">
        <v>407</v>
      </c>
      <c r="F115" s="208" t="s">
        <v>408</v>
      </c>
      <c r="G115" s="209" t="s">
        <v>409</v>
      </c>
      <c r="H115" s="210">
        <v>8.343</v>
      </c>
      <c r="I115" s="211"/>
      <c r="J115" s="212">
        <f>ROUND(I115*H115,2)</f>
        <v>0</v>
      </c>
      <c r="K115" s="208" t="s">
        <v>281</v>
      </c>
      <c r="L115" s="213"/>
      <c r="M115" s="214" t="s">
        <v>19</v>
      </c>
      <c r="N115" s="215" t="s">
        <v>46</v>
      </c>
      <c r="O115" s="66"/>
      <c r="P115" s="184">
        <f>O115*H115</f>
        <v>0</v>
      </c>
      <c r="Q115" s="184">
        <v>0.2</v>
      </c>
      <c r="R115" s="184">
        <f>Q115*H115</f>
        <v>1.6686000000000001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306</v>
      </c>
      <c r="AT115" s="186" t="s">
        <v>302</v>
      </c>
      <c r="AU115" s="186" t="s">
        <v>85</v>
      </c>
      <c r="AY115" s="19" t="s">
        <v>275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282</v>
      </c>
      <c r="BM115" s="186" t="s">
        <v>1503</v>
      </c>
    </row>
    <row r="116" spans="1:65" s="2" customFormat="1" ht="11.25">
      <c r="A116" s="36"/>
      <c r="B116" s="37"/>
      <c r="C116" s="38"/>
      <c r="D116" s="188" t="s">
        <v>284</v>
      </c>
      <c r="E116" s="38"/>
      <c r="F116" s="189" t="s">
        <v>408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284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6"/>
      <c r="F117" s="198" t="s">
        <v>1441</v>
      </c>
      <c r="G117" s="196"/>
      <c r="H117" s="199">
        <v>8.343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4</v>
      </c>
      <c r="AX117" s="13" t="s">
        <v>83</v>
      </c>
      <c r="AY117" s="205" t="s">
        <v>275</v>
      </c>
    </row>
    <row r="118" spans="1:65" s="2" customFormat="1" ht="21.75" customHeight="1">
      <c r="A118" s="36"/>
      <c r="B118" s="37"/>
      <c r="C118" s="175" t="s">
        <v>337</v>
      </c>
      <c r="D118" s="175" t="s">
        <v>277</v>
      </c>
      <c r="E118" s="176" t="s">
        <v>510</v>
      </c>
      <c r="F118" s="177" t="s">
        <v>511</v>
      </c>
      <c r="G118" s="178" t="s">
        <v>280</v>
      </c>
      <c r="H118" s="179">
        <v>66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1504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513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514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1490</v>
      </c>
      <c r="G121" s="196"/>
      <c r="H121" s="199">
        <v>66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423</v>
      </c>
      <c r="F122" s="177" t="s">
        <v>424</v>
      </c>
      <c r="G122" s="178" t="s">
        <v>409</v>
      </c>
      <c r="H122" s="179">
        <v>28.5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1505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426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427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1448</v>
      </c>
      <c r="G125" s="196"/>
      <c r="H125" s="199">
        <v>16.5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3" customFormat="1" ht="11.25">
      <c r="B126" s="195"/>
      <c r="C126" s="196"/>
      <c r="D126" s="188" t="s">
        <v>288</v>
      </c>
      <c r="E126" s="197" t="s">
        <v>19</v>
      </c>
      <c r="F126" s="198" t="s">
        <v>1449</v>
      </c>
      <c r="G126" s="196"/>
      <c r="H126" s="199">
        <v>12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288</v>
      </c>
      <c r="AU126" s="205" t="s">
        <v>85</v>
      </c>
      <c r="AV126" s="13" t="s">
        <v>85</v>
      </c>
      <c r="AW126" s="13" t="s">
        <v>36</v>
      </c>
      <c r="AX126" s="13" t="s">
        <v>75</v>
      </c>
      <c r="AY126" s="205" t="s">
        <v>275</v>
      </c>
    </row>
    <row r="127" spans="1:65" s="15" customFormat="1" ht="11.25">
      <c r="B127" s="231"/>
      <c r="C127" s="232"/>
      <c r="D127" s="188" t="s">
        <v>288</v>
      </c>
      <c r="E127" s="233" t="s">
        <v>19</v>
      </c>
      <c r="F127" s="234" t="s">
        <v>922</v>
      </c>
      <c r="G127" s="232"/>
      <c r="H127" s="235">
        <v>28.5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288</v>
      </c>
      <c r="AU127" s="241" t="s">
        <v>85</v>
      </c>
      <c r="AV127" s="15" t="s">
        <v>282</v>
      </c>
      <c r="AW127" s="15" t="s">
        <v>36</v>
      </c>
      <c r="AX127" s="15" t="s">
        <v>83</v>
      </c>
      <c r="AY127" s="241" t="s">
        <v>275</v>
      </c>
    </row>
    <row r="128" spans="1:65" s="2" customFormat="1" ht="16.5" customHeight="1">
      <c r="A128" s="36"/>
      <c r="B128" s="37"/>
      <c r="C128" s="175" t="s">
        <v>351</v>
      </c>
      <c r="D128" s="175" t="s">
        <v>277</v>
      </c>
      <c r="E128" s="176" t="s">
        <v>430</v>
      </c>
      <c r="F128" s="177" t="s">
        <v>431</v>
      </c>
      <c r="G128" s="178" t="s">
        <v>409</v>
      </c>
      <c r="H128" s="179">
        <v>28.5</v>
      </c>
      <c r="I128" s="180"/>
      <c r="J128" s="181">
        <f>ROUND(I128*H128,2)</f>
        <v>0</v>
      </c>
      <c r="K128" s="177" t="s">
        <v>281</v>
      </c>
      <c r="L128" s="41"/>
      <c r="M128" s="182" t="s">
        <v>19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282</v>
      </c>
      <c r="AT128" s="186" t="s">
        <v>277</v>
      </c>
      <c r="AU128" s="186" t="s">
        <v>85</v>
      </c>
      <c r="AY128" s="19" t="s">
        <v>275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282</v>
      </c>
      <c r="BM128" s="186" t="s">
        <v>1506</v>
      </c>
    </row>
    <row r="129" spans="1:65" s="2" customFormat="1" ht="11.25">
      <c r="A129" s="36"/>
      <c r="B129" s="37"/>
      <c r="C129" s="38"/>
      <c r="D129" s="188" t="s">
        <v>284</v>
      </c>
      <c r="E129" s="38"/>
      <c r="F129" s="189" t="s">
        <v>433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284</v>
      </c>
      <c r="AU129" s="19" t="s">
        <v>85</v>
      </c>
    </row>
    <row r="130" spans="1:65" s="2" customFormat="1" ht="11.25">
      <c r="A130" s="36"/>
      <c r="B130" s="37"/>
      <c r="C130" s="38"/>
      <c r="D130" s="193" t="s">
        <v>286</v>
      </c>
      <c r="E130" s="38"/>
      <c r="F130" s="194" t="s">
        <v>434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286</v>
      </c>
      <c r="AU130" s="19" t="s">
        <v>85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1448</v>
      </c>
      <c r="G131" s="196"/>
      <c r="H131" s="199">
        <v>16.5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3" customFormat="1" ht="11.25">
      <c r="B132" s="195"/>
      <c r="C132" s="196"/>
      <c r="D132" s="188" t="s">
        <v>288</v>
      </c>
      <c r="E132" s="197" t="s">
        <v>19</v>
      </c>
      <c r="F132" s="198" t="s">
        <v>1449</v>
      </c>
      <c r="G132" s="196"/>
      <c r="H132" s="199">
        <v>12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36</v>
      </c>
      <c r="AX132" s="13" t="s">
        <v>75</v>
      </c>
      <c r="AY132" s="205" t="s">
        <v>275</v>
      </c>
    </row>
    <row r="133" spans="1:65" s="15" customFormat="1" ht="11.25">
      <c r="B133" s="231"/>
      <c r="C133" s="232"/>
      <c r="D133" s="188" t="s">
        <v>288</v>
      </c>
      <c r="E133" s="233" t="s">
        <v>19</v>
      </c>
      <c r="F133" s="234" t="s">
        <v>922</v>
      </c>
      <c r="G133" s="232"/>
      <c r="H133" s="235">
        <v>28.5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288</v>
      </c>
      <c r="AU133" s="241" t="s">
        <v>85</v>
      </c>
      <c r="AV133" s="15" t="s">
        <v>282</v>
      </c>
      <c r="AW133" s="15" t="s">
        <v>36</v>
      </c>
      <c r="AX133" s="15" t="s">
        <v>83</v>
      </c>
      <c r="AY133" s="241" t="s">
        <v>275</v>
      </c>
    </row>
    <row r="134" spans="1:65" s="2" customFormat="1" ht="16.5" customHeight="1">
      <c r="A134" s="36"/>
      <c r="B134" s="37"/>
      <c r="C134" s="175" t="s">
        <v>8</v>
      </c>
      <c r="D134" s="175" t="s">
        <v>277</v>
      </c>
      <c r="E134" s="176" t="s">
        <v>436</v>
      </c>
      <c r="F134" s="177" t="s">
        <v>437</v>
      </c>
      <c r="G134" s="178" t="s">
        <v>409</v>
      </c>
      <c r="H134" s="179">
        <v>114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1507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439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440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4" customFormat="1" ht="11.25">
      <c r="B137" s="217"/>
      <c r="C137" s="218"/>
      <c r="D137" s="188" t="s">
        <v>288</v>
      </c>
      <c r="E137" s="219" t="s">
        <v>19</v>
      </c>
      <c r="F137" s="220" t="s">
        <v>947</v>
      </c>
      <c r="G137" s="218"/>
      <c r="H137" s="219" t="s">
        <v>19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288</v>
      </c>
      <c r="AU137" s="226" t="s">
        <v>85</v>
      </c>
      <c r="AV137" s="14" t="s">
        <v>83</v>
      </c>
      <c r="AW137" s="14" t="s">
        <v>36</v>
      </c>
      <c r="AX137" s="14" t="s">
        <v>75</v>
      </c>
      <c r="AY137" s="226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1452</v>
      </c>
      <c r="G138" s="196"/>
      <c r="H138" s="199">
        <v>66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3" customFormat="1" ht="11.25">
      <c r="B139" s="195"/>
      <c r="C139" s="196"/>
      <c r="D139" s="188" t="s">
        <v>288</v>
      </c>
      <c r="E139" s="197" t="s">
        <v>19</v>
      </c>
      <c r="F139" s="198" t="s">
        <v>1453</v>
      </c>
      <c r="G139" s="196"/>
      <c r="H139" s="199">
        <v>48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36</v>
      </c>
      <c r="AX139" s="13" t="s">
        <v>75</v>
      </c>
      <c r="AY139" s="205" t="s">
        <v>275</v>
      </c>
    </row>
    <row r="140" spans="1:65" s="15" customFormat="1" ht="11.25">
      <c r="B140" s="231"/>
      <c r="C140" s="232"/>
      <c r="D140" s="188" t="s">
        <v>288</v>
      </c>
      <c r="E140" s="233" t="s">
        <v>19</v>
      </c>
      <c r="F140" s="234" t="s">
        <v>922</v>
      </c>
      <c r="G140" s="232"/>
      <c r="H140" s="235">
        <v>114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288</v>
      </c>
      <c r="AU140" s="241" t="s">
        <v>85</v>
      </c>
      <c r="AV140" s="15" t="s">
        <v>282</v>
      </c>
      <c r="AW140" s="15" t="s">
        <v>36</v>
      </c>
      <c r="AX140" s="15" t="s">
        <v>83</v>
      </c>
      <c r="AY140" s="241" t="s">
        <v>275</v>
      </c>
    </row>
    <row r="141" spans="1:65" s="12" customFormat="1" ht="22.9" customHeight="1">
      <c r="B141" s="159"/>
      <c r="C141" s="160"/>
      <c r="D141" s="161" t="s">
        <v>74</v>
      </c>
      <c r="E141" s="173" t="s">
        <v>467</v>
      </c>
      <c r="F141" s="173" t="s">
        <v>468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SUM(P142:P144)</f>
        <v>0</v>
      </c>
      <c r="Q141" s="167"/>
      <c r="R141" s="168">
        <f>SUM(R142:R144)</f>
        <v>0</v>
      </c>
      <c r="S141" s="167"/>
      <c r="T141" s="169">
        <f>SUM(T142:T144)</f>
        <v>0</v>
      </c>
      <c r="AR141" s="170" t="s">
        <v>83</v>
      </c>
      <c r="AT141" s="171" t="s">
        <v>74</v>
      </c>
      <c r="AU141" s="171" t="s">
        <v>83</v>
      </c>
      <c r="AY141" s="170" t="s">
        <v>275</v>
      </c>
      <c r="BK141" s="172">
        <f>SUM(BK142:BK144)</f>
        <v>0</v>
      </c>
    </row>
    <row r="142" spans="1:65" s="2" customFormat="1" ht="16.5" customHeight="1">
      <c r="A142" s="36"/>
      <c r="B142" s="37"/>
      <c r="C142" s="175" t="s">
        <v>361</v>
      </c>
      <c r="D142" s="175" t="s">
        <v>277</v>
      </c>
      <c r="E142" s="176" t="s">
        <v>470</v>
      </c>
      <c r="F142" s="177" t="s">
        <v>471</v>
      </c>
      <c r="G142" s="178" t="s">
        <v>292</v>
      </c>
      <c r="H142" s="179">
        <v>1.6839999999999999</v>
      </c>
      <c r="I142" s="180"/>
      <c r="J142" s="181">
        <f>ROUND(I142*H142,2)</f>
        <v>0</v>
      </c>
      <c r="K142" s="177" t="s">
        <v>281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282</v>
      </c>
      <c r="AT142" s="186" t="s">
        <v>277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1508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473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11.25">
      <c r="A144" s="36"/>
      <c r="B144" s="37"/>
      <c r="C144" s="38"/>
      <c r="D144" s="193" t="s">
        <v>286</v>
      </c>
      <c r="E144" s="38"/>
      <c r="F144" s="194" t="s">
        <v>474</v>
      </c>
      <c r="G144" s="38"/>
      <c r="H144" s="38"/>
      <c r="I144" s="190"/>
      <c r="J144" s="38"/>
      <c r="K144" s="38"/>
      <c r="L144" s="41"/>
      <c r="M144" s="227"/>
      <c r="N144" s="228"/>
      <c r="O144" s="229"/>
      <c r="P144" s="229"/>
      <c r="Q144" s="229"/>
      <c r="R144" s="229"/>
      <c r="S144" s="229"/>
      <c r="T144" s="23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286</v>
      </c>
      <c r="AU144" s="19" t="s">
        <v>85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p5hiK62TILn4JqvqE0cQpo+/MtpeqeqZbecGfSnJsC+mxBaGVQwMtwnFH7rW91BcBjzMqkxf6riqCAF8Sk9FJg==" saltValue="G3w6Rm5P2J9LoGXBV2Bixmv4G7bufnHDHRxztJVruL5gJ99tkYiqtAiHrRi5mglWAZoPMjL0tY+2qN3VP+bAgQ==" spinCount="100000" sheet="1" objects="1" scenarios="1" formatColumns="0" formatRows="0" autoFilter="0"/>
  <autoFilter ref="C81:K144" xr:uid="{00000000-0009-0000-0000-00002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2100-000000000000}"/>
    <hyperlink ref="F98" r:id="rId2" xr:uid="{00000000-0004-0000-2100-000001000000}"/>
    <hyperlink ref="F103" r:id="rId3" xr:uid="{00000000-0004-0000-2100-000002000000}"/>
    <hyperlink ref="F107" r:id="rId4" xr:uid="{00000000-0004-0000-2100-000003000000}"/>
    <hyperlink ref="F111" r:id="rId5" xr:uid="{00000000-0004-0000-2100-000004000000}"/>
    <hyperlink ref="F120" r:id="rId6" xr:uid="{00000000-0004-0000-2100-000005000000}"/>
    <hyperlink ref="F124" r:id="rId7" xr:uid="{00000000-0004-0000-2100-000006000000}"/>
    <hyperlink ref="F130" r:id="rId8" xr:uid="{00000000-0004-0000-2100-000007000000}"/>
    <hyperlink ref="F136" r:id="rId9" xr:uid="{00000000-0004-0000-2100-000008000000}"/>
    <hyperlink ref="F144" r:id="rId10" xr:uid="{00000000-0004-0000-21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1509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ROUND((SUM(BE82:BE144)),  2)</f>
        <v>0</v>
      </c>
      <c r="G33" s="36"/>
      <c r="H33" s="36"/>
      <c r="I33" s="120">
        <v>0.21</v>
      </c>
      <c r="J33" s="119">
        <f>ROUND(((SUM(BE82:BE144))*I33),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ROUND((SUM(BF82:BF144)),  2)</f>
        <v>0</v>
      </c>
      <c r="G34" s="36"/>
      <c r="H34" s="36"/>
      <c r="I34" s="120">
        <v>0.12</v>
      </c>
      <c r="J34" s="119">
        <f>ROUND(((SUM(BF82:BF144))*I34),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247099-07.4 - SO 07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247099-07.4 - SO 07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1.6839600000000001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P84+P141</f>
        <v>0</v>
      </c>
      <c r="Q83" s="167"/>
      <c r="R83" s="168">
        <f>R84+R141</f>
        <v>1.6839600000000001</v>
      </c>
      <c r="S83" s="167"/>
      <c r="T83" s="169">
        <f>T84+T141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BK84+BK141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SUM(P85:P140)</f>
        <v>0</v>
      </c>
      <c r="Q84" s="167"/>
      <c r="R84" s="168">
        <f>SUM(R85:R140)</f>
        <v>1.6839600000000001</v>
      </c>
      <c r="S84" s="167"/>
      <c r="T84" s="169">
        <f>SUM(T85:T140)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SUM(BK85:BK140)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3648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1510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1475</v>
      </c>
      <c r="G88" s="196"/>
      <c r="H88" s="199">
        <v>3648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21.75" customHeight="1">
      <c r="A89" s="36"/>
      <c r="B89" s="37"/>
      <c r="C89" s="175" t="s">
        <v>85</v>
      </c>
      <c r="D89" s="175" t="s">
        <v>277</v>
      </c>
      <c r="E89" s="176" t="s">
        <v>1000</v>
      </c>
      <c r="F89" s="177" t="s">
        <v>1001</v>
      </c>
      <c r="G89" s="178" t="s">
        <v>397</v>
      </c>
      <c r="H89" s="179">
        <v>98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1.4999999999999999E-4</v>
      </c>
      <c r="R89" s="184">
        <f>Q89*H89</f>
        <v>1.47E-2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1511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1001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1477</v>
      </c>
      <c r="G91" s="196"/>
      <c r="H91" s="199">
        <v>196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13" customFormat="1" ht="11.25">
      <c r="B92" s="195"/>
      <c r="C92" s="196"/>
      <c r="D92" s="188" t="s">
        <v>288</v>
      </c>
      <c r="E92" s="196"/>
      <c r="F92" s="198" t="s">
        <v>1478</v>
      </c>
      <c r="G92" s="196"/>
      <c r="H92" s="199">
        <v>98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4</v>
      </c>
      <c r="AX92" s="13" t="s">
        <v>83</v>
      </c>
      <c r="AY92" s="205" t="s">
        <v>275</v>
      </c>
    </row>
    <row r="93" spans="1:65" s="2" customFormat="1" ht="16.5" customHeight="1">
      <c r="A93" s="36"/>
      <c r="B93" s="37"/>
      <c r="C93" s="175" t="s">
        <v>295</v>
      </c>
      <c r="D93" s="175" t="s">
        <v>277</v>
      </c>
      <c r="E93" s="176" t="s">
        <v>290</v>
      </c>
      <c r="F93" s="177" t="s">
        <v>291</v>
      </c>
      <c r="G93" s="178" t="s">
        <v>292</v>
      </c>
      <c r="H93" s="179">
        <v>5.4720000000000004</v>
      </c>
      <c r="I93" s="180"/>
      <c r="J93" s="181">
        <f>ROUND(I93*H93,2)</f>
        <v>0</v>
      </c>
      <c r="K93" s="177" t="s">
        <v>19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282</v>
      </c>
      <c r="AT93" s="186" t="s">
        <v>277</v>
      </c>
      <c r="AU93" s="186" t="s">
        <v>85</v>
      </c>
      <c r="AY93" s="19" t="s">
        <v>275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282</v>
      </c>
      <c r="BM93" s="186" t="s">
        <v>1512</v>
      </c>
    </row>
    <row r="94" spans="1:65" s="2" customFormat="1" ht="11.25">
      <c r="A94" s="36"/>
      <c r="B94" s="37"/>
      <c r="C94" s="38"/>
      <c r="D94" s="188" t="s">
        <v>284</v>
      </c>
      <c r="E94" s="38"/>
      <c r="F94" s="189" t="s">
        <v>291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284</v>
      </c>
      <c r="AU94" s="19" t="s">
        <v>85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1480</v>
      </c>
      <c r="G95" s="196"/>
      <c r="H95" s="199">
        <v>5.4720000000000004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83</v>
      </c>
      <c r="AY95" s="205" t="s">
        <v>275</v>
      </c>
    </row>
    <row r="96" spans="1:65" s="2" customFormat="1" ht="16.5" customHeight="1">
      <c r="A96" s="36"/>
      <c r="B96" s="37"/>
      <c r="C96" s="175" t="s">
        <v>282</v>
      </c>
      <c r="D96" s="175" t="s">
        <v>277</v>
      </c>
      <c r="E96" s="176" t="s">
        <v>373</v>
      </c>
      <c r="F96" s="177" t="s">
        <v>374</v>
      </c>
      <c r="G96" s="178" t="s">
        <v>314</v>
      </c>
      <c r="H96" s="179">
        <v>66</v>
      </c>
      <c r="I96" s="180"/>
      <c r="J96" s="181">
        <f>ROUND(I96*H96,2)</f>
        <v>0</v>
      </c>
      <c r="K96" s="177" t="s">
        <v>281</v>
      </c>
      <c r="L96" s="41"/>
      <c r="M96" s="182" t="s">
        <v>19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282</v>
      </c>
      <c r="AT96" s="186" t="s">
        <v>277</v>
      </c>
      <c r="AU96" s="186" t="s">
        <v>85</v>
      </c>
      <c r="AY96" s="19" t="s">
        <v>275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282</v>
      </c>
      <c r="BM96" s="186" t="s">
        <v>1513</v>
      </c>
    </row>
    <row r="97" spans="1:65" s="2" customFormat="1" ht="11.25">
      <c r="A97" s="36"/>
      <c r="B97" s="37"/>
      <c r="C97" s="38"/>
      <c r="D97" s="188" t="s">
        <v>284</v>
      </c>
      <c r="E97" s="38"/>
      <c r="F97" s="189" t="s">
        <v>376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284</v>
      </c>
      <c r="AU97" s="19" t="s">
        <v>85</v>
      </c>
    </row>
    <row r="98" spans="1:65" s="2" customFormat="1" ht="11.25">
      <c r="A98" s="36"/>
      <c r="B98" s="37"/>
      <c r="C98" s="38"/>
      <c r="D98" s="193" t="s">
        <v>286</v>
      </c>
      <c r="E98" s="38"/>
      <c r="F98" s="194" t="s">
        <v>377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286</v>
      </c>
      <c r="AU98" s="19" t="s">
        <v>85</v>
      </c>
    </row>
    <row r="99" spans="1:65" s="14" customFormat="1" ht="11.25">
      <c r="B99" s="217"/>
      <c r="C99" s="218"/>
      <c r="D99" s="188" t="s">
        <v>288</v>
      </c>
      <c r="E99" s="219" t="s">
        <v>19</v>
      </c>
      <c r="F99" s="220" t="s">
        <v>1007</v>
      </c>
      <c r="G99" s="218"/>
      <c r="H99" s="219" t="s">
        <v>19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288</v>
      </c>
      <c r="AU99" s="226" t="s">
        <v>85</v>
      </c>
      <c r="AV99" s="14" t="s">
        <v>83</v>
      </c>
      <c r="AW99" s="14" t="s">
        <v>36</v>
      </c>
      <c r="AX99" s="14" t="s">
        <v>75</v>
      </c>
      <c r="AY99" s="226" t="s">
        <v>275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1482</v>
      </c>
      <c r="G100" s="196"/>
      <c r="H100" s="199">
        <v>66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381</v>
      </c>
      <c r="F101" s="177" t="s">
        <v>382</v>
      </c>
      <c r="G101" s="178" t="s">
        <v>314</v>
      </c>
      <c r="H101" s="179">
        <v>33</v>
      </c>
      <c r="I101" s="180"/>
      <c r="J101" s="181">
        <f>ROUND(I101*H101,2)</f>
        <v>0</v>
      </c>
      <c r="K101" s="177" t="s">
        <v>281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1514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384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385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13" customFormat="1" ht="11.25">
      <c r="B104" s="195"/>
      <c r="C104" s="196"/>
      <c r="D104" s="188" t="s">
        <v>288</v>
      </c>
      <c r="E104" s="197" t="s">
        <v>19</v>
      </c>
      <c r="F104" s="198" t="s">
        <v>1484</v>
      </c>
      <c r="G104" s="196"/>
      <c r="H104" s="199">
        <v>33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288</v>
      </c>
      <c r="AU104" s="205" t="s">
        <v>85</v>
      </c>
      <c r="AV104" s="13" t="s">
        <v>85</v>
      </c>
      <c r="AW104" s="13" t="s">
        <v>36</v>
      </c>
      <c r="AX104" s="13" t="s">
        <v>83</v>
      </c>
      <c r="AY104" s="205" t="s">
        <v>275</v>
      </c>
    </row>
    <row r="105" spans="1:65" s="2" customFormat="1" ht="16.5" customHeight="1">
      <c r="A105" s="36"/>
      <c r="B105" s="37"/>
      <c r="C105" s="175" t="s">
        <v>319</v>
      </c>
      <c r="D105" s="175" t="s">
        <v>277</v>
      </c>
      <c r="E105" s="176" t="s">
        <v>501</v>
      </c>
      <c r="F105" s="177" t="s">
        <v>502</v>
      </c>
      <c r="G105" s="178" t="s">
        <v>314</v>
      </c>
      <c r="H105" s="179">
        <v>33</v>
      </c>
      <c r="I105" s="180"/>
      <c r="J105" s="181">
        <f>ROUND(I105*H105,2)</f>
        <v>0</v>
      </c>
      <c r="K105" s="177" t="s">
        <v>281</v>
      </c>
      <c r="L105" s="41"/>
      <c r="M105" s="182" t="s">
        <v>19</v>
      </c>
      <c r="N105" s="183" t="s">
        <v>46</v>
      </c>
      <c r="O105" s="66"/>
      <c r="P105" s="184">
        <f>O105*H105</f>
        <v>0</v>
      </c>
      <c r="Q105" s="184">
        <v>2.0000000000000002E-5</v>
      </c>
      <c r="R105" s="184">
        <f>Q105*H105</f>
        <v>6.600000000000001E-4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282</v>
      </c>
      <c r="AT105" s="186" t="s">
        <v>277</v>
      </c>
      <c r="AU105" s="186" t="s">
        <v>85</v>
      </c>
      <c r="AY105" s="19" t="s">
        <v>275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282</v>
      </c>
      <c r="BM105" s="186" t="s">
        <v>1515</v>
      </c>
    </row>
    <row r="106" spans="1:65" s="2" customFormat="1" ht="11.25">
      <c r="A106" s="36"/>
      <c r="B106" s="37"/>
      <c r="C106" s="38"/>
      <c r="D106" s="188" t="s">
        <v>284</v>
      </c>
      <c r="E106" s="38"/>
      <c r="F106" s="189" t="s">
        <v>504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284</v>
      </c>
      <c r="AU106" s="19" t="s">
        <v>85</v>
      </c>
    </row>
    <row r="107" spans="1:65" s="2" customFormat="1" ht="11.25">
      <c r="A107" s="36"/>
      <c r="B107" s="37"/>
      <c r="C107" s="38"/>
      <c r="D107" s="193" t="s">
        <v>286</v>
      </c>
      <c r="E107" s="38"/>
      <c r="F107" s="194" t="s">
        <v>505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286</v>
      </c>
      <c r="AU107" s="19" t="s">
        <v>85</v>
      </c>
    </row>
    <row r="108" spans="1:65" s="13" customFormat="1" ht="11.25">
      <c r="B108" s="195"/>
      <c r="C108" s="196"/>
      <c r="D108" s="188" t="s">
        <v>288</v>
      </c>
      <c r="E108" s="197" t="s">
        <v>19</v>
      </c>
      <c r="F108" s="198" t="s">
        <v>1486</v>
      </c>
      <c r="G108" s="196"/>
      <c r="H108" s="199">
        <v>33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288</v>
      </c>
      <c r="AU108" s="205" t="s">
        <v>85</v>
      </c>
      <c r="AV108" s="13" t="s">
        <v>85</v>
      </c>
      <c r="AW108" s="13" t="s">
        <v>36</v>
      </c>
      <c r="AX108" s="13" t="s">
        <v>83</v>
      </c>
      <c r="AY108" s="205" t="s">
        <v>275</v>
      </c>
    </row>
    <row r="109" spans="1:65" s="2" customFormat="1" ht="16.5" customHeight="1">
      <c r="A109" s="36"/>
      <c r="B109" s="37"/>
      <c r="C109" s="175" t="s">
        <v>326</v>
      </c>
      <c r="D109" s="175" t="s">
        <v>277</v>
      </c>
      <c r="E109" s="176" t="s">
        <v>401</v>
      </c>
      <c r="F109" s="177" t="s">
        <v>402</v>
      </c>
      <c r="G109" s="178" t="s">
        <v>280</v>
      </c>
      <c r="H109" s="179">
        <v>81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282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282</v>
      </c>
      <c r="BM109" s="186" t="s">
        <v>1516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404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405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1408</v>
      </c>
      <c r="G112" s="196"/>
      <c r="H112" s="199">
        <v>33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1439</v>
      </c>
      <c r="G113" s="196"/>
      <c r="H113" s="199">
        <v>48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75</v>
      </c>
      <c r="AY113" s="205" t="s">
        <v>275</v>
      </c>
    </row>
    <row r="114" spans="1:65" s="15" customFormat="1" ht="11.25">
      <c r="B114" s="231"/>
      <c r="C114" s="232"/>
      <c r="D114" s="188" t="s">
        <v>288</v>
      </c>
      <c r="E114" s="233" t="s">
        <v>19</v>
      </c>
      <c r="F114" s="234" t="s">
        <v>922</v>
      </c>
      <c r="G114" s="232"/>
      <c r="H114" s="235">
        <v>81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288</v>
      </c>
      <c r="AU114" s="241" t="s">
        <v>85</v>
      </c>
      <c r="AV114" s="15" t="s">
        <v>282</v>
      </c>
      <c r="AW114" s="15" t="s">
        <v>36</v>
      </c>
      <c r="AX114" s="15" t="s">
        <v>83</v>
      </c>
      <c r="AY114" s="241" t="s">
        <v>275</v>
      </c>
    </row>
    <row r="115" spans="1:65" s="2" customFormat="1" ht="16.5" customHeight="1">
      <c r="A115" s="36"/>
      <c r="B115" s="37"/>
      <c r="C115" s="206" t="s">
        <v>306</v>
      </c>
      <c r="D115" s="206" t="s">
        <v>302</v>
      </c>
      <c r="E115" s="207" t="s">
        <v>407</v>
      </c>
      <c r="F115" s="208" t="s">
        <v>408</v>
      </c>
      <c r="G115" s="209" t="s">
        <v>409</v>
      </c>
      <c r="H115" s="210">
        <v>8.343</v>
      </c>
      <c r="I115" s="211"/>
      <c r="J115" s="212">
        <f>ROUND(I115*H115,2)</f>
        <v>0</v>
      </c>
      <c r="K115" s="208" t="s">
        <v>281</v>
      </c>
      <c r="L115" s="213"/>
      <c r="M115" s="214" t="s">
        <v>19</v>
      </c>
      <c r="N115" s="215" t="s">
        <v>46</v>
      </c>
      <c r="O115" s="66"/>
      <c r="P115" s="184">
        <f>O115*H115</f>
        <v>0</v>
      </c>
      <c r="Q115" s="184">
        <v>0.2</v>
      </c>
      <c r="R115" s="184">
        <f>Q115*H115</f>
        <v>1.6686000000000001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306</v>
      </c>
      <c r="AT115" s="186" t="s">
        <v>302</v>
      </c>
      <c r="AU115" s="186" t="s">
        <v>85</v>
      </c>
      <c r="AY115" s="19" t="s">
        <v>275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282</v>
      </c>
      <c r="BM115" s="186" t="s">
        <v>1517</v>
      </c>
    </row>
    <row r="116" spans="1:65" s="2" customFormat="1" ht="11.25">
      <c r="A116" s="36"/>
      <c r="B116" s="37"/>
      <c r="C116" s="38"/>
      <c r="D116" s="188" t="s">
        <v>284</v>
      </c>
      <c r="E116" s="38"/>
      <c r="F116" s="189" t="s">
        <v>408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284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6"/>
      <c r="F117" s="198" t="s">
        <v>1441</v>
      </c>
      <c r="G117" s="196"/>
      <c r="H117" s="199">
        <v>8.343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4</v>
      </c>
      <c r="AX117" s="13" t="s">
        <v>83</v>
      </c>
      <c r="AY117" s="205" t="s">
        <v>275</v>
      </c>
    </row>
    <row r="118" spans="1:65" s="2" customFormat="1" ht="21.75" customHeight="1">
      <c r="A118" s="36"/>
      <c r="B118" s="37"/>
      <c r="C118" s="175" t="s">
        <v>337</v>
      </c>
      <c r="D118" s="175" t="s">
        <v>277</v>
      </c>
      <c r="E118" s="176" t="s">
        <v>510</v>
      </c>
      <c r="F118" s="177" t="s">
        <v>511</v>
      </c>
      <c r="G118" s="178" t="s">
        <v>280</v>
      </c>
      <c r="H118" s="179">
        <v>66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1518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513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514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1490</v>
      </c>
      <c r="G121" s="196"/>
      <c r="H121" s="199">
        <v>66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423</v>
      </c>
      <c r="F122" s="177" t="s">
        <v>424</v>
      </c>
      <c r="G122" s="178" t="s">
        <v>409</v>
      </c>
      <c r="H122" s="179">
        <v>28.5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1519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426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427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1448</v>
      </c>
      <c r="G125" s="196"/>
      <c r="H125" s="199">
        <v>16.5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3" customFormat="1" ht="11.25">
      <c r="B126" s="195"/>
      <c r="C126" s="196"/>
      <c r="D126" s="188" t="s">
        <v>288</v>
      </c>
      <c r="E126" s="197" t="s">
        <v>19</v>
      </c>
      <c r="F126" s="198" t="s">
        <v>1449</v>
      </c>
      <c r="G126" s="196"/>
      <c r="H126" s="199">
        <v>12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288</v>
      </c>
      <c r="AU126" s="205" t="s">
        <v>85</v>
      </c>
      <c r="AV126" s="13" t="s">
        <v>85</v>
      </c>
      <c r="AW126" s="13" t="s">
        <v>36</v>
      </c>
      <c r="AX126" s="13" t="s">
        <v>75</v>
      </c>
      <c r="AY126" s="205" t="s">
        <v>275</v>
      </c>
    </row>
    <row r="127" spans="1:65" s="15" customFormat="1" ht="11.25">
      <c r="B127" s="231"/>
      <c r="C127" s="232"/>
      <c r="D127" s="188" t="s">
        <v>288</v>
      </c>
      <c r="E127" s="233" t="s">
        <v>19</v>
      </c>
      <c r="F127" s="234" t="s">
        <v>922</v>
      </c>
      <c r="G127" s="232"/>
      <c r="H127" s="235">
        <v>28.5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288</v>
      </c>
      <c r="AU127" s="241" t="s">
        <v>85</v>
      </c>
      <c r="AV127" s="15" t="s">
        <v>282</v>
      </c>
      <c r="AW127" s="15" t="s">
        <v>36</v>
      </c>
      <c r="AX127" s="15" t="s">
        <v>83</v>
      </c>
      <c r="AY127" s="241" t="s">
        <v>275</v>
      </c>
    </row>
    <row r="128" spans="1:65" s="2" customFormat="1" ht="16.5" customHeight="1">
      <c r="A128" s="36"/>
      <c r="B128" s="37"/>
      <c r="C128" s="175" t="s">
        <v>351</v>
      </c>
      <c r="D128" s="175" t="s">
        <v>277</v>
      </c>
      <c r="E128" s="176" t="s">
        <v>430</v>
      </c>
      <c r="F128" s="177" t="s">
        <v>431</v>
      </c>
      <c r="G128" s="178" t="s">
        <v>409</v>
      </c>
      <c r="H128" s="179">
        <v>28.5</v>
      </c>
      <c r="I128" s="180"/>
      <c r="J128" s="181">
        <f>ROUND(I128*H128,2)</f>
        <v>0</v>
      </c>
      <c r="K128" s="177" t="s">
        <v>281</v>
      </c>
      <c r="L128" s="41"/>
      <c r="M128" s="182" t="s">
        <v>19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282</v>
      </c>
      <c r="AT128" s="186" t="s">
        <v>277</v>
      </c>
      <c r="AU128" s="186" t="s">
        <v>85</v>
      </c>
      <c r="AY128" s="19" t="s">
        <v>275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282</v>
      </c>
      <c r="BM128" s="186" t="s">
        <v>1520</v>
      </c>
    </row>
    <row r="129" spans="1:65" s="2" customFormat="1" ht="11.25">
      <c r="A129" s="36"/>
      <c r="B129" s="37"/>
      <c r="C129" s="38"/>
      <c r="D129" s="188" t="s">
        <v>284</v>
      </c>
      <c r="E129" s="38"/>
      <c r="F129" s="189" t="s">
        <v>433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284</v>
      </c>
      <c r="AU129" s="19" t="s">
        <v>85</v>
      </c>
    </row>
    <row r="130" spans="1:65" s="2" customFormat="1" ht="11.25">
      <c r="A130" s="36"/>
      <c r="B130" s="37"/>
      <c r="C130" s="38"/>
      <c r="D130" s="193" t="s">
        <v>286</v>
      </c>
      <c r="E130" s="38"/>
      <c r="F130" s="194" t="s">
        <v>434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286</v>
      </c>
      <c r="AU130" s="19" t="s">
        <v>85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1448</v>
      </c>
      <c r="G131" s="196"/>
      <c r="H131" s="199">
        <v>16.5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3" customFormat="1" ht="11.25">
      <c r="B132" s="195"/>
      <c r="C132" s="196"/>
      <c r="D132" s="188" t="s">
        <v>288</v>
      </c>
      <c r="E132" s="197" t="s">
        <v>19</v>
      </c>
      <c r="F132" s="198" t="s">
        <v>1449</v>
      </c>
      <c r="G132" s="196"/>
      <c r="H132" s="199">
        <v>12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288</v>
      </c>
      <c r="AU132" s="205" t="s">
        <v>85</v>
      </c>
      <c r="AV132" s="13" t="s">
        <v>85</v>
      </c>
      <c r="AW132" s="13" t="s">
        <v>36</v>
      </c>
      <c r="AX132" s="13" t="s">
        <v>75</v>
      </c>
      <c r="AY132" s="205" t="s">
        <v>275</v>
      </c>
    </row>
    <row r="133" spans="1:65" s="15" customFormat="1" ht="11.25">
      <c r="B133" s="231"/>
      <c r="C133" s="232"/>
      <c r="D133" s="188" t="s">
        <v>288</v>
      </c>
      <c r="E133" s="233" t="s">
        <v>19</v>
      </c>
      <c r="F133" s="234" t="s">
        <v>922</v>
      </c>
      <c r="G133" s="232"/>
      <c r="H133" s="235">
        <v>28.5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288</v>
      </c>
      <c r="AU133" s="241" t="s">
        <v>85</v>
      </c>
      <c r="AV133" s="15" t="s">
        <v>282</v>
      </c>
      <c r="AW133" s="15" t="s">
        <v>36</v>
      </c>
      <c r="AX133" s="15" t="s">
        <v>83</v>
      </c>
      <c r="AY133" s="241" t="s">
        <v>275</v>
      </c>
    </row>
    <row r="134" spans="1:65" s="2" customFormat="1" ht="16.5" customHeight="1">
      <c r="A134" s="36"/>
      <c r="B134" s="37"/>
      <c r="C134" s="175" t="s">
        <v>8</v>
      </c>
      <c r="D134" s="175" t="s">
        <v>277</v>
      </c>
      <c r="E134" s="176" t="s">
        <v>436</v>
      </c>
      <c r="F134" s="177" t="s">
        <v>437</v>
      </c>
      <c r="G134" s="178" t="s">
        <v>409</v>
      </c>
      <c r="H134" s="179">
        <v>114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1521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439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440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4" customFormat="1" ht="11.25">
      <c r="B137" s="217"/>
      <c r="C137" s="218"/>
      <c r="D137" s="188" t="s">
        <v>288</v>
      </c>
      <c r="E137" s="219" t="s">
        <v>19</v>
      </c>
      <c r="F137" s="220" t="s">
        <v>947</v>
      </c>
      <c r="G137" s="218"/>
      <c r="H137" s="219" t="s">
        <v>19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288</v>
      </c>
      <c r="AU137" s="226" t="s">
        <v>85</v>
      </c>
      <c r="AV137" s="14" t="s">
        <v>83</v>
      </c>
      <c r="AW137" s="14" t="s">
        <v>36</v>
      </c>
      <c r="AX137" s="14" t="s">
        <v>75</v>
      </c>
      <c r="AY137" s="226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1452</v>
      </c>
      <c r="G138" s="196"/>
      <c r="H138" s="199">
        <v>66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3" customFormat="1" ht="11.25">
      <c r="B139" s="195"/>
      <c r="C139" s="196"/>
      <c r="D139" s="188" t="s">
        <v>288</v>
      </c>
      <c r="E139" s="197" t="s">
        <v>19</v>
      </c>
      <c r="F139" s="198" t="s">
        <v>1453</v>
      </c>
      <c r="G139" s="196"/>
      <c r="H139" s="199">
        <v>48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36</v>
      </c>
      <c r="AX139" s="13" t="s">
        <v>75</v>
      </c>
      <c r="AY139" s="205" t="s">
        <v>275</v>
      </c>
    </row>
    <row r="140" spans="1:65" s="15" customFormat="1" ht="11.25">
      <c r="B140" s="231"/>
      <c r="C140" s="232"/>
      <c r="D140" s="188" t="s">
        <v>288</v>
      </c>
      <c r="E140" s="233" t="s">
        <v>19</v>
      </c>
      <c r="F140" s="234" t="s">
        <v>922</v>
      </c>
      <c r="G140" s="232"/>
      <c r="H140" s="235">
        <v>114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288</v>
      </c>
      <c r="AU140" s="241" t="s">
        <v>85</v>
      </c>
      <c r="AV140" s="15" t="s">
        <v>282</v>
      </c>
      <c r="AW140" s="15" t="s">
        <v>36</v>
      </c>
      <c r="AX140" s="15" t="s">
        <v>83</v>
      </c>
      <c r="AY140" s="241" t="s">
        <v>275</v>
      </c>
    </row>
    <row r="141" spans="1:65" s="12" customFormat="1" ht="22.9" customHeight="1">
      <c r="B141" s="159"/>
      <c r="C141" s="160"/>
      <c r="D141" s="161" t="s">
        <v>74</v>
      </c>
      <c r="E141" s="173" t="s">
        <v>467</v>
      </c>
      <c r="F141" s="173" t="s">
        <v>468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SUM(P142:P144)</f>
        <v>0</v>
      </c>
      <c r="Q141" s="167"/>
      <c r="R141" s="168">
        <f>SUM(R142:R144)</f>
        <v>0</v>
      </c>
      <c r="S141" s="167"/>
      <c r="T141" s="169">
        <f>SUM(T142:T144)</f>
        <v>0</v>
      </c>
      <c r="AR141" s="170" t="s">
        <v>83</v>
      </c>
      <c r="AT141" s="171" t="s">
        <v>74</v>
      </c>
      <c r="AU141" s="171" t="s">
        <v>83</v>
      </c>
      <c r="AY141" s="170" t="s">
        <v>275</v>
      </c>
      <c r="BK141" s="172">
        <f>SUM(BK142:BK144)</f>
        <v>0</v>
      </c>
    </row>
    <row r="142" spans="1:65" s="2" customFormat="1" ht="16.5" customHeight="1">
      <c r="A142" s="36"/>
      <c r="B142" s="37"/>
      <c r="C142" s="175" t="s">
        <v>361</v>
      </c>
      <c r="D142" s="175" t="s">
        <v>277</v>
      </c>
      <c r="E142" s="176" t="s">
        <v>470</v>
      </c>
      <c r="F142" s="177" t="s">
        <v>471</v>
      </c>
      <c r="G142" s="178" t="s">
        <v>292</v>
      </c>
      <c r="H142" s="179">
        <v>1.6839999999999999</v>
      </c>
      <c r="I142" s="180"/>
      <c r="J142" s="181">
        <f>ROUND(I142*H142,2)</f>
        <v>0</v>
      </c>
      <c r="K142" s="177" t="s">
        <v>281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282</v>
      </c>
      <c r="AT142" s="186" t="s">
        <v>277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1522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473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11.25">
      <c r="A144" s="36"/>
      <c r="B144" s="37"/>
      <c r="C144" s="38"/>
      <c r="D144" s="193" t="s">
        <v>286</v>
      </c>
      <c r="E144" s="38"/>
      <c r="F144" s="194" t="s">
        <v>474</v>
      </c>
      <c r="G144" s="38"/>
      <c r="H144" s="38"/>
      <c r="I144" s="190"/>
      <c r="J144" s="38"/>
      <c r="K144" s="38"/>
      <c r="L144" s="41"/>
      <c r="M144" s="227"/>
      <c r="N144" s="228"/>
      <c r="O144" s="229"/>
      <c r="P144" s="229"/>
      <c r="Q144" s="229"/>
      <c r="R144" s="229"/>
      <c r="S144" s="229"/>
      <c r="T144" s="23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286</v>
      </c>
      <c r="AU144" s="19" t="s">
        <v>85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AM9m1h+3p0odB4svwnSlyGHgG4T+67fBRylHTpo/3XyiJBzOE3HkgG03kQHFhk4ZfkxTnB+q+dPZowWBbCsFjw==" saltValue="5kLDJHc0aKqmmjbPwsdV96RI4shpfjieaYw2hs+/vIc3pLu23HxGw0CbT2EqQAzamjvxg92dwILv+LyzswYivw==" spinCount="100000" sheet="1" objects="1" scenarios="1" formatColumns="0" formatRows="0" autoFilter="0"/>
  <autoFilter ref="C81:K144" xr:uid="{00000000-0009-0000-0000-00002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2200-000000000000}"/>
    <hyperlink ref="F98" r:id="rId2" xr:uid="{00000000-0004-0000-2200-000001000000}"/>
    <hyperlink ref="F103" r:id="rId3" xr:uid="{00000000-0004-0000-2200-000002000000}"/>
    <hyperlink ref="F107" r:id="rId4" xr:uid="{00000000-0004-0000-2200-000003000000}"/>
    <hyperlink ref="F111" r:id="rId5" xr:uid="{00000000-0004-0000-2200-000004000000}"/>
    <hyperlink ref="F120" r:id="rId6" xr:uid="{00000000-0004-0000-2200-000005000000}"/>
    <hyperlink ref="F124" r:id="rId7" xr:uid="{00000000-0004-0000-2200-000006000000}"/>
    <hyperlink ref="F130" r:id="rId8" xr:uid="{00000000-0004-0000-2200-000007000000}"/>
    <hyperlink ref="F136" r:id="rId9" xr:uid="{00000000-0004-0000-2200-000008000000}"/>
    <hyperlink ref="F144" r:id="rId10" xr:uid="{00000000-0004-0000-22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1523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247099-07.5 - SO 07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247099-07.5 - SO 07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1524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1525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1526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1527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1528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1529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1530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1531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1532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1533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7E2Q5SfYll+i5/ZL7Ln3WvGISDfh4dFDbo7OGWctjQXNp5WWAvQvrFdfUSdG8tgfqjJEsHQiKlonRON/YafMwA==" saltValue="/hT1c6wQZzqsHC5WKHjt1akKqY0IT1FQ5UjDJm3n7XSP1RBGO5nFAc9vEN3T5GcfC8TtjGXnIHs4qKKILqaKrw==" spinCount="100000" sheet="1" objects="1" scenarios="1" formatColumns="0" formatRows="0" autoFilter="0"/>
  <autoFilter ref="C81:K117" xr:uid="{00000000-0009-0000-0000-00002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2300-000000000000}"/>
    <hyperlink ref="F108" r:id="rId2" xr:uid="{00000000-0004-0000-2300-000001000000}"/>
    <hyperlink ref="F111" r:id="rId3" xr:uid="{00000000-0004-0000-2300-000002000000}"/>
    <hyperlink ref="F116" r:id="rId4" xr:uid="{00000000-0004-0000-2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1534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ROUND((SUM(BE83:BE128)),  2)</f>
        <v>0</v>
      </c>
      <c r="G33" s="36"/>
      <c r="H33" s="36"/>
      <c r="I33" s="120">
        <v>0.21</v>
      </c>
      <c r="J33" s="119">
        <f>ROUND(((SUM(BE83:BE128))*I33),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ROUND((SUM(BF83:BF128)),  2)</f>
        <v>0</v>
      </c>
      <c r="G34" s="36"/>
      <c r="H34" s="36"/>
      <c r="I34" s="120">
        <v>0.12</v>
      </c>
      <c r="J34" s="119">
        <f>ROUND(((SUM(BF83:BF128))*I34),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ROUND((SUM(BG83:BG128)),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ROUND((SUM(BH83:BH128)),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ROUND((SUM(BI83:BI128)),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247099-08.1 - SO 08 - IP22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1535</v>
      </c>
      <c r="E62" s="145"/>
      <c r="F62" s="145"/>
      <c r="G62" s="145"/>
      <c r="H62" s="145"/>
      <c r="I62" s="145"/>
      <c r="J62" s="146">
        <f>J116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259</v>
      </c>
      <c r="E63" s="145"/>
      <c r="F63" s="145"/>
      <c r="G63" s="145"/>
      <c r="H63" s="145"/>
      <c r="I63" s="145"/>
      <c r="J63" s="146">
        <f>J125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260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9" t="str">
        <f>E7</f>
        <v>PD – Výsadba prvků ÚSES v k.ú. Velké Němčice</v>
      </c>
      <c r="F73" s="380"/>
      <c r="G73" s="380"/>
      <c r="H73" s="380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249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68" t="str">
        <f>E9</f>
        <v>247099-08.1 - SO 08 - IP22</v>
      </c>
      <c r="F75" s="381"/>
      <c r="G75" s="381"/>
      <c r="H75" s="381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Velké Němčice</v>
      </c>
      <c r="G77" s="38"/>
      <c r="H77" s="38"/>
      <c r="I77" s="31" t="s">
        <v>23</v>
      </c>
      <c r="J77" s="61" t="str">
        <f>IF(J12="","",J12)</f>
        <v>19. 8. 2024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>ČR – Státní pozemkový úřad, KPÚ pro JMK</v>
      </c>
      <c r="G79" s="38"/>
      <c r="H79" s="38"/>
      <c r="I79" s="31" t="s">
        <v>32</v>
      </c>
      <c r="J79" s="34" t="str">
        <f>E21</f>
        <v>GEOtest, a.s.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30</v>
      </c>
      <c r="D80" s="38"/>
      <c r="E80" s="38"/>
      <c r="F80" s="29" t="str">
        <f>IF(E18="","",E18)</f>
        <v>Vyplň údaj</v>
      </c>
      <c r="G80" s="38"/>
      <c r="H80" s="38"/>
      <c r="I80" s="31" t="s">
        <v>37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261</v>
      </c>
      <c r="D82" s="151" t="s">
        <v>60</v>
      </c>
      <c r="E82" s="151" t="s">
        <v>56</v>
      </c>
      <c r="F82" s="151" t="s">
        <v>57</v>
      </c>
      <c r="G82" s="151" t="s">
        <v>262</v>
      </c>
      <c r="H82" s="151" t="s">
        <v>263</v>
      </c>
      <c r="I82" s="151" t="s">
        <v>264</v>
      </c>
      <c r="J82" s="151" t="s">
        <v>253</v>
      </c>
      <c r="K82" s="152" t="s">
        <v>265</v>
      </c>
      <c r="L82" s="153"/>
      <c r="M82" s="70" t="s">
        <v>19</v>
      </c>
      <c r="N82" s="71" t="s">
        <v>45</v>
      </c>
      <c r="O82" s="71" t="s">
        <v>266</v>
      </c>
      <c r="P82" s="71" t="s">
        <v>267</v>
      </c>
      <c r="Q82" s="71" t="s">
        <v>268</v>
      </c>
      <c r="R82" s="71" t="s">
        <v>269</v>
      </c>
      <c r="S82" s="71" t="s">
        <v>270</v>
      </c>
      <c r="T82" s="72" t="s">
        <v>271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272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0.15301999999999999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74</v>
      </c>
      <c r="AU83" s="19" t="s">
        <v>254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74</v>
      </c>
      <c r="E84" s="162" t="s">
        <v>273</v>
      </c>
      <c r="F84" s="162" t="s">
        <v>274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P85+P116+P125</f>
        <v>0</v>
      </c>
      <c r="Q84" s="167"/>
      <c r="R84" s="168">
        <f>R85+R116+R125</f>
        <v>0.15301999999999999</v>
      </c>
      <c r="S84" s="167"/>
      <c r="T84" s="169">
        <f>T85+T116+T125</f>
        <v>0</v>
      </c>
      <c r="AR84" s="170" t="s">
        <v>83</v>
      </c>
      <c r="AT84" s="171" t="s">
        <v>74</v>
      </c>
      <c r="AU84" s="171" t="s">
        <v>75</v>
      </c>
      <c r="AY84" s="170" t="s">
        <v>275</v>
      </c>
      <c r="BK84" s="172">
        <f>BK85+BK116+BK125</f>
        <v>0</v>
      </c>
    </row>
    <row r="85" spans="1:65" s="12" customFormat="1" ht="22.9" customHeight="1">
      <c r="B85" s="159"/>
      <c r="C85" s="160"/>
      <c r="D85" s="161" t="s">
        <v>74</v>
      </c>
      <c r="E85" s="173" t="s">
        <v>83</v>
      </c>
      <c r="F85" s="173" t="s">
        <v>276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SUM(P86:P115)</f>
        <v>0</v>
      </c>
      <c r="Q85" s="167"/>
      <c r="R85" s="168">
        <f>SUM(R86:R115)</f>
        <v>3.0170000000000002E-2</v>
      </c>
      <c r="S85" s="167"/>
      <c r="T85" s="169">
        <f>SUM(T86:T115)</f>
        <v>0</v>
      </c>
      <c r="AR85" s="170" t="s">
        <v>83</v>
      </c>
      <c r="AT85" s="171" t="s">
        <v>74</v>
      </c>
      <c r="AU85" s="171" t="s">
        <v>83</v>
      </c>
      <c r="AY85" s="170" t="s">
        <v>275</v>
      </c>
      <c r="BK85" s="172">
        <f>SUM(BK86:BK115)</f>
        <v>0</v>
      </c>
    </row>
    <row r="86" spans="1:65" s="2" customFormat="1" ht="16.5" customHeight="1">
      <c r="A86" s="36"/>
      <c r="B86" s="37"/>
      <c r="C86" s="175" t="s">
        <v>83</v>
      </c>
      <c r="D86" s="175" t="s">
        <v>277</v>
      </c>
      <c r="E86" s="176" t="s">
        <v>278</v>
      </c>
      <c r="F86" s="177" t="s">
        <v>279</v>
      </c>
      <c r="G86" s="178" t="s">
        <v>280</v>
      </c>
      <c r="H86" s="179">
        <v>12068</v>
      </c>
      <c r="I86" s="180"/>
      <c r="J86" s="181">
        <f>ROUND(I86*H86,2)</f>
        <v>0</v>
      </c>
      <c r="K86" s="177" t="s">
        <v>281</v>
      </c>
      <c r="L86" s="41"/>
      <c r="M86" s="182" t="s">
        <v>19</v>
      </c>
      <c r="N86" s="183" t="s">
        <v>46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282</v>
      </c>
      <c r="AT86" s="186" t="s">
        <v>277</v>
      </c>
      <c r="AU86" s="186" t="s">
        <v>85</v>
      </c>
      <c r="AY86" s="19" t="s">
        <v>275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83</v>
      </c>
      <c r="BK86" s="187">
        <f>ROUND(I86*H86,2)</f>
        <v>0</v>
      </c>
      <c r="BL86" s="19" t="s">
        <v>282</v>
      </c>
      <c r="BM86" s="186" t="s">
        <v>1536</v>
      </c>
    </row>
    <row r="87" spans="1:65" s="2" customFormat="1" ht="11.25">
      <c r="A87" s="36"/>
      <c r="B87" s="37"/>
      <c r="C87" s="38"/>
      <c r="D87" s="188" t="s">
        <v>284</v>
      </c>
      <c r="E87" s="38"/>
      <c r="F87" s="189" t="s">
        <v>285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284</v>
      </c>
      <c r="AU87" s="19" t="s">
        <v>85</v>
      </c>
    </row>
    <row r="88" spans="1:65" s="2" customFormat="1" ht="11.25">
      <c r="A88" s="36"/>
      <c r="B88" s="37"/>
      <c r="C88" s="38"/>
      <c r="D88" s="193" t="s">
        <v>286</v>
      </c>
      <c r="E88" s="38"/>
      <c r="F88" s="194" t="s">
        <v>287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286</v>
      </c>
      <c r="AU88" s="19" t="s">
        <v>85</v>
      </c>
    </row>
    <row r="89" spans="1:65" s="13" customFormat="1" ht="11.25">
      <c r="B89" s="195"/>
      <c r="C89" s="196"/>
      <c r="D89" s="188" t="s">
        <v>288</v>
      </c>
      <c r="E89" s="197" t="s">
        <v>19</v>
      </c>
      <c r="F89" s="198" t="s">
        <v>1537</v>
      </c>
      <c r="G89" s="196"/>
      <c r="H89" s="199">
        <v>12068</v>
      </c>
      <c r="I89" s="200"/>
      <c r="J89" s="196"/>
      <c r="K89" s="196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288</v>
      </c>
      <c r="AU89" s="205" t="s">
        <v>85</v>
      </c>
      <c r="AV89" s="13" t="s">
        <v>85</v>
      </c>
      <c r="AW89" s="13" t="s">
        <v>36</v>
      </c>
      <c r="AX89" s="13" t="s">
        <v>83</v>
      </c>
      <c r="AY89" s="205" t="s">
        <v>275</v>
      </c>
    </row>
    <row r="90" spans="1:65" s="2" customFormat="1" ht="16.5" customHeight="1">
      <c r="A90" s="36"/>
      <c r="B90" s="37"/>
      <c r="C90" s="175" t="s">
        <v>85</v>
      </c>
      <c r="D90" s="175" t="s">
        <v>277</v>
      </c>
      <c r="E90" s="176" t="s">
        <v>290</v>
      </c>
      <c r="F90" s="177" t="s">
        <v>291</v>
      </c>
      <c r="G90" s="178" t="s">
        <v>292</v>
      </c>
      <c r="H90" s="179">
        <v>18.102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85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1538</v>
      </c>
    </row>
    <row r="91" spans="1:65" s="2" customFormat="1" ht="11.25">
      <c r="A91" s="36"/>
      <c r="B91" s="37"/>
      <c r="C91" s="38"/>
      <c r="D91" s="188" t="s">
        <v>284</v>
      </c>
      <c r="E91" s="38"/>
      <c r="F91" s="189" t="s">
        <v>291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85</v>
      </c>
    </row>
    <row r="92" spans="1:65" s="13" customFormat="1" ht="11.25">
      <c r="B92" s="195"/>
      <c r="C92" s="196"/>
      <c r="D92" s="188" t="s">
        <v>288</v>
      </c>
      <c r="E92" s="197" t="s">
        <v>19</v>
      </c>
      <c r="F92" s="198" t="s">
        <v>1539</v>
      </c>
      <c r="G92" s="196"/>
      <c r="H92" s="199">
        <v>18.102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36</v>
      </c>
      <c r="AX92" s="13" t="s">
        <v>83</v>
      </c>
      <c r="AY92" s="205" t="s">
        <v>275</v>
      </c>
    </row>
    <row r="93" spans="1:65" s="2" customFormat="1" ht="16.5" customHeight="1">
      <c r="A93" s="36"/>
      <c r="B93" s="37"/>
      <c r="C93" s="175" t="s">
        <v>295</v>
      </c>
      <c r="D93" s="175" t="s">
        <v>277</v>
      </c>
      <c r="E93" s="176" t="s">
        <v>296</v>
      </c>
      <c r="F93" s="177" t="s">
        <v>297</v>
      </c>
      <c r="G93" s="178" t="s">
        <v>280</v>
      </c>
      <c r="H93" s="179">
        <v>6034</v>
      </c>
      <c r="I93" s="180"/>
      <c r="J93" s="181">
        <f>ROUND(I93*H93,2)</f>
        <v>0</v>
      </c>
      <c r="K93" s="177" t="s">
        <v>281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282</v>
      </c>
      <c r="AT93" s="186" t="s">
        <v>277</v>
      </c>
      <c r="AU93" s="186" t="s">
        <v>85</v>
      </c>
      <c r="AY93" s="19" t="s">
        <v>275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282</v>
      </c>
      <c r="BM93" s="186" t="s">
        <v>1540</v>
      </c>
    </row>
    <row r="94" spans="1:65" s="2" customFormat="1" ht="11.25">
      <c r="A94" s="36"/>
      <c r="B94" s="37"/>
      <c r="C94" s="38"/>
      <c r="D94" s="188" t="s">
        <v>284</v>
      </c>
      <c r="E94" s="38"/>
      <c r="F94" s="189" t="s">
        <v>299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284</v>
      </c>
      <c r="AU94" s="19" t="s">
        <v>85</v>
      </c>
    </row>
    <row r="95" spans="1:65" s="2" customFormat="1" ht="11.25">
      <c r="A95" s="36"/>
      <c r="B95" s="37"/>
      <c r="C95" s="38"/>
      <c r="D95" s="193" t="s">
        <v>286</v>
      </c>
      <c r="E95" s="38"/>
      <c r="F95" s="194" t="s">
        <v>300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286</v>
      </c>
      <c r="AU95" s="19" t="s">
        <v>85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1541</v>
      </c>
      <c r="G96" s="196"/>
      <c r="H96" s="199">
        <v>6034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206" t="s">
        <v>282</v>
      </c>
      <c r="D97" s="206" t="s">
        <v>302</v>
      </c>
      <c r="E97" s="207" t="s">
        <v>1542</v>
      </c>
      <c r="F97" s="208" t="s">
        <v>1543</v>
      </c>
      <c r="G97" s="209" t="s">
        <v>305</v>
      </c>
      <c r="H97" s="210">
        <v>30.17</v>
      </c>
      <c r="I97" s="211"/>
      <c r="J97" s="212">
        <f>ROUND(I97*H97,2)</f>
        <v>0</v>
      </c>
      <c r="K97" s="208" t="s">
        <v>19</v>
      </c>
      <c r="L97" s="213"/>
      <c r="M97" s="214" t="s">
        <v>19</v>
      </c>
      <c r="N97" s="215" t="s">
        <v>46</v>
      </c>
      <c r="O97" s="66"/>
      <c r="P97" s="184">
        <f>O97*H97</f>
        <v>0</v>
      </c>
      <c r="Q97" s="184">
        <v>1E-3</v>
      </c>
      <c r="R97" s="184">
        <f>Q97*H97</f>
        <v>3.0170000000000002E-2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306</v>
      </c>
      <c r="AT97" s="186" t="s">
        <v>302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1544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1543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13" customFormat="1" ht="11.25">
      <c r="B99" s="195"/>
      <c r="C99" s="196"/>
      <c r="D99" s="188" t="s">
        <v>288</v>
      </c>
      <c r="E99" s="196"/>
      <c r="F99" s="198" t="s">
        <v>1545</v>
      </c>
      <c r="G99" s="196"/>
      <c r="H99" s="199">
        <v>30.17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288</v>
      </c>
      <c r="AU99" s="205" t="s">
        <v>85</v>
      </c>
      <c r="AV99" s="13" t="s">
        <v>85</v>
      </c>
      <c r="AW99" s="13" t="s">
        <v>4</v>
      </c>
      <c r="AX99" s="13" t="s">
        <v>83</v>
      </c>
      <c r="AY99" s="205" t="s">
        <v>275</v>
      </c>
    </row>
    <row r="100" spans="1:65" s="2" customFormat="1" ht="16.5" customHeight="1">
      <c r="A100" s="36"/>
      <c r="B100" s="37"/>
      <c r="C100" s="175" t="s">
        <v>311</v>
      </c>
      <c r="D100" s="175" t="s">
        <v>277</v>
      </c>
      <c r="E100" s="176" t="s">
        <v>320</v>
      </c>
      <c r="F100" s="177" t="s">
        <v>321</v>
      </c>
      <c r="G100" s="178" t="s">
        <v>280</v>
      </c>
      <c r="H100" s="179">
        <v>6034</v>
      </c>
      <c r="I100" s="180"/>
      <c r="J100" s="181">
        <f>ROUND(I100*H100,2)</f>
        <v>0</v>
      </c>
      <c r="K100" s="177" t="s">
        <v>281</v>
      </c>
      <c r="L100" s="41"/>
      <c r="M100" s="182" t="s">
        <v>19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282</v>
      </c>
      <c r="AT100" s="186" t="s">
        <v>277</v>
      </c>
      <c r="AU100" s="186" t="s">
        <v>85</v>
      </c>
      <c r="AY100" s="19" t="s">
        <v>275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83</v>
      </c>
      <c r="BK100" s="187">
        <f>ROUND(I100*H100,2)</f>
        <v>0</v>
      </c>
      <c r="BL100" s="19" t="s">
        <v>282</v>
      </c>
      <c r="BM100" s="186" t="s">
        <v>1546</v>
      </c>
    </row>
    <row r="101" spans="1:65" s="2" customFormat="1" ht="11.25">
      <c r="A101" s="36"/>
      <c r="B101" s="37"/>
      <c r="C101" s="38"/>
      <c r="D101" s="188" t="s">
        <v>284</v>
      </c>
      <c r="E101" s="38"/>
      <c r="F101" s="189" t="s">
        <v>323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284</v>
      </c>
      <c r="AU101" s="19" t="s">
        <v>85</v>
      </c>
    </row>
    <row r="102" spans="1:65" s="2" customFormat="1" ht="11.25">
      <c r="A102" s="36"/>
      <c r="B102" s="37"/>
      <c r="C102" s="38"/>
      <c r="D102" s="193" t="s">
        <v>286</v>
      </c>
      <c r="E102" s="38"/>
      <c r="F102" s="194" t="s">
        <v>324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286</v>
      </c>
      <c r="AU102" s="19" t="s">
        <v>85</v>
      </c>
    </row>
    <row r="103" spans="1:65" s="13" customFormat="1" ht="11.25">
      <c r="B103" s="195"/>
      <c r="C103" s="196"/>
      <c r="D103" s="188" t="s">
        <v>288</v>
      </c>
      <c r="E103" s="197" t="s">
        <v>19</v>
      </c>
      <c r="F103" s="198" t="s">
        <v>1541</v>
      </c>
      <c r="G103" s="196"/>
      <c r="H103" s="199">
        <v>6034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288</v>
      </c>
      <c r="AU103" s="205" t="s">
        <v>85</v>
      </c>
      <c r="AV103" s="13" t="s">
        <v>85</v>
      </c>
      <c r="AW103" s="13" t="s">
        <v>36</v>
      </c>
      <c r="AX103" s="13" t="s">
        <v>83</v>
      </c>
      <c r="AY103" s="205" t="s">
        <v>275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327</v>
      </c>
      <c r="F104" s="177" t="s">
        <v>328</v>
      </c>
      <c r="G104" s="178" t="s">
        <v>280</v>
      </c>
      <c r="H104" s="179">
        <v>6034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1547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330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331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1541</v>
      </c>
      <c r="G107" s="196"/>
      <c r="H107" s="199">
        <v>6034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332</v>
      </c>
      <c r="F108" s="177" t="s">
        <v>333</v>
      </c>
      <c r="G108" s="178" t="s">
        <v>280</v>
      </c>
      <c r="H108" s="179">
        <v>6034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1548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335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336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1549</v>
      </c>
      <c r="G111" s="196"/>
      <c r="H111" s="199">
        <v>6034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83</v>
      </c>
      <c r="AY111" s="205" t="s">
        <v>275</v>
      </c>
    </row>
    <row r="112" spans="1:65" s="2" customFormat="1" ht="16.5" customHeight="1">
      <c r="A112" s="36"/>
      <c r="B112" s="37"/>
      <c r="C112" s="175" t="s">
        <v>306</v>
      </c>
      <c r="D112" s="175" t="s">
        <v>277</v>
      </c>
      <c r="E112" s="176" t="s">
        <v>338</v>
      </c>
      <c r="F112" s="177" t="s">
        <v>339</v>
      </c>
      <c r="G112" s="178" t="s">
        <v>340</v>
      </c>
      <c r="H112" s="179">
        <v>0.60299999999999998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1550</v>
      </c>
    </row>
    <row r="113" spans="1:65" s="2" customFormat="1" ht="11.25">
      <c r="A113" s="36"/>
      <c r="B113" s="37"/>
      <c r="C113" s="38"/>
      <c r="D113" s="188" t="s">
        <v>284</v>
      </c>
      <c r="E113" s="38"/>
      <c r="F113" s="189" t="s">
        <v>342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343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1551</v>
      </c>
      <c r="G115" s="196"/>
      <c r="H115" s="199">
        <v>0.60299999999999998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12" customFormat="1" ht="22.9" customHeight="1">
      <c r="B116" s="159"/>
      <c r="C116" s="160"/>
      <c r="D116" s="161" t="s">
        <v>74</v>
      </c>
      <c r="E116" s="173" t="s">
        <v>85</v>
      </c>
      <c r="F116" s="173" t="s">
        <v>1552</v>
      </c>
      <c r="G116" s="160"/>
      <c r="H116" s="160"/>
      <c r="I116" s="163"/>
      <c r="J116" s="174">
        <f>BK116</f>
        <v>0</v>
      </c>
      <c r="K116" s="160"/>
      <c r="L116" s="165"/>
      <c r="M116" s="166"/>
      <c r="N116" s="167"/>
      <c r="O116" s="167"/>
      <c r="P116" s="168">
        <f>SUM(P117:P124)</f>
        <v>0</v>
      </c>
      <c r="Q116" s="167"/>
      <c r="R116" s="168">
        <f>SUM(R117:R124)</f>
        <v>0.12285</v>
      </c>
      <c r="S116" s="167"/>
      <c r="T116" s="169">
        <f>SUM(T117:T124)</f>
        <v>0</v>
      </c>
      <c r="AR116" s="170" t="s">
        <v>83</v>
      </c>
      <c r="AT116" s="171" t="s">
        <v>74</v>
      </c>
      <c r="AU116" s="171" t="s">
        <v>83</v>
      </c>
      <c r="AY116" s="170" t="s">
        <v>275</v>
      </c>
      <c r="BK116" s="172">
        <f>SUM(BK117:BK124)</f>
        <v>0</v>
      </c>
    </row>
    <row r="117" spans="1:65" s="2" customFormat="1" ht="16.5" customHeight="1">
      <c r="A117" s="36"/>
      <c r="B117" s="37"/>
      <c r="C117" s="175" t="s">
        <v>337</v>
      </c>
      <c r="D117" s="175" t="s">
        <v>277</v>
      </c>
      <c r="E117" s="176" t="s">
        <v>1553</v>
      </c>
      <c r="F117" s="177" t="s">
        <v>1554</v>
      </c>
      <c r="G117" s="178" t="s">
        <v>397</v>
      </c>
      <c r="H117" s="179">
        <v>8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1555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1556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1557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4" customFormat="1" ht="22.5">
      <c r="B120" s="217"/>
      <c r="C120" s="218"/>
      <c r="D120" s="188" t="s">
        <v>288</v>
      </c>
      <c r="E120" s="219" t="s">
        <v>19</v>
      </c>
      <c r="F120" s="220" t="s">
        <v>1558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288</v>
      </c>
      <c r="AU120" s="226" t="s">
        <v>85</v>
      </c>
      <c r="AV120" s="14" t="s">
        <v>83</v>
      </c>
      <c r="AW120" s="14" t="s">
        <v>36</v>
      </c>
      <c r="AX120" s="14" t="s">
        <v>75</v>
      </c>
      <c r="AY120" s="226" t="s">
        <v>275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1559</v>
      </c>
      <c r="G121" s="196"/>
      <c r="H121" s="199">
        <v>8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206" t="s">
        <v>345</v>
      </c>
      <c r="D122" s="206" t="s">
        <v>302</v>
      </c>
      <c r="E122" s="207" t="s">
        <v>1560</v>
      </c>
      <c r="F122" s="208" t="s">
        <v>1561</v>
      </c>
      <c r="G122" s="209" t="s">
        <v>409</v>
      </c>
      <c r="H122" s="210">
        <v>0.189</v>
      </c>
      <c r="I122" s="211"/>
      <c r="J122" s="212">
        <f>ROUND(I122*H122,2)</f>
        <v>0</v>
      </c>
      <c r="K122" s="208" t="s">
        <v>281</v>
      </c>
      <c r="L122" s="213"/>
      <c r="M122" s="214" t="s">
        <v>19</v>
      </c>
      <c r="N122" s="215" t="s">
        <v>46</v>
      </c>
      <c r="O122" s="66"/>
      <c r="P122" s="184">
        <f>O122*H122</f>
        <v>0</v>
      </c>
      <c r="Q122" s="184">
        <v>0.65</v>
      </c>
      <c r="R122" s="184">
        <f>Q122*H122</f>
        <v>0.12285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306</v>
      </c>
      <c r="AT122" s="186" t="s">
        <v>302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1562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1561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6"/>
      <c r="F124" s="198" t="s">
        <v>1563</v>
      </c>
      <c r="G124" s="196"/>
      <c r="H124" s="199">
        <v>0.189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4</v>
      </c>
      <c r="AX124" s="13" t="s">
        <v>83</v>
      </c>
      <c r="AY124" s="205" t="s">
        <v>275</v>
      </c>
    </row>
    <row r="125" spans="1:65" s="12" customFormat="1" ht="22.9" customHeight="1">
      <c r="B125" s="159"/>
      <c r="C125" s="160"/>
      <c r="D125" s="161" t="s">
        <v>74</v>
      </c>
      <c r="E125" s="173" t="s">
        <v>467</v>
      </c>
      <c r="F125" s="173" t="s">
        <v>468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SUM(P126:P128)</f>
        <v>0</v>
      </c>
      <c r="Q125" s="167"/>
      <c r="R125" s="168">
        <f>SUM(R126:R128)</f>
        <v>0</v>
      </c>
      <c r="S125" s="167"/>
      <c r="T125" s="169">
        <f>SUM(T126:T128)</f>
        <v>0</v>
      </c>
      <c r="AR125" s="170" t="s">
        <v>83</v>
      </c>
      <c r="AT125" s="171" t="s">
        <v>74</v>
      </c>
      <c r="AU125" s="171" t="s">
        <v>83</v>
      </c>
      <c r="AY125" s="170" t="s">
        <v>275</v>
      </c>
      <c r="BK125" s="172">
        <f>SUM(BK126:BK128)</f>
        <v>0</v>
      </c>
    </row>
    <row r="126" spans="1:65" s="2" customFormat="1" ht="16.5" customHeight="1">
      <c r="A126" s="36"/>
      <c r="B126" s="37"/>
      <c r="C126" s="175" t="s">
        <v>351</v>
      </c>
      <c r="D126" s="175" t="s">
        <v>277</v>
      </c>
      <c r="E126" s="176" t="s">
        <v>470</v>
      </c>
      <c r="F126" s="177" t="s">
        <v>471</v>
      </c>
      <c r="G126" s="178" t="s">
        <v>292</v>
      </c>
      <c r="H126" s="179">
        <v>0.153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1564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473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474</v>
      </c>
      <c r="G128" s="38"/>
      <c r="H128" s="38"/>
      <c r="I128" s="190"/>
      <c r="J128" s="38"/>
      <c r="K128" s="38"/>
      <c r="L128" s="41"/>
      <c r="M128" s="227"/>
      <c r="N128" s="228"/>
      <c r="O128" s="229"/>
      <c r="P128" s="229"/>
      <c r="Q128" s="229"/>
      <c r="R128" s="229"/>
      <c r="S128" s="229"/>
      <c r="T128" s="23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zb1YLYfAQXbMmfbNy8oWHfxnTf6nfyFKZRBtKI43zhqgDyGFu7ZdH+hEmwpOWpmec+MfsHA9aWpK1fQJyFCJJg==" saltValue="7Ud8kUJDfVdttiACKASVC9mj6E/YXsooR1/0B88RnR1uB4Hroy4XHoGcdKkp2xePl+6Leh1bxLFFD75bi1C5ZQ==" spinCount="100000" sheet="1" objects="1" scenarios="1" formatColumns="0" formatRows="0" autoFilter="0"/>
  <autoFilter ref="C82:K128" xr:uid="{00000000-0009-0000-0000-00002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2400-000000000000}"/>
    <hyperlink ref="F95" r:id="rId2" xr:uid="{00000000-0004-0000-2400-000001000000}"/>
    <hyperlink ref="F102" r:id="rId3" xr:uid="{00000000-0004-0000-2400-000002000000}"/>
    <hyperlink ref="F106" r:id="rId4" xr:uid="{00000000-0004-0000-2400-000003000000}"/>
    <hyperlink ref="F110" r:id="rId5" xr:uid="{00000000-0004-0000-2400-000004000000}"/>
    <hyperlink ref="F114" r:id="rId6" xr:uid="{00000000-0004-0000-2400-000005000000}"/>
    <hyperlink ref="F119" r:id="rId7" xr:uid="{00000000-0004-0000-2400-000006000000}"/>
    <hyperlink ref="F128" r:id="rId8" xr:uid="{00000000-0004-0000-24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1565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ROUND((SUM(BE81:BE90)),  2)</f>
        <v>0</v>
      </c>
      <c r="G33" s="36"/>
      <c r="H33" s="36"/>
      <c r="I33" s="120">
        <v>0.21</v>
      </c>
      <c r="J33" s="119">
        <f>ROUND(((SUM(BE81:BE90))*I33),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ROUND((SUM(BF81:BF90)),  2)</f>
        <v>0</v>
      </c>
      <c r="G34" s="36"/>
      <c r="H34" s="36"/>
      <c r="I34" s="120">
        <v>0.12</v>
      </c>
      <c r="J34" s="119">
        <f>ROUND(((SUM(BF81:BF90))*I34),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ROUND((SUM(BG81:BG90)),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ROUND((SUM(BH81:BH90)),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ROUND((SUM(BI81:BI90)),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247099-08.2 - SO 08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260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79" t="str">
        <f>E7</f>
        <v>PD – Výsadba prvků ÚSES v k.ú. Velké Němčice</v>
      </c>
      <c r="F71" s="380"/>
      <c r="G71" s="380"/>
      <c r="H71" s="380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249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8" t="str">
        <f>E9</f>
        <v>247099-08.2 - SO 08 Následná péče 1. rok</v>
      </c>
      <c r="F73" s="381"/>
      <c r="G73" s="381"/>
      <c r="H73" s="38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Velké Němčice</v>
      </c>
      <c r="G75" s="38"/>
      <c r="H75" s="38"/>
      <c r="I75" s="31" t="s">
        <v>23</v>
      </c>
      <c r="J75" s="61" t="str">
        <f>IF(J12="","",J12)</f>
        <v>19. 8. 2024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>ČR – Státní pozemkový úřad, KPÚ pro JMK</v>
      </c>
      <c r="G77" s="38"/>
      <c r="H77" s="38"/>
      <c r="I77" s="31" t="s">
        <v>32</v>
      </c>
      <c r="J77" s="34" t="str">
        <f>E21</f>
        <v>GEOtest, a.s.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30</v>
      </c>
      <c r="D78" s="38"/>
      <c r="E78" s="38"/>
      <c r="F78" s="29" t="str">
        <f>IF(E18="","",E18)</f>
        <v>Vyplň údaj</v>
      </c>
      <c r="G78" s="38"/>
      <c r="H78" s="38"/>
      <c r="I78" s="31" t="s">
        <v>37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261</v>
      </c>
      <c r="D80" s="151" t="s">
        <v>60</v>
      </c>
      <c r="E80" s="151" t="s">
        <v>56</v>
      </c>
      <c r="F80" s="151" t="s">
        <v>57</v>
      </c>
      <c r="G80" s="151" t="s">
        <v>262</v>
      </c>
      <c r="H80" s="151" t="s">
        <v>263</v>
      </c>
      <c r="I80" s="151" t="s">
        <v>264</v>
      </c>
      <c r="J80" s="151" t="s">
        <v>253</v>
      </c>
      <c r="K80" s="152" t="s">
        <v>265</v>
      </c>
      <c r="L80" s="153"/>
      <c r="M80" s="70" t="s">
        <v>19</v>
      </c>
      <c r="N80" s="71" t="s">
        <v>45</v>
      </c>
      <c r="O80" s="71" t="s">
        <v>266</v>
      </c>
      <c r="P80" s="71" t="s">
        <v>267</v>
      </c>
      <c r="Q80" s="71" t="s">
        <v>268</v>
      </c>
      <c r="R80" s="71" t="s">
        <v>269</v>
      </c>
      <c r="S80" s="71" t="s">
        <v>270</v>
      </c>
      <c r="T80" s="72" t="s">
        <v>271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272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74</v>
      </c>
      <c r="AU81" s="19" t="s">
        <v>254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74</v>
      </c>
      <c r="E82" s="162" t="s">
        <v>273</v>
      </c>
      <c r="F82" s="162" t="s">
        <v>274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83</v>
      </c>
      <c r="AT82" s="171" t="s">
        <v>74</v>
      </c>
      <c r="AU82" s="171" t="s">
        <v>75</v>
      </c>
      <c r="AY82" s="170" t="s">
        <v>275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74</v>
      </c>
      <c r="E83" s="173" t="s">
        <v>83</v>
      </c>
      <c r="F83" s="173" t="s">
        <v>276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SUM(P84:P90)</f>
        <v>0</v>
      </c>
      <c r="Q83" s="167"/>
      <c r="R83" s="168">
        <f>SUM(R84:R90)</f>
        <v>0</v>
      </c>
      <c r="S83" s="167"/>
      <c r="T83" s="169">
        <f>SUM(T84:T90)</f>
        <v>0</v>
      </c>
      <c r="AR83" s="170" t="s">
        <v>83</v>
      </c>
      <c r="AT83" s="171" t="s">
        <v>74</v>
      </c>
      <c r="AU83" s="171" t="s">
        <v>83</v>
      </c>
      <c r="AY83" s="170" t="s">
        <v>275</v>
      </c>
      <c r="BK83" s="172">
        <f>SUM(BK84:BK90)</f>
        <v>0</v>
      </c>
    </row>
    <row r="84" spans="1:65" s="2" customFormat="1" ht="16.5" customHeight="1">
      <c r="A84" s="36"/>
      <c r="B84" s="37"/>
      <c r="C84" s="175" t="s">
        <v>83</v>
      </c>
      <c r="D84" s="175" t="s">
        <v>277</v>
      </c>
      <c r="E84" s="176" t="s">
        <v>278</v>
      </c>
      <c r="F84" s="177" t="s">
        <v>279</v>
      </c>
      <c r="G84" s="178" t="s">
        <v>280</v>
      </c>
      <c r="H84" s="179">
        <v>12068</v>
      </c>
      <c r="I84" s="180"/>
      <c r="J84" s="181">
        <f>ROUND(I84*H84,2)</f>
        <v>0</v>
      </c>
      <c r="K84" s="177" t="s">
        <v>281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85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1566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285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85</v>
      </c>
    </row>
    <row r="86" spans="1:65" s="2" customFormat="1" ht="11.25">
      <c r="A86" s="36"/>
      <c r="B86" s="37"/>
      <c r="C86" s="38"/>
      <c r="D86" s="193" t="s">
        <v>286</v>
      </c>
      <c r="E86" s="38"/>
      <c r="F86" s="194" t="s">
        <v>287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286</v>
      </c>
      <c r="AU86" s="19" t="s">
        <v>85</v>
      </c>
    </row>
    <row r="87" spans="1:65" s="13" customFormat="1" ht="11.25">
      <c r="B87" s="195"/>
      <c r="C87" s="196"/>
      <c r="D87" s="188" t="s">
        <v>288</v>
      </c>
      <c r="E87" s="197" t="s">
        <v>19</v>
      </c>
      <c r="F87" s="198" t="s">
        <v>1567</v>
      </c>
      <c r="G87" s="196"/>
      <c r="H87" s="199">
        <v>12068</v>
      </c>
      <c r="I87" s="200"/>
      <c r="J87" s="196"/>
      <c r="K87" s="196"/>
      <c r="L87" s="201"/>
      <c r="M87" s="202"/>
      <c r="N87" s="203"/>
      <c r="O87" s="203"/>
      <c r="P87" s="203"/>
      <c r="Q87" s="203"/>
      <c r="R87" s="203"/>
      <c r="S87" s="203"/>
      <c r="T87" s="204"/>
      <c r="AT87" s="205" t="s">
        <v>288</v>
      </c>
      <c r="AU87" s="205" t="s">
        <v>85</v>
      </c>
      <c r="AV87" s="13" t="s">
        <v>85</v>
      </c>
      <c r="AW87" s="13" t="s">
        <v>36</v>
      </c>
      <c r="AX87" s="13" t="s">
        <v>83</v>
      </c>
      <c r="AY87" s="205" t="s">
        <v>275</v>
      </c>
    </row>
    <row r="88" spans="1:65" s="2" customFormat="1" ht="16.5" customHeight="1">
      <c r="A88" s="36"/>
      <c r="B88" s="37"/>
      <c r="C88" s="175" t="s">
        <v>85</v>
      </c>
      <c r="D88" s="175" t="s">
        <v>277</v>
      </c>
      <c r="E88" s="176" t="s">
        <v>290</v>
      </c>
      <c r="F88" s="177" t="s">
        <v>291</v>
      </c>
      <c r="G88" s="178" t="s">
        <v>292</v>
      </c>
      <c r="H88" s="179">
        <v>18.102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282</v>
      </c>
      <c r="AT88" s="186" t="s">
        <v>277</v>
      </c>
      <c r="AU88" s="186" t="s">
        <v>85</v>
      </c>
      <c r="AY88" s="19" t="s">
        <v>275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282</v>
      </c>
      <c r="BM88" s="186" t="s">
        <v>1568</v>
      </c>
    </row>
    <row r="89" spans="1:65" s="2" customFormat="1" ht="11.25">
      <c r="A89" s="36"/>
      <c r="B89" s="37"/>
      <c r="C89" s="38"/>
      <c r="D89" s="188" t="s">
        <v>284</v>
      </c>
      <c r="E89" s="38"/>
      <c r="F89" s="189" t="s">
        <v>291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284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1569</v>
      </c>
      <c r="G90" s="196"/>
      <c r="H90" s="199">
        <v>18.102</v>
      </c>
      <c r="I90" s="200"/>
      <c r="J90" s="196"/>
      <c r="K90" s="196"/>
      <c r="L90" s="201"/>
      <c r="M90" s="242"/>
      <c r="N90" s="243"/>
      <c r="O90" s="243"/>
      <c r="P90" s="243"/>
      <c r="Q90" s="243"/>
      <c r="R90" s="243"/>
      <c r="S90" s="243"/>
      <c r="T90" s="24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V1Cl5rK/VSxgEf8HUFP9Xg4MzXCZKVo6IXAKsmJPHKdBaGi8AtWB4mq8mNza1dD2feqt4wN9BSDv1NOAql3EXg==" saltValue="TLT+8lFy5dMi4shG3T3vo6S2ekXSG3DoN4RoCmQxqR2ycG3iyqbKQeJEVbx15hLxjjdYehADjPNkuay97hlnLg==" spinCount="100000" sheet="1" objects="1" scenarios="1" formatColumns="0" formatRows="0" autoFilter="0"/>
  <autoFilter ref="C80:K90" xr:uid="{00000000-0009-0000-0000-00002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25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1570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ROUND((SUM(BE81:BE90)),  2)</f>
        <v>0</v>
      </c>
      <c r="G33" s="36"/>
      <c r="H33" s="36"/>
      <c r="I33" s="120">
        <v>0.21</v>
      </c>
      <c r="J33" s="119">
        <f>ROUND(((SUM(BE81:BE90))*I33),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ROUND((SUM(BF81:BF90)),  2)</f>
        <v>0</v>
      </c>
      <c r="G34" s="36"/>
      <c r="H34" s="36"/>
      <c r="I34" s="120">
        <v>0.12</v>
      </c>
      <c r="J34" s="119">
        <f>ROUND(((SUM(BF81:BF90))*I34),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ROUND((SUM(BG81:BG90)),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ROUND((SUM(BH81:BH90)),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ROUND((SUM(BI81:BI90)),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247099-08.3 - SO 08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260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79" t="str">
        <f>E7</f>
        <v>PD – Výsadba prvků ÚSES v k.ú. Velké Němčice</v>
      </c>
      <c r="F71" s="380"/>
      <c r="G71" s="380"/>
      <c r="H71" s="380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249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8" t="str">
        <f>E9</f>
        <v>247099-08.3 - SO 08 Následná péče 2. rok</v>
      </c>
      <c r="F73" s="381"/>
      <c r="G73" s="381"/>
      <c r="H73" s="38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Velké Němčice</v>
      </c>
      <c r="G75" s="38"/>
      <c r="H75" s="38"/>
      <c r="I75" s="31" t="s">
        <v>23</v>
      </c>
      <c r="J75" s="61" t="str">
        <f>IF(J12="","",J12)</f>
        <v>19. 8. 2024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>ČR – Státní pozemkový úřad, KPÚ pro JMK</v>
      </c>
      <c r="G77" s="38"/>
      <c r="H77" s="38"/>
      <c r="I77" s="31" t="s">
        <v>32</v>
      </c>
      <c r="J77" s="34" t="str">
        <f>E21</f>
        <v>GEOtest, a.s.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30</v>
      </c>
      <c r="D78" s="38"/>
      <c r="E78" s="38"/>
      <c r="F78" s="29" t="str">
        <f>IF(E18="","",E18)</f>
        <v>Vyplň údaj</v>
      </c>
      <c r="G78" s="38"/>
      <c r="H78" s="38"/>
      <c r="I78" s="31" t="s">
        <v>37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261</v>
      </c>
      <c r="D80" s="151" t="s">
        <v>60</v>
      </c>
      <c r="E80" s="151" t="s">
        <v>56</v>
      </c>
      <c r="F80" s="151" t="s">
        <v>57</v>
      </c>
      <c r="G80" s="151" t="s">
        <v>262</v>
      </c>
      <c r="H80" s="151" t="s">
        <v>263</v>
      </c>
      <c r="I80" s="151" t="s">
        <v>264</v>
      </c>
      <c r="J80" s="151" t="s">
        <v>253</v>
      </c>
      <c r="K80" s="152" t="s">
        <v>265</v>
      </c>
      <c r="L80" s="153"/>
      <c r="M80" s="70" t="s">
        <v>19</v>
      </c>
      <c r="N80" s="71" t="s">
        <v>45</v>
      </c>
      <c r="O80" s="71" t="s">
        <v>266</v>
      </c>
      <c r="P80" s="71" t="s">
        <v>267</v>
      </c>
      <c r="Q80" s="71" t="s">
        <v>268</v>
      </c>
      <c r="R80" s="71" t="s">
        <v>269</v>
      </c>
      <c r="S80" s="71" t="s">
        <v>270</v>
      </c>
      <c r="T80" s="72" t="s">
        <v>271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272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74</v>
      </c>
      <c r="AU81" s="19" t="s">
        <v>254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74</v>
      </c>
      <c r="E82" s="162" t="s">
        <v>273</v>
      </c>
      <c r="F82" s="162" t="s">
        <v>274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83</v>
      </c>
      <c r="AT82" s="171" t="s">
        <v>74</v>
      </c>
      <c r="AU82" s="171" t="s">
        <v>75</v>
      </c>
      <c r="AY82" s="170" t="s">
        <v>275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74</v>
      </c>
      <c r="E83" s="173" t="s">
        <v>83</v>
      </c>
      <c r="F83" s="173" t="s">
        <v>276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SUM(P84:P90)</f>
        <v>0</v>
      </c>
      <c r="Q83" s="167"/>
      <c r="R83" s="168">
        <f>SUM(R84:R90)</f>
        <v>0</v>
      </c>
      <c r="S83" s="167"/>
      <c r="T83" s="169">
        <f>SUM(T84:T90)</f>
        <v>0</v>
      </c>
      <c r="AR83" s="170" t="s">
        <v>83</v>
      </c>
      <c r="AT83" s="171" t="s">
        <v>74</v>
      </c>
      <c r="AU83" s="171" t="s">
        <v>83</v>
      </c>
      <c r="AY83" s="170" t="s">
        <v>275</v>
      </c>
      <c r="BK83" s="172">
        <f>SUM(BK84:BK90)</f>
        <v>0</v>
      </c>
    </row>
    <row r="84" spans="1:65" s="2" customFormat="1" ht="16.5" customHeight="1">
      <c r="A84" s="36"/>
      <c r="B84" s="37"/>
      <c r="C84" s="175" t="s">
        <v>83</v>
      </c>
      <c r="D84" s="175" t="s">
        <v>277</v>
      </c>
      <c r="E84" s="176" t="s">
        <v>278</v>
      </c>
      <c r="F84" s="177" t="s">
        <v>279</v>
      </c>
      <c r="G84" s="178" t="s">
        <v>280</v>
      </c>
      <c r="H84" s="179">
        <v>12068</v>
      </c>
      <c r="I84" s="180"/>
      <c r="J84" s="181">
        <f>ROUND(I84*H84,2)</f>
        <v>0</v>
      </c>
      <c r="K84" s="177" t="s">
        <v>281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85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1571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285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85</v>
      </c>
    </row>
    <row r="86" spans="1:65" s="2" customFormat="1" ht="11.25">
      <c r="A86" s="36"/>
      <c r="B86" s="37"/>
      <c r="C86" s="38"/>
      <c r="D86" s="193" t="s">
        <v>286</v>
      </c>
      <c r="E86" s="38"/>
      <c r="F86" s="194" t="s">
        <v>287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286</v>
      </c>
      <c r="AU86" s="19" t="s">
        <v>85</v>
      </c>
    </row>
    <row r="87" spans="1:65" s="13" customFormat="1" ht="11.25">
      <c r="B87" s="195"/>
      <c r="C87" s="196"/>
      <c r="D87" s="188" t="s">
        <v>288</v>
      </c>
      <c r="E87" s="197" t="s">
        <v>19</v>
      </c>
      <c r="F87" s="198" t="s">
        <v>1567</v>
      </c>
      <c r="G87" s="196"/>
      <c r="H87" s="199">
        <v>12068</v>
      </c>
      <c r="I87" s="200"/>
      <c r="J87" s="196"/>
      <c r="K87" s="196"/>
      <c r="L87" s="201"/>
      <c r="M87" s="202"/>
      <c r="N87" s="203"/>
      <c r="O87" s="203"/>
      <c r="P87" s="203"/>
      <c r="Q87" s="203"/>
      <c r="R87" s="203"/>
      <c r="S87" s="203"/>
      <c r="T87" s="204"/>
      <c r="AT87" s="205" t="s">
        <v>288</v>
      </c>
      <c r="AU87" s="205" t="s">
        <v>85</v>
      </c>
      <c r="AV87" s="13" t="s">
        <v>85</v>
      </c>
      <c r="AW87" s="13" t="s">
        <v>36</v>
      </c>
      <c r="AX87" s="13" t="s">
        <v>83</v>
      </c>
      <c r="AY87" s="205" t="s">
        <v>275</v>
      </c>
    </row>
    <row r="88" spans="1:65" s="2" customFormat="1" ht="16.5" customHeight="1">
      <c r="A88" s="36"/>
      <c r="B88" s="37"/>
      <c r="C88" s="175" t="s">
        <v>85</v>
      </c>
      <c r="D88" s="175" t="s">
        <v>277</v>
      </c>
      <c r="E88" s="176" t="s">
        <v>290</v>
      </c>
      <c r="F88" s="177" t="s">
        <v>291</v>
      </c>
      <c r="G88" s="178" t="s">
        <v>292</v>
      </c>
      <c r="H88" s="179">
        <v>18.102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282</v>
      </c>
      <c r="AT88" s="186" t="s">
        <v>277</v>
      </c>
      <c r="AU88" s="186" t="s">
        <v>85</v>
      </c>
      <c r="AY88" s="19" t="s">
        <v>275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282</v>
      </c>
      <c r="BM88" s="186" t="s">
        <v>1572</v>
      </c>
    </row>
    <row r="89" spans="1:65" s="2" customFormat="1" ht="11.25">
      <c r="A89" s="36"/>
      <c r="B89" s="37"/>
      <c r="C89" s="38"/>
      <c r="D89" s="188" t="s">
        <v>284</v>
      </c>
      <c r="E89" s="38"/>
      <c r="F89" s="189" t="s">
        <v>291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284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1569</v>
      </c>
      <c r="G90" s="196"/>
      <c r="H90" s="199">
        <v>18.102</v>
      </c>
      <c r="I90" s="200"/>
      <c r="J90" s="196"/>
      <c r="K90" s="196"/>
      <c r="L90" s="201"/>
      <c r="M90" s="242"/>
      <c r="N90" s="243"/>
      <c r="O90" s="243"/>
      <c r="P90" s="243"/>
      <c r="Q90" s="243"/>
      <c r="R90" s="243"/>
      <c r="S90" s="243"/>
      <c r="T90" s="24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oY5XA0eMfkjG7cSciuyU9jpfB2nwQasppywjS+B82I3dv/VfjxyNpqi70pHowQ474+o6BiaHoFzvkTR1VTohtA==" saltValue="6OyF4eoKez/89LGw7ChdSCLnXjSrzD6PLtW6s7hsH7KsMTqxVm6rnQ14yOpic7H3ghxB9rAXE6IB2Ky02sd+RQ==" spinCount="100000" sheet="1" objects="1" scenarios="1" formatColumns="0" formatRows="0" autoFilter="0"/>
  <autoFilter ref="C80:K90" xr:uid="{00000000-0009-0000-0000-00002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26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199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1573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ROUND((SUM(BE81:BE90)),  2)</f>
        <v>0</v>
      </c>
      <c r="G33" s="36"/>
      <c r="H33" s="36"/>
      <c r="I33" s="120">
        <v>0.21</v>
      </c>
      <c r="J33" s="119">
        <f>ROUND(((SUM(BE81:BE90))*I33),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ROUND((SUM(BF81:BF90)),  2)</f>
        <v>0</v>
      </c>
      <c r="G34" s="36"/>
      <c r="H34" s="36"/>
      <c r="I34" s="120">
        <v>0.12</v>
      </c>
      <c r="J34" s="119">
        <f>ROUND(((SUM(BF81:BF90))*I34),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ROUND((SUM(BG81:BG90)),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ROUND((SUM(BH81:BH90)),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ROUND((SUM(BI81:BI90)),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247099-08.4 - SO 08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260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79" t="str">
        <f>E7</f>
        <v>PD – Výsadba prvků ÚSES v k.ú. Velké Němčice</v>
      </c>
      <c r="F71" s="380"/>
      <c r="G71" s="380"/>
      <c r="H71" s="380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249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8" t="str">
        <f>E9</f>
        <v>247099-08.4 - SO 08 Následná péče 3. rok</v>
      </c>
      <c r="F73" s="381"/>
      <c r="G73" s="381"/>
      <c r="H73" s="38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Velké Němčice</v>
      </c>
      <c r="G75" s="38"/>
      <c r="H75" s="38"/>
      <c r="I75" s="31" t="s">
        <v>23</v>
      </c>
      <c r="J75" s="61" t="str">
        <f>IF(J12="","",J12)</f>
        <v>19. 8. 2024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>ČR – Státní pozemkový úřad, KPÚ pro JMK</v>
      </c>
      <c r="G77" s="38"/>
      <c r="H77" s="38"/>
      <c r="I77" s="31" t="s">
        <v>32</v>
      </c>
      <c r="J77" s="34" t="str">
        <f>E21</f>
        <v>GEOtest, a.s.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30</v>
      </c>
      <c r="D78" s="38"/>
      <c r="E78" s="38"/>
      <c r="F78" s="29" t="str">
        <f>IF(E18="","",E18)</f>
        <v>Vyplň údaj</v>
      </c>
      <c r="G78" s="38"/>
      <c r="H78" s="38"/>
      <c r="I78" s="31" t="s">
        <v>37</v>
      </c>
      <c r="J78" s="34" t="str">
        <f>E24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261</v>
      </c>
      <c r="D80" s="151" t="s">
        <v>60</v>
      </c>
      <c r="E80" s="151" t="s">
        <v>56</v>
      </c>
      <c r="F80" s="151" t="s">
        <v>57</v>
      </c>
      <c r="G80" s="151" t="s">
        <v>262</v>
      </c>
      <c r="H80" s="151" t="s">
        <v>263</v>
      </c>
      <c r="I80" s="151" t="s">
        <v>264</v>
      </c>
      <c r="J80" s="151" t="s">
        <v>253</v>
      </c>
      <c r="K80" s="152" t="s">
        <v>265</v>
      </c>
      <c r="L80" s="153"/>
      <c r="M80" s="70" t="s">
        <v>19</v>
      </c>
      <c r="N80" s="71" t="s">
        <v>45</v>
      </c>
      <c r="O80" s="71" t="s">
        <v>266</v>
      </c>
      <c r="P80" s="71" t="s">
        <v>267</v>
      </c>
      <c r="Q80" s="71" t="s">
        <v>268</v>
      </c>
      <c r="R80" s="71" t="s">
        <v>269</v>
      </c>
      <c r="S80" s="71" t="s">
        <v>270</v>
      </c>
      <c r="T80" s="72" t="s">
        <v>271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272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74</v>
      </c>
      <c r="AU81" s="19" t="s">
        <v>254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74</v>
      </c>
      <c r="E82" s="162" t="s">
        <v>273</v>
      </c>
      <c r="F82" s="162" t="s">
        <v>274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83</v>
      </c>
      <c r="AT82" s="171" t="s">
        <v>74</v>
      </c>
      <c r="AU82" s="171" t="s">
        <v>75</v>
      </c>
      <c r="AY82" s="170" t="s">
        <v>275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74</v>
      </c>
      <c r="E83" s="173" t="s">
        <v>83</v>
      </c>
      <c r="F83" s="173" t="s">
        <v>276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SUM(P84:P90)</f>
        <v>0</v>
      </c>
      <c r="Q83" s="167"/>
      <c r="R83" s="168">
        <f>SUM(R84:R90)</f>
        <v>0</v>
      </c>
      <c r="S83" s="167"/>
      <c r="T83" s="169">
        <f>SUM(T84:T90)</f>
        <v>0</v>
      </c>
      <c r="AR83" s="170" t="s">
        <v>83</v>
      </c>
      <c r="AT83" s="171" t="s">
        <v>74</v>
      </c>
      <c r="AU83" s="171" t="s">
        <v>83</v>
      </c>
      <c r="AY83" s="170" t="s">
        <v>275</v>
      </c>
      <c r="BK83" s="172">
        <f>SUM(BK84:BK90)</f>
        <v>0</v>
      </c>
    </row>
    <row r="84" spans="1:65" s="2" customFormat="1" ht="16.5" customHeight="1">
      <c r="A84" s="36"/>
      <c r="B84" s="37"/>
      <c r="C84" s="175" t="s">
        <v>83</v>
      </c>
      <c r="D84" s="175" t="s">
        <v>277</v>
      </c>
      <c r="E84" s="176" t="s">
        <v>278</v>
      </c>
      <c r="F84" s="177" t="s">
        <v>279</v>
      </c>
      <c r="G84" s="178" t="s">
        <v>280</v>
      </c>
      <c r="H84" s="179">
        <v>12068</v>
      </c>
      <c r="I84" s="180"/>
      <c r="J84" s="181">
        <f>ROUND(I84*H84,2)</f>
        <v>0</v>
      </c>
      <c r="K84" s="177" t="s">
        <v>281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85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1574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285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85</v>
      </c>
    </row>
    <row r="86" spans="1:65" s="2" customFormat="1" ht="11.25">
      <c r="A86" s="36"/>
      <c r="B86" s="37"/>
      <c r="C86" s="38"/>
      <c r="D86" s="193" t="s">
        <v>286</v>
      </c>
      <c r="E86" s="38"/>
      <c r="F86" s="194" t="s">
        <v>287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286</v>
      </c>
      <c r="AU86" s="19" t="s">
        <v>85</v>
      </c>
    </row>
    <row r="87" spans="1:65" s="13" customFormat="1" ht="11.25">
      <c r="B87" s="195"/>
      <c r="C87" s="196"/>
      <c r="D87" s="188" t="s">
        <v>288</v>
      </c>
      <c r="E87" s="197" t="s">
        <v>19</v>
      </c>
      <c r="F87" s="198" t="s">
        <v>1567</v>
      </c>
      <c r="G87" s="196"/>
      <c r="H87" s="199">
        <v>12068</v>
      </c>
      <c r="I87" s="200"/>
      <c r="J87" s="196"/>
      <c r="K87" s="196"/>
      <c r="L87" s="201"/>
      <c r="M87" s="202"/>
      <c r="N87" s="203"/>
      <c r="O87" s="203"/>
      <c r="P87" s="203"/>
      <c r="Q87" s="203"/>
      <c r="R87" s="203"/>
      <c r="S87" s="203"/>
      <c r="T87" s="204"/>
      <c r="AT87" s="205" t="s">
        <v>288</v>
      </c>
      <c r="AU87" s="205" t="s">
        <v>85</v>
      </c>
      <c r="AV87" s="13" t="s">
        <v>85</v>
      </c>
      <c r="AW87" s="13" t="s">
        <v>36</v>
      </c>
      <c r="AX87" s="13" t="s">
        <v>83</v>
      </c>
      <c r="AY87" s="205" t="s">
        <v>275</v>
      </c>
    </row>
    <row r="88" spans="1:65" s="2" customFormat="1" ht="16.5" customHeight="1">
      <c r="A88" s="36"/>
      <c r="B88" s="37"/>
      <c r="C88" s="175" t="s">
        <v>85</v>
      </c>
      <c r="D88" s="175" t="s">
        <v>277</v>
      </c>
      <c r="E88" s="176" t="s">
        <v>290</v>
      </c>
      <c r="F88" s="177" t="s">
        <v>291</v>
      </c>
      <c r="G88" s="178" t="s">
        <v>292</v>
      </c>
      <c r="H88" s="179">
        <v>18.102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282</v>
      </c>
      <c r="AT88" s="186" t="s">
        <v>277</v>
      </c>
      <c r="AU88" s="186" t="s">
        <v>85</v>
      </c>
      <c r="AY88" s="19" t="s">
        <v>275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282</v>
      </c>
      <c r="BM88" s="186" t="s">
        <v>1575</v>
      </c>
    </row>
    <row r="89" spans="1:65" s="2" customFormat="1" ht="11.25">
      <c r="A89" s="36"/>
      <c r="B89" s="37"/>
      <c r="C89" s="38"/>
      <c r="D89" s="188" t="s">
        <v>284</v>
      </c>
      <c r="E89" s="38"/>
      <c r="F89" s="189" t="s">
        <v>291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284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1569</v>
      </c>
      <c r="G90" s="196"/>
      <c r="H90" s="199">
        <v>18.102</v>
      </c>
      <c r="I90" s="200"/>
      <c r="J90" s="196"/>
      <c r="K90" s="196"/>
      <c r="L90" s="201"/>
      <c r="M90" s="242"/>
      <c r="N90" s="243"/>
      <c r="O90" s="243"/>
      <c r="P90" s="243"/>
      <c r="Q90" s="243"/>
      <c r="R90" s="243"/>
      <c r="S90" s="243"/>
      <c r="T90" s="24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DcuBUkPVc2jhaEU5l3XniCqgOpibvCCjlXKbO1pcZOte/GGXiwlxa5TSh0BISPb6tgjcb+d0BK/7R05MT5gbNA==" saltValue="vaJxv5tOh2CI0aPgoj5LD1/CN1QnmriwfQ1vq6tyS5bGjw7QS9vGvoF/EQz2CEHQJM+1bQS8LmUH6HUpyR0Vpg==" spinCount="100000" sheet="1" objects="1" scenarios="1" formatColumns="0" formatRows="0" autoFilter="0"/>
  <autoFilter ref="C80:K90" xr:uid="{00000000-0009-0000-0000-00002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27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202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1576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247099-08.5 - SO 08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247099-08.5 - SO 08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1577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1578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1579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1580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1581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1582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1583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1584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1585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1586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p2Dh/YuG/nqNfIjZVXByQsUXVRjWtZfzwBVBEONzjVsyLurvNQfeGuZJjXYPb6DgnVPnFaYJbMea0w4uxzjqgw==" saltValue="rId6HZzNrtLKxVKrwMJGD3vk1+kM+OJos/gjGW3Xvm3T6aBt9KardopxX8BUxQRjLhg7kPt+CO8HcOaWneo3Qw==" spinCount="100000" sheet="1" objects="1" scenarios="1" formatColumns="0" formatRows="0" autoFilter="0"/>
  <autoFilter ref="C81:K117" xr:uid="{00000000-0009-0000-0000-00002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2800-000000000000}"/>
    <hyperlink ref="F108" r:id="rId2" xr:uid="{00000000-0004-0000-2800-000001000000}"/>
    <hyperlink ref="F111" r:id="rId3" xr:uid="{00000000-0004-0000-2800-000002000000}"/>
    <hyperlink ref="F116" r:id="rId4" xr:uid="{00000000-0004-0000-28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205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1587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ROUND((SUM(BE84:BE264)),  2)</f>
        <v>0</v>
      </c>
      <c r="G33" s="36"/>
      <c r="H33" s="36"/>
      <c r="I33" s="120">
        <v>0.21</v>
      </c>
      <c r="J33" s="119">
        <f>ROUND(((SUM(BE84:BE264))*I33),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ROUND((SUM(BF84:BF264)),  2)</f>
        <v>0</v>
      </c>
      <c r="G34" s="36"/>
      <c r="H34" s="36"/>
      <c r="I34" s="120">
        <v>0.12</v>
      </c>
      <c r="J34" s="119">
        <f>ROUND(((SUM(BF84:BF264))*I34),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ROUND((SUM(BG84:BG264)),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ROUND((SUM(BH84:BH264)),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ROUND((SUM(BI84:BI264)),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247099-09.1 - SO 09 - IP23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J225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J235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J239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247099-09.1 - SO 09 - IP23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2.036438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P86+P225+P235+P239</f>
        <v>0</v>
      </c>
      <c r="Q85" s="167"/>
      <c r="R85" s="168">
        <f>R86+R225+R235+R239</f>
        <v>2.036438</v>
      </c>
      <c r="S85" s="167"/>
      <c r="T85" s="169">
        <f>T86+T225+T235+T239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BK86+BK225+BK235+BK239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SUM(P87:P224)</f>
        <v>0</v>
      </c>
      <c r="Q86" s="167"/>
      <c r="R86" s="168">
        <f>SUM(R87:R224)</f>
        <v>1.919948</v>
      </c>
      <c r="S86" s="167"/>
      <c r="T86" s="169">
        <f>SUM(T87:T224)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SUM(BK87:BK224)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14728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1588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1589</v>
      </c>
      <c r="G90" s="196"/>
      <c r="H90" s="199">
        <v>14728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21.75" customHeight="1">
      <c r="A91" s="36"/>
      <c r="B91" s="37"/>
      <c r="C91" s="175" t="s">
        <v>85</v>
      </c>
      <c r="D91" s="175" t="s">
        <v>277</v>
      </c>
      <c r="E91" s="176" t="s">
        <v>1179</v>
      </c>
      <c r="F91" s="177" t="s">
        <v>1180</v>
      </c>
      <c r="G91" s="178" t="s">
        <v>397</v>
      </c>
      <c r="H91" s="179">
        <v>552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1.4999999999999999E-4</v>
      </c>
      <c r="R91" s="184">
        <f>Q91*H91</f>
        <v>8.2799999999999999E-2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1590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1180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2" customFormat="1" ht="117">
      <c r="A93" s="36"/>
      <c r="B93" s="37"/>
      <c r="C93" s="38"/>
      <c r="D93" s="188" t="s">
        <v>308</v>
      </c>
      <c r="E93" s="38"/>
      <c r="F93" s="216" t="s">
        <v>1591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308</v>
      </c>
      <c r="AU93" s="19" t="s">
        <v>85</v>
      </c>
    </row>
    <row r="94" spans="1:65" s="13" customFormat="1" ht="11.25">
      <c r="B94" s="195"/>
      <c r="C94" s="196"/>
      <c r="D94" s="188" t="s">
        <v>288</v>
      </c>
      <c r="E94" s="197" t="s">
        <v>19</v>
      </c>
      <c r="F94" s="198" t="s">
        <v>1592</v>
      </c>
      <c r="G94" s="196"/>
      <c r="H94" s="199">
        <v>552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288</v>
      </c>
      <c r="AU94" s="205" t="s">
        <v>85</v>
      </c>
      <c r="AV94" s="13" t="s">
        <v>85</v>
      </c>
      <c r="AW94" s="13" t="s">
        <v>36</v>
      </c>
      <c r="AX94" s="13" t="s">
        <v>83</v>
      </c>
      <c r="AY94" s="205" t="s">
        <v>275</v>
      </c>
    </row>
    <row r="95" spans="1:65" s="2" customFormat="1" ht="16.5" customHeight="1">
      <c r="A95" s="36"/>
      <c r="B95" s="37"/>
      <c r="C95" s="175" t="s">
        <v>295</v>
      </c>
      <c r="D95" s="175" t="s">
        <v>277</v>
      </c>
      <c r="E95" s="176" t="s">
        <v>290</v>
      </c>
      <c r="F95" s="177" t="s">
        <v>291</v>
      </c>
      <c r="G95" s="178" t="s">
        <v>292</v>
      </c>
      <c r="H95" s="179">
        <v>22.091999999999999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85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1593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291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1594</v>
      </c>
      <c r="G97" s="196"/>
      <c r="H97" s="199">
        <v>22.091999999999999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83</v>
      </c>
      <c r="AY97" s="205" t="s">
        <v>275</v>
      </c>
    </row>
    <row r="98" spans="1:65" s="2" customFormat="1" ht="16.5" customHeight="1">
      <c r="A98" s="36"/>
      <c r="B98" s="37"/>
      <c r="C98" s="175" t="s">
        <v>282</v>
      </c>
      <c r="D98" s="175" t="s">
        <v>277</v>
      </c>
      <c r="E98" s="176" t="s">
        <v>296</v>
      </c>
      <c r="F98" s="177" t="s">
        <v>297</v>
      </c>
      <c r="G98" s="178" t="s">
        <v>280</v>
      </c>
      <c r="H98" s="179">
        <v>14728</v>
      </c>
      <c r="I98" s="180"/>
      <c r="J98" s="181">
        <f>ROUND(I98*H98,2)</f>
        <v>0</v>
      </c>
      <c r="K98" s="177" t="s">
        <v>281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282</v>
      </c>
      <c r="AT98" s="186" t="s">
        <v>277</v>
      </c>
      <c r="AU98" s="186" t="s">
        <v>85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282</v>
      </c>
      <c r="BM98" s="186" t="s">
        <v>1595</v>
      </c>
    </row>
    <row r="99" spans="1:65" s="2" customFormat="1" ht="11.25">
      <c r="A99" s="36"/>
      <c r="B99" s="37"/>
      <c r="C99" s="38"/>
      <c r="D99" s="188" t="s">
        <v>284</v>
      </c>
      <c r="E99" s="38"/>
      <c r="F99" s="189" t="s">
        <v>299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85</v>
      </c>
    </row>
    <row r="100" spans="1:65" s="2" customFormat="1" ht="11.25">
      <c r="A100" s="36"/>
      <c r="B100" s="37"/>
      <c r="C100" s="38"/>
      <c r="D100" s="193" t="s">
        <v>286</v>
      </c>
      <c r="E100" s="38"/>
      <c r="F100" s="194" t="s">
        <v>300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286</v>
      </c>
      <c r="AU100" s="19" t="s">
        <v>85</v>
      </c>
    </row>
    <row r="101" spans="1:65" s="13" customFormat="1" ht="11.25">
      <c r="B101" s="195"/>
      <c r="C101" s="196"/>
      <c r="D101" s="188" t="s">
        <v>288</v>
      </c>
      <c r="E101" s="197" t="s">
        <v>19</v>
      </c>
      <c r="F101" s="198" t="s">
        <v>1596</v>
      </c>
      <c r="G101" s="196"/>
      <c r="H101" s="199">
        <v>14728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36</v>
      </c>
      <c r="AX101" s="13" t="s">
        <v>83</v>
      </c>
      <c r="AY101" s="205" t="s">
        <v>275</v>
      </c>
    </row>
    <row r="102" spans="1:65" s="2" customFormat="1" ht="16.5" customHeight="1">
      <c r="A102" s="36"/>
      <c r="B102" s="37"/>
      <c r="C102" s="206" t="s">
        <v>311</v>
      </c>
      <c r="D102" s="206" t="s">
        <v>302</v>
      </c>
      <c r="E102" s="207" t="s">
        <v>303</v>
      </c>
      <c r="F102" s="208" t="s">
        <v>304</v>
      </c>
      <c r="G102" s="209" t="s">
        <v>305</v>
      </c>
      <c r="H102" s="210">
        <v>44.183999999999997</v>
      </c>
      <c r="I102" s="211"/>
      <c r="J102" s="212">
        <f>ROUND(I102*H102,2)</f>
        <v>0</v>
      </c>
      <c r="K102" s="208" t="s">
        <v>281</v>
      </c>
      <c r="L102" s="213"/>
      <c r="M102" s="214" t="s">
        <v>19</v>
      </c>
      <c r="N102" s="215" t="s">
        <v>46</v>
      </c>
      <c r="O102" s="66"/>
      <c r="P102" s="184">
        <f>O102*H102</f>
        <v>0</v>
      </c>
      <c r="Q102" s="184">
        <v>1E-3</v>
      </c>
      <c r="R102" s="184">
        <f>Q102*H102</f>
        <v>4.4184000000000001E-2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306</v>
      </c>
      <c r="AT102" s="186" t="s">
        <v>302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282</v>
      </c>
      <c r="BM102" s="186" t="s">
        <v>1597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304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29.25">
      <c r="A104" s="36"/>
      <c r="B104" s="37"/>
      <c r="C104" s="38"/>
      <c r="D104" s="188" t="s">
        <v>308</v>
      </c>
      <c r="E104" s="38"/>
      <c r="F104" s="216" t="s">
        <v>880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85</v>
      </c>
    </row>
    <row r="105" spans="1:65" s="13" customFormat="1" ht="11.25">
      <c r="B105" s="195"/>
      <c r="C105" s="196"/>
      <c r="D105" s="188" t="s">
        <v>288</v>
      </c>
      <c r="E105" s="196"/>
      <c r="F105" s="198" t="s">
        <v>1598</v>
      </c>
      <c r="G105" s="196"/>
      <c r="H105" s="199">
        <v>44.183999999999997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288</v>
      </c>
      <c r="AU105" s="205" t="s">
        <v>85</v>
      </c>
      <c r="AV105" s="13" t="s">
        <v>85</v>
      </c>
      <c r="AW105" s="13" t="s">
        <v>4</v>
      </c>
      <c r="AX105" s="13" t="s">
        <v>83</v>
      </c>
      <c r="AY105" s="205" t="s">
        <v>275</v>
      </c>
    </row>
    <row r="106" spans="1:65" s="2" customFormat="1" ht="21.75" customHeight="1">
      <c r="A106" s="36"/>
      <c r="B106" s="37"/>
      <c r="C106" s="175" t="s">
        <v>319</v>
      </c>
      <c r="D106" s="175" t="s">
        <v>277</v>
      </c>
      <c r="E106" s="176" t="s">
        <v>312</v>
      </c>
      <c r="F106" s="177" t="s">
        <v>313</v>
      </c>
      <c r="G106" s="178" t="s">
        <v>314</v>
      </c>
      <c r="H106" s="179">
        <v>16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282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282</v>
      </c>
      <c r="BM106" s="186" t="s">
        <v>1599</v>
      </c>
    </row>
    <row r="107" spans="1:65" s="2" customFormat="1" ht="19.5">
      <c r="A107" s="36"/>
      <c r="B107" s="37"/>
      <c r="C107" s="38"/>
      <c r="D107" s="188" t="s">
        <v>284</v>
      </c>
      <c r="E107" s="38"/>
      <c r="F107" s="189" t="s">
        <v>316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317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1600</v>
      </c>
      <c r="G109" s="196"/>
      <c r="H109" s="199">
        <v>16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83</v>
      </c>
      <c r="AY109" s="205" t="s">
        <v>275</v>
      </c>
    </row>
    <row r="110" spans="1:65" s="2" customFormat="1" ht="21.75" customHeight="1">
      <c r="A110" s="36"/>
      <c r="B110" s="37"/>
      <c r="C110" s="175" t="s">
        <v>326</v>
      </c>
      <c r="D110" s="175" t="s">
        <v>277</v>
      </c>
      <c r="E110" s="176" t="s">
        <v>884</v>
      </c>
      <c r="F110" s="177" t="s">
        <v>885</v>
      </c>
      <c r="G110" s="178" t="s">
        <v>314</v>
      </c>
      <c r="H110" s="179">
        <v>103</v>
      </c>
      <c r="I110" s="180"/>
      <c r="J110" s="181">
        <f>ROUND(I110*H110,2)</f>
        <v>0</v>
      </c>
      <c r="K110" s="177" t="s">
        <v>281</v>
      </c>
      <c r="L110" s="41"/>
      <c r="M110" s="182" t="s">
        <v>19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282</v>
      </c>
      <c r="AT110" s="186" t="s">
        <v>277</v>
      </c>
      <c r="AU110" s="186" t="s">
        <v>85</v>
      </c>
      <c r="AY110" s="19" t="s">
        <v>275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282</v>
      </c>
      <c r="BM110" s="186" t="s">
        <v>1601</v>
      </c>
    </row>
    <row r="111" spans="1:65" s="2" customFormat="1" ht="19.5">
      <c r="A111" s="36"/>
      <c r="B111" s="37"/>
      <c r="C111" s="38"/>
      <c r="D111" s="188" t="s">
        <v>284</v>
      </c>
      <c r="E111" s="38"/>
      <c r="F111" s="189" t="s">
        <v>887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284</v>
      </c>
      <c r="AU111" s="19" t="s">
        <v>85</v>
      </c>
    </row>
    <row r="112" spans="1:65" s="2" customFormat="1" ht="11.25">
      <c r="A112" s="36"/>
      <c r="B112" s="37"/>
      <c r="C112" s="38"/>
      <c r="D112" s="193" t="s">
        <v>286</v>
      </c>
      <c r="E112" s="38"/>
      <c r="F112" s="194" t="s">
        <v>888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286</v>
      </c>
      <c r="AU112" s="19" t="s">
        <v>85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1602</v>
      </c>
      <c r="G113" s="196"/>
      <c r="H113" s="199">
        <v>103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83</v>
      </c>
      <c r="AY113" s="205" t="s">
        <v>275</v>
      </c>
    </row>
    <row r="114" spans="1:65" s="2" customFormat="1" ht="16.5" customHeight="1">
      <c r="A114" s="36"/>
      <c r="B114" s="37"/>
      <c r="C114" s="175" t="s">
        <v>306</v>
      </c>
      <c r="D114" s="175" t="s">
        <v>277</v>
      </c>
      <c r="E114" s="176" t="s">
        <v>320</v>
      </c>
      <c r="F114" s="177" t="s">
        <v>321</v>
      </c>
      <c r="G114" s="178" t="s">
        <v>280</v>
      </c>
      <c r="H114" s="179">
        <v>14786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282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1603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323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324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7" t="s">
        <v>19</v>
      </c>
      <c r="F117" s="198" t="s">
        <v>1604</v>
      </c>
      <c r="G117" s="196"/>
      <c r="H117" s="199">
        <v>14786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36</v>
      </c>
      <c r="AX117" s="13" t="s">
        <v>83</v>
      </c>
      <c r="AY117" s="205" t="s">
        <v>275</v>
      </c>
    </row>
    <row r="118" spans="1:65" s="2" customFormat="1" ht="16.5" customHeight="1">
      <c r="A118" s="36"/>
      <c r="B118" s="37"/>
      <c r="C118" s="175" t="s">
        <v>337</v>
      </c>
      <c r="D118" s="175" t="s">
        <v>277</v>
      </c>
      <c r="E118" s="176" t="s">
        <v>327</v>
      </c>
      <c r="F118" s="177" t="s">
        <v>328</v>
      </c>
      <c r="G118" s="178" t="s">
        <v>280</v>
      </c>
      <c r="H118" s="179">
        <v>14786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1605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330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331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1604</v>
      </c>
      <c r="G121" s="196"/>
      <c r="H121" s="199">
        <v>14786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332</v>
      </c>
      <c r="F122" s="177" t="s">
        <v>333</v>
      </c>
      <c r="G122" s="178" t="s">
        <v>280</v>
      </c>
      <c r="H122" s="179">
        <v>14728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1606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335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336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1589</v>
      </c>
      <c r="G125" s="196"/>
      <c r="H125" s="199">
        <v>14728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83</v>
      </c>
      <c r="AY125" s="205" t="s">
        <v>275</v>
      </c>
    </row>
    <row r="126" spans="1:65" s="2" customFormat="1" ht="16.5" customHeight="1">
      <c r="A126" s="36"/>
      <c r="B126" s="37"/>
      <c r="C126" s="175" t="s">
        <v>351</v>
      </c>
      <c r="D126" s="175" t="s">
        <v>277</v>
      </c>
      <c r="E126" s="176" t="s">
        <v>338</v>
      </c>
      <c r="F126" s="177" t="s">
        <v>339</v>
      </c>
      <c r="G126" s="178" t="s">
        <v>340</v>
      </c>
      <c r="H126" s="179">
        <v>1.4790000000000001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1607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342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343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65" s="13" customFormat="1" ht="11.25">
      <c r="B129" s="195"/>
      <c r="C129" s="196"/>
      <c r="D129" s="188" t="s">
        <v>288</v>
      </c>
      <c r="E129" s="197" t="s">
        <v>19</v>
      </c>
      <c r="F129" s="198" t="s">
        <v>1608</v>
      </c>
      <c r="G129" s="196"/>
      <c r="H129" s="199">
        <v>1.4790000000000001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288</v>
      </c>
      <c r="AU129" s="205" t="s">
        <v>85</v>
      </c>
      <c r="AV129" s="13" t="s">
        <v>85</v>
      </c>
      <c r="AW129" s="13" t="s">
        <v>36</v>
      </c>
      <c r="AX129" s="13" t="s">
        <v>83</v>
      </c>
      <c r="AY129" s="205" t="s">
        <v>275</v>
      </c>
    </row>
    <row r="130" spans="1:65" s="2" customFormat="1" ht="16.5" customHeight="1">
      <c r="A130" s="36"/>
      <c r="B130" s="37"/>
      <c r="C130" s="175" t="s">
        <v>8</v>
      </c>
      <c r="D130" s="175" t="s">
        <v>277</v>
      </c>
      <c r="E130" s="176" t="s">
        <v>896</v>
      </c>
      <c r="F130" s="177" t="s">
        <v>897</v>
      </c>
      <c r="G130" s="178" t="s">
        <v>314</v>
      </c>
      <c r="H130" s="179">
        <v>103</v>
      </c>
      <c r="I130" s="180"/>
      <c r="J130" s="181">
        <f>ROUND(I130*H130,2)</f>
        <v>0</v>
      </c>
      <c r="K130" s="177" t="s">
        <v>281</v>
      </c>
      <c r="L130" s="41"/>
      <c r="M130" s="182" t="s">
        <v>19</v>
      </c>
      <c r="N130" s="183" t="s">
        <v>46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282</v>
      </c>
      <c r="AT130" s="186" t="s">
        <v>277</v>
      </c>
      <c r="AU130" s="186" t="s">
        <v>85</v>
      </c>
      <c r="AY130" s="19" t="s">
        <v>275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83</v>
      </c>
      <c r="BK130" s="187">
        <f>ROUND(I130*H130,2)</f>
        <v>0</v>
      </c>
      <c r="BL130" s="19" t="s">
        <v>282</v>
      </c>
      <c r="BM130" s="186" t="s">
        <v>1609</v>
      </c>
    </row>
    <row r="131" spans="1:65" s="2" customFormat="1" ht="11.25">
      <c r="A131" s="36"/>
      <c r="B131" s="37"/>
      <c r="C131" s="38"/>
      <c r="D131" s="188" t="s">
        <v>284</v>
      </c>
      <c r="E131" s="38"/>
      <c r="F131" s="189" t="s">
        <v>899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284</v>
      </c>
      <c r="AU131" s="19" t="s">
        <v>85</v>
      </c>
    </row>
    <row r="132" spans="1:65" s="2" customFormat="1" ht="11.25">
      <c r="A132" s="36"/>
      <c r="B132" s="37"/>
      <c r="C132" s="38"/>
      <c r="D132" s="193" t="s">
        <v>286</v>
      </c>
      <c r="E132" s="38"/>
      <c r="F132" s="194" t="s">
        <v>900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286</v>
      </c>
      <c r="AU132" s="19" t="s">
        <v>85</v>
      </c>
    </row>
    <row r="133" spans="1:65" s="13" customFormat="1" ht="11.25">
      <c r="B133" s="195"/>
      <c r="C133" s="196"/>
      <c r="D133" s="188" t="s">
        <v>288</v>
      </c>
      <c r="E133" s="197" t="s">
        <v>19</v>
      </c>
      <c r="F133" s="198" t="s">
        <v>1610</v>
      </c>
      <c r="G133" s="196"/>
      <c r="H133" s="199">
        <v>103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288</v>
      </c>
      <c r="AU133" s="205" t="s">
        <v>85</v>
      </c>
      <c r="AV133" s="13" t="s">
        <v>85</v>
      </c>
      <c r="AW133" s="13" t="s">
        <v>36</v>
      </c>
      <c r="AX133" s="13" t="s">
        <v>83</v>
      </c>
      <c r="AY133" s="205" t="s">
        <v>275</v>
      </c>
    </row>
    <row r="134" spans="1:65" s="2" customFormat="1" ht="16.5" customHeight="1">
      <c r="A134" s="36"/>
      <c r="B134" s="37"/>
      <c r="C134" s="175" t="s">
        <v>361</v>
      </c>
      <c r="D134" s="175" t="s">
        <v>277</v>
      </c>
      <c r="E134" s="176" t="s">
        <v>346</v>
      </c>
      <c r="F134" s="177" t="s">
        <v>347</v>
      </c>
      <c r="G134" s="178" t="s">
        <v>314</v>
      </c>
      <c r="H134" s="179">
        <v>16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1611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349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350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1600</v>
      </c>
      <c r="G137" s="196"/>
      <c r="H137" s="199">
        <v>16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83</v>
      </c>
      <c r="AY137" s="205" t="s">
        <v>275</v>
      </c>
    </row>
    <row r="138" spans="1:65" s="2" customFormat="1" ht="16.5" customHeight="1">
      <c r="A138" s="36"/>
      <c r="B138" s="37"/>
      <c r="C138" s="175" t="s">
        <v>367</v>
      </c>
      <c r="D138" s="175" t="s">
        <v>277</v>
      </c>
      <c r="E138" s="176" t="s">
        <v>903</v>
      </c>
      <c r="F138" s="177" t="s">
        <v>904</v>
      </c>
      <c r="G138" s="178" t="s">
        <v>314</v>
      </c>
      <c r="H138" s="179">
        <v>96</v>
      </c>
      <c r="I138" s="180"/>
      <c r="J138" s="181">
        <f>ROUND(I138*H138,2)</f>
        <v>0</v>
      </c>
      <c r="K138" s="177" t="s">
        <v>281</v>
      </c>
      <c r="L138" s="41"/>
      <c r="M138" s="182" t="s">
        <v>19</v>
      </c>
      <c r="N138" s="183" t="s">
        <v>46</v>
      </c>
      <c r="O138" s="66"/>
      <c r="P138" s="184">
        <f>O138*H138</f>
        <v>0</v>
      </c>
      <c r="Q138" s="184">
        <v>5.0000000000000002E-5</v>
      </c>
      <c r="R138" s="184">
        <f>Q138*H138</f>
        <v>4.8000000000000004E-3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282</v>
      </c>
      <c r="AT138" s="186" t="s">
        <v>277</v>
      </c>
      <c r="AU138" s="186" t="s">
        <v>85</v>
      </c>
      <c r="AY138" s="19" t="s">
        <v>275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83</v>
      </c>
      <c r="BK138" s="187">
        <f>ROUND(I138*H138,2)</f>
        <v>0</v>
      </c>
      <c r="BL138" s="19" t="s">
        <v>282</v>
      </c>
      <c r="BM138" s="186" t="s">
        <v>1612</v>
      </c>
    </row>
    <row r="139" spans="1:65" s="2" customFormat="1" ht="11.25">
      <c r="A139" s="36"/>
      <c r="B139" s="37"/>
      <c r="C139" s="38"/>
      <c r="D139" s="188" t="s">
        <v>284</v>
      </c>
      <c r="E139" s="38"/>
      <c r="F139" s="189" t="s">
        <v>906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284</v>
      </c>
      <c r="AU139" s="19" t="s">
        <v>85</v>
      </c>
    </row>
    <row r="140" spans="1:65" s="2" customFormat="1" ht="11.25">
      <c r="A140" s="36"/>
      <c r="B140" s="37"/>
      <c r="C140" s="38"/>
      <c r="D140" s="193" t="s">
        <v>286</v>
      </c>
      <c r="E140" s="38"/>
      <c r="F140" s="194" t="s">
        <v>907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286</v>
      </c>
      <c r="AU140" s="19" t="s">
        <v>85</v>
      </c>
    </row>
    <row r="141" spans="1:65" s="13" customFormat="1" ht="11.25">
      <c r="B141" s="195"/>
      <c r="C141" s="196"/>
      <c r="D141" s="188" t="s">
        <v>288</v>
      </c>
      <c r="E141" s="197" t="s">
        <v>19</v>
      </c>
      <c r="F141" s="198" t="s">
        <v>1613</v>
      </c>
      <c r="G141" s="196"/>
      <c r="H141" s="199">
        <v>96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288</v>
      </c>
      <c r="AU141" s="205" t="s">
        <v>85</v>
      </c>
      <c r="AV141" s="13" t="s">
        <v>85</v>
      </c>
      <c r="AW141" s="13" t="s">
        <v>36</v>
      </c>
      <c r="AX141" s="13" t="s">
        <v>83</v>
      </c>
      <c r="AY141" s="205" t="s">
        <v>275</v>
      </c>
    </row>
    <row r="142" spans="1:65" s="2" customFormat="1" ht="16.5" customHeight="1">
      <c r="A142" s="36"/>
      <c r="B142" s="37"/>
      <c r="C142" s="206" t="s">
        <v>372</v>
      </c>
      <c r="D142" s="206" t="s">
        <v>302</v>
      </c>
      <c r="E142" s="207" t="s">
        <v>909</v>
      </c>
      <c r="F142" s="208" t="s">
        <v>910</v>
      </c>
      <c r="G142" s="209" t="s">
        <v>314</v>
      </c>
      <c r="H142" s="210">
        <v>96</v>
      </c>
      <c r="I142" s="211"/>
      <c r="J142" s="212">
        <f>ROUND(I142*H142,2)</f>
        <v>0</v>
      </c>
      <c r="K142" s="208" t="s">
        <v>19</v>
      </c>
      <c r="L142" s="213"/>
      <c r="M142" s="214" t="s">
        <v>19</v>
      </c>
      <c r="N142" s="215" t="s">
        <v>46</v>
      </c>
      <c r="O142" s="66"/>
      <c r="P142" s="184">
        <f>O142*H142</f>
        <v>0</v>
      </c>
      <c r="Q142" s="184">
        <v>3.5400000000000002E-3</v>
      </c>
      <c r="R142" s="184">
        <f>Q142*H142</f>
        <v>0.33984000000000003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306</v>
      </c>
      <c r="AT142" s="186" t="s">
        <v>302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1614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910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21.75" customHeight="1">
      <c r="A144" s="36"/>
      <c r="B144" s="37"/>
      <c r="C144" s="175" t="s">
        <v>380</v>
      </c>
      <c r="D144" s="175" t="s">
        <v>277</v>
      </c>
      <c r="E144" s="176" t="s">
        <v>352</v>
      </c>
      <c r="F144" s="177" t="s">
        <v>353</v>
      </c>
      <c r="G144" s="178" t="s">
        <v>314</v>
      </c>
      <c r="H144" s="179">
        <v>16</v>
      </c>
      <c r="I144" s="180"/>
      <c r="J144" s="181">
        <f>ROUND(I144*H144,2)</f>
        <v>0</v>
      </c>
      <c r="K144" s="177" t="s">
        <v>281</v>
      </c>
      <c r="L144" s="41"/>
      <c r="M144" s="182" t="s">
        <v>19</v>
      </c>
      <c r="N144" s="183" t="s">
        <v>46</v>
      </c>
      <c r="O144" s="66"/>
      <c r="P144" s="184">
        <f>O144*H144</f>
        <v>0</v>
      </c>
      <c r="Q144" s="184">
        <v>6.0000000000000002E-5</v>
      </c>
      <c r="R144" s="184">
        <f>Q144*H144</f>
        <v>9.6000000000000002E-4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282</v>
      </c>
      <c r="AT144" s="186" t="s">
        <v>277</v>
      </c>
      <c r="AU144" s="186" t="s">
        <v>85</v>
      </c>
      <c r="AY144" s="19" t="s">
        <v>275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83</v>
      </c>
      <c r="BK144" s="187">
        <f>ROUND(I144*H144,2)</f>
        <v>0</v>
      </c>
      <c r="BL144" s="19" t="s">
        <v>282</v>
      </c>
      <c r="BM144" s="186" t="s">
        <v>1615</v>
      </c>
    </row>
    <row r="145" spans="1:65" s="2" customFormat="1" ht="11.25">
      <c r="A145" s="36"/>
      <c r="B145" s="37"/>
      <c r="C145" s="38"/>
      <c r="D145" s="188" t="s">
        <v>284</v>
      </c>
      <c r="E145" s="38"/>
      <c r="F145" s="189" t="s">
        <v>355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284</v>
      </c>
      <c r="AU145" s="19" t="s">
        <v>85</v>
      </c>
    </row>
    <row r="146" spans="1:65" s="2" customFormat="1" ht="11.25">
      <c r="A146" s="36"/>
      <c r="B146" s="37"/>
      <c r="C146" s="38"/>
      <c r="D146" s="193" t="s">
        <v>286</v>
      </c>
      <c r="E146" s="38"/>
      <c r="F146" s="194" t="s">
        <v>356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286</v>
      </c>
      <c r="AU146" s="19" t="s">
        <v>85</v>
      </c>
    </row>
    <row r="147" spans="1:65" s="13" customFormat="1" ht="11.25">
      <c r="B147" s="195"/>
      <c r="C147" s="196"/>
      <c r="D147" s="188" t="s">
        <v>288</v>
      </c>
      <c r="E147" s="197" t="s">
        <v>19</v>
      </c>
      <c r="F147" s="198" t="s">
        <v>1600</v>
      </c>
      <c r="G147" s="196"/>
      <c r="H147" s="199">
        <v>16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288</v>
      </c>
      <c r="AU147" s="205" t="s">
        <v>85</v>
      </c>
      <c r="AV147" s="13" t="s">
        <v>85</v>
      </c>
      <c r="AW147" s="13" t="s">
        <v>36</v>
      </c>
      <c r="AX147" s="13" t="s">
        <v>83</v>
      </c>
      <c r="AY147" s="205" t="s">
        <v>275</v>
      </c>
    </row>
    <row r="148" spans="1:65" s="2" customFormat="1" ht="16.5" customHeight="1">
      <c r="A148" s="36"/>
      <c r="B148" s="37"/>
      <c r="C148" s="206" t="s">
        <v>387</v>
      </c>
      <c r="D148" s="206" t="s">
        <v>302</v>
      </c>
      <c r="E148" s="207" t="s">
        <v>357</v>
      </c>
      <c r="F148" s="208" t="s">
        <v>358</v>
      </c>
      <c r="G148" s="209" t="s">
        <v>314</v>
      </c>
      <c r="H148" s="210">
        <v>32</v>
      </c>
      <c r="I148" s="211"/>
      <c r="J148" s="212">
        <f>ROUND(I148*H148,2)</f>
        <v>0</v>
      </c>
      <c r="K148" s="208" t="s">
        <v>281</v>
      </c>
      <c r="L148" s="213"/>
      <c r="M148" s="214" t="s">
        <v>19</v>
      </c>
      <c r="N148" s="215" t="s">
        <v>46</v>
      </c>
      <c r="O148" s="66"/>
      <c r="P148" s="184">
        <f>O148*H148</f>
        <v>0</v>
      </c>
      <c r="Q148" s="184">
        <v>5.8999999999999999E-3</v>
      </c>
      <c r="R148" s="184">
        <f>Q148*H148</f>
        <v>0.1888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306</v>
      </c>
      <c r="AT148" s="186" t="s">
        <v>302</v>
      </c>
      <c r="AU148" s="186" t="s">
        <v>85</v>
      </c>
      <c r="AY148" s="19" t="s">
        <v>275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83</v>
      </c>
      <c r="BK148" s="187">
        <f>ROUND(I148*H148,2)</f>
        <v>0</v>
      </c>
      <c r="BL148" s="19" t="s">
        <v>282</v>
      </c>
      <c r="BM148" s="186" t="s">
        <v>1616</v>
      </c>
    </row>
    <row r="149" spans="1:65" s="2" customFormat="1" ht="11.25">
      <c r="A149" s="36"/>
      <c r="B149" s="37"/>
      <c r="C149" s="38"/>
      <c r="D149" s="188" t="s">
        <v>284</v>
      </c>
      <c r="E149" s="38"/>
      <c r="F149" s="189" t="s">
        <v>358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284</v>
      </c>
      <c r="AU149" s="19" t="s">
        <v>85</v>
      </c>
    </row>
    <row r="150" spans="1:65" s="13" customFormat="1" ht="11.25">
      <c r="B150" s="195"/>
      <c r="C150" s="196"/>
      <c r="D150" s="188" t="s">
        <v>288</v>
      </c>
      <c r="E150" s="196"/>
      <c r="F150" s="198" t="s">
        <v>1617</v>
      </c>
      <c r="G150" s="196"/>
      <c r="H150" s="199">
        <v>32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288</v>
      </c>
      <c r="AU150" s="205" t="s">
        <v>85</v>
      </c>
      <c r="AV150" s="13" t="s">
        <v>85</v>
      </c>
      <c r="AW150" s="13" t="s">
        <v>4</v>
      </c>
      <c r="AX150" s="13" t="s">
        <v>83</v>
      </c>
      <c r="AY150" s="205" t="s">
        <v>275</v>
      </c>
    </row>
    <row r="151" spans="1:65" s="2" customFormat="1" ht="16.5" customHeight="1">
      <c r="A151" s="36"/>
      <c r="B151" s="37"/>
      <c r="C151" s="175" t="s">
        <v>394</v>
      </c>
      <c r="D151" s="175" t="s">
        <v>277</v>
      </c>
      <c r="E151" s="176" t="s">
        <v>362</v>
      </c>
      <c r="F151" s="177" t="s">
        <v>363</v>
      </c>
      <c r="G151" s="178" t="s">
        <v>314</v>
      </c>
      <c r="H151" s="179">
        <v>16</v>
      </c>
      <c r="I151" s="180"/>
      <c r="J151" s="181">
        <f>ROUND(I151*H151,2)</f>
        <v>0</v>
      </c>
      <c r="K151" s="177" t="s">
        <v>281</v>
      </c>
      <c r="L151" s="41"/>
      <c r="M151" s="182" t="s">
        <v>19</v>
      </c>
      <c r="N151" s="183" t="s">
        <v>46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282</v>
      </c>
      <c r="AT151" s="186" t="s">
        <v>277</v>
      </c>
      <c r="AU151" s="186" t="s">
        <v>85</v>
      </c>
      <c r="AY151" s="19" t="s">
        <v>275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83</v>
      </c>
      <c r="BK151" s="187">
        <f>ROUND(I151*H151,2)</f>
        <v>0</v>
      </c>
      <c r="BL151" s="19" t="s">
        <v>282</v>
      </c>
      <c r="BM151" s="186" t="s">
        <v>1618</v>
      </c>
    </row>
    <row r="152" spans="1:65" s="2" customFormat="1" ht="11.25">
      <c r="A152" s="36"/>
      <c r="B152" s="37"/>
      <c r="C152" s="38"/>
      <c r="D152" s="188" t="s">
        <v>284</v>
      </c>
      <c r="E152" s="38"/>
      <c r="F152" s="189" t="s">
        <v>365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284</v>
      </c>
      <c r="AU152" s="19" t="s">
        <v>85</v>
      </c>
    </row>
    <row r="153" spans="1:65" s="2" customFormat="1" ht="11.25">
      <c r="A153" s="36"/>
      <c r="B153" s="37"/>
      <c r="C153" s="38"/>
      <c r="D153" s="193" t="s">
        <v>286</v>
      </c>
      <c r="E153" s="38"/>
      <c r="F153" s="194" t="s">
        <v>366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286</v>
      </c>
      <c r="AU153" s="19" t="s">
        <v>85</v>
      </c>
    </row>
    <row r="154" spans="1:65" s="13" customFormat="1" ht="11.25">
      <c r="B154" s="195"/>
      <c r="C154" s="196"/>
      <c r="D154" s="188" t="s">
        <v>288</v>
      </c>
      <c r="E154" s="197" t="s">
        <v>19</v>
      </c>
      <c r="F154" s="198" t="s">
        <v>1600</v>
      </c>
      <c r="G154" s="196"/>
      <c r="H154" s="199">
        <v>16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288</v>
      </c>
      <c r="AU154" s="205" t="s">
        <v>85</v>
      </c>
      <c r="AV154" s="13" t="s">
        <v>85</v>
      </c>
      <c r="AW154" s="13" t="s">
        <v>36</v>
      </c>
      <c r="AX154" s="13" t="s">
        <v>83</v>
      </c>
      <c r="AY154" s="205" t="s">
        <v>275</v>
      </c>
    </row>
    <row r="155" spans="1:65" s="2" customFormat="1" ht="16.5" customHeight="1">
      <c r="A155" s="36"/>
      <c r="B155" s="37"/>
      <c r="C155" s="206" t="s">
        <v>400</v>
      </c>
      <c r="D155" s="206" t="s">
        <v>302</v>
      </c>
      <c r="E155" s="207" t="s">
        <v>368</v>
      </c>
      <c r="F155" s="208" t="s">
        <v>369</v>
      </c>
      <c r="G155" s="209" t="s">
        <v>292</v>
      </c>
      <c r="H155" s="210">
        <v>3.2000000000000001E-2</v>
      </c>
      <c r="I155" s="211"/>
      <c r="J155" s="212">
        <f>ROUND(I155*H155,2)</f>
        <v>0</v>
      </c>
      <c r="K155" s="208" t="s">
        <v>281</v>
      </c>
      <c r="L155" s="213"/>
      <c r="M155" s="214" t="s">
        <v>19</v>
      </c>
      <c r="N155" s="215" t="s">
        <v>46</v>
      </c>
      <c r="O155" s="66"/>
      <c r="P155" s="184">
        <f>O155*H155</f>
        <v>0</v>
      </c>
      <c r="Q155" s="184">
        <v>1</v>
      </c>
      <c r="R155" s="184">
        <f>Q155*H155</f>
        <v>3.2000000000000001E-2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306</v>
      </c>
      <c r="AT155" s="186" t="s">
        <v>302</v>
      </c>
      <c r="AU155" s="186" t="s">
        <v>85</v>
      </c>
      <c r="AY155" s="19" t="s">
        <v>275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83</v>
      </c>
      <c r="BK155" s="187">
        <f>ROUND(I155*H155,2)</f>
        <v>0</v>
      </c>
      <c r="BL155" s="19" t="s">
        <v>282</v>
      </c>
      <c r="BM155" s="186" t="s">
        <v>1619</v>
      </c>
    </row>
    <row r="156" spans="1:65" s="2" customFormat="1" ht="11.25">
      <c r="A156" s="36"/>
      <c r="B156" s="37"/>
      <c r="C156" s="38"/>
      <c r="D156" s="188" t="s">
        <v>284</v>
      </c>
      <c r="E156" s="38"/>
      <c r="F156" s="189" t="s">
        <v>369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284</v>
      </c>
      <c r="AU156" s="19" t="s">
        <v>85</v>
      </c>
    </row>
    <row r="157" spans="1:65" s="13" customFormat="1" ht="11.25">
      <c r="B157" s="195"/>
      <c r="C157" s="196"/>
      <c r="D157" s="188" t="s">
        <v>288</v>
      </c>
      <c r="E157" s="196"/>
      <c r="F157" s="198" t="s">
        <v>1620</v>
      </c>
      <c r="G157" s="196"/>
      <c r="H157" s="199">
        <v>3.2000000000000001E-2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288</v>
      </c>
      <c r="AU157" s="205" t="s">
        <v>85</v>
      </c>
      <c r="AV157" s="13" t="s">
        <v>85</v>
      </c>
      <c r="AW157" s="13" t="s">
        <v>4</v>
      </c>
      <c r="AX157" s="13" t="s">
        <v>83</v>
      </c>
      <c r="AY157" s="205" t="s">
        <v>275</v>
      </c>
    </row>
    <row r="158" spans="1:65" s="2" customFormat="1" ht="16.5" customHeight="1">
      <c r="A158" s="36"/>
      <c r="B158" s="37"/>
      <c r="C158" s="175" t="s">
        <v>406</v>
      </c>
      <c r="D158" s="175" t="s">
        <v>277</v>
      </c>
      <c r="E158" s="176" t="s">
        <v>373</v>
      </c>
      <c r="F158" s="177" t="s">
        <v>374</v>
      </c>
      <c r="G158" s="178" t="s">
        <v>314</v>
      </c>
      <c r="H158" s="179">
        <v>119</v>
      </c>
      <c r="I158" s="180"/>
      <c r="J158" s="181">
        <f>ROUND(I158*H158,2)</f>
        <v>0</v>
      </c>
      <c r="K158" s="177" t="s">
        <v>281</v>
      </c>
      <c r="L158" s="41"/>
      <c r="M158" s="182" t="s">
        <v>19</v>
      </c>
      <c r="N158" s="183" t="s">
        <v>46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282</v>
      </c>
      <c r="AT158" s="186" t="s">
        <v>277</v>
      </c>
      <c r="AU158" s="186" t="s">
        <v>85</v>
      </c>
      <c r="AY158" s="19" t="s">
        <v>275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83</v>
      </c>
      <c r="BK158" s="187">
        <f>ROUND(I158*H158,2)</f>
        <v>0</v>
      </c>
      <c r="BL158" s="19" t="s">
        <v>282</v>
      </c>
      <c r="BM158" s="186" t="s">
        <v>1621</v>
      </c>
    </row>
    <row r="159" spans="1:65" s="2" customFormat="1" ht="11.25">
      <c r="A159" s="36"/>
      <c r="B159" s="37"/>
      <c r="C159" s="38"/>
      <c r="D159" s="188" t="s">
        <v>284</v>
      </c>
      <c r="E159" s="38"/>
      <c r="F159" s="189" t="s">
        <v>376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284</v>
      </c>
      <c r="AU159" s="19" t="s">
        <v>85</v>
      </c>
    </row>
    <row r="160" spans="1:65" s="2" customFormat="1" ht="11.25">
      <c r="A160" s="36"/>
      <c r="B160" s="37"/>
      <c r="C160" s="38"/>
      <c r="D160" s="193" t="s">
        <v>286</v>
      </c>
      <c r="E160" s="38"/>
      <c r="F160" s="194" t="s">
        <v>377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286</v>
      </c>
      <c r="AU160" s="19" t="s">
        <v>85</v>
      </c>
    </row>
    <row r="161" spans="1:65" s="14" customFormat="1" ht="11.25">
      <c r="B161" s="217"/>
      <c r="C161" s="218"/>
      <c r="D161" s="188" t="s">
        <v>288</v>
      </c>
      <c r="E161" s="219" t="s">
        <v>19</v>
      </c>
      <c r="F161" s="220" t="s">
        <v>1622</v>
      </c>
      <c r="G161" s="218"/>
      <c r="H161" s="219" t="s">
        <v>19</v>
      </c>
      <c r="I161" s="221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288</v>
      </c>
      <c r="AU161" s="226" t="s">
        <v>85</v>
      </c>
      <c r="AV161" s="14" t="s">
        <v>83</v>
      </c>
      <c r="AW161" s="14" t="s">
        <v>36</v>
      </c>
      <c r="AX161" s="14" t="s">
        <v>75</v>
      </c>
      <c r="AY161" s="226" t="s">
        <v>275</v>
      </c>
    </row>
    <row r="162" spans="1:65" s="13" customFormat="1" ht="11.25">
      <c r="B162" s="195"/>
      <c r="C162" s="196"/>
      <c r="D162" s="188" t="s">
        <v>288</v>
      </c>
      <c r="E162" s="197" t="s">
        <v>19</v>
      </c>
      <c r="F162" s="198" t="s">
        <v>1623</v>
      </c>
      <c r="G162" s="196"/>
      <c r="H162" s="199">
        <v>16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288</v>
      </c>
      <c r="AU162" s="205" t="s">
        <v>85</v>
      </c>
      <c r="AV162" s="13" t="s">
        <v>85</v>
      </c>
      <c r="AW162" s="13" t="s">
        <v>36</v>
      </c>
      <c r="AX162" s="13" t="s">
        <v>75</v>
      </c>
      <c r="AY162" s="205" t="s">
        <v>275</v>
      </c>
    </row>
    <row r="163" spans="1:65" s="13" customFormat="1" ht="11.25">
      <c r="B163" s="195"/>
      <c r="C163" s="196"/>
      <c r="D163" s="188" t="s">
        <v>288</v>
      </c>
      <c r="E163" s="197" t="s">
        <v>19</v>
      </c>
      <c r="F163" s="198" t="s">
        <v>1624</v>
      </c>
      <c r="G163" s="196"/>
      <c r="H163" s="199">
        <v>103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288</v>
      </c>
      <c r="AU163" s="205" t="s">
        <v>85</v>
      </c>
      <c r="AV163" s="13" t="s">
        <v>85</v>
      </c>
      <c r="AW163" s="13" t="s">
        <v>36</v>
      </c>
      <c r="AX163" s="13" t="s">
        <v>75</v>
      </c>
      <c r="AY163" s="205" t="s">
        <v>275</v>
      </c>
    </row>
    <row r="164" spans="1:65" s="15" customFormat="1" ht="11.25">
      <c r="B164" s="231"/>
      <c r="C164" s="232"/>
      <c r="D164" s="188" t="s">
        <v>288</v>
      </c>
      <c r="E164" s="233" t="s">
        <v>19</v>
      </c>
      <c r="F164" s="234" t="s">
        <v>922</v>
      </c>
      <c r="G164" s="232"/>
      <c r="H164" s="235">
        <v>119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288</v>
      </c>
      <c r="AU164" s="241" t="s">
        <v>85</v>
      </c>
      <c r="AV164" s="15" t="s">
        <v>282</v>
      </c>
      <c r="AW164" s="15" t="s">
        <v>36</v>
      </c>
      <c r="AX164" s="15" t="s">
        <v>83</v>
      </c>
      <c r="AY164" s="241" t="s">
        <v>275</v>
      </c>
    </row>
    <row r="165" spans="1:65" s="2" customFormat="1" ht="16.5" customHeight="1">
      <c r="A165" s="36"/>
      <c r="B165" s="37"/>
      <c r="C165" s="175" t="s">
        <v>7</v>
      </c>
      <c r="D165" s="175" t="s">
        <v>277</v>
      </c>
      <c r="E165" s="176" t="s">
        <v>381</v>
      </c>
      <c r="F165" s="177" t="s">
        <v>382</v>
      </c>
      <c r="G165" s="178" t="s">
        <v>314</v>
      </c>
      <c r="H165" s="179">
        <v>16</v>
      </c>
      <c r="I165" s="180"/>
      <c r="J165" s="181">
        <f>ROUND(I165*H165,2)</f>
        <v>0</v>
      </c>
      <c r="K165" s="177" t="s">
        <v>281</v>
      </c>
      <c r="L165" s="41"/>
      <c r="M165" s="182" t="s">
        <v>19</v>
      </c>
      <c r="N165" s="183" t="s">
        <v>46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282</v>
      </c>
      <c r="AT165" s="186" t="s">
        <v>277</v>
      </c>
      <c r="AU165" s="186" t="s">
        <v>85</v>
      </c>
      <c r="AY165" s="19" t="s">
        <v>275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83</v>
      </c>
      <c r="BK165" s="187">
        <f>ROUND(I165*H165,2)</f>
        <v>0</v>
      </c>
      <c r="BL165" s="19" t="s">
        <v>282</v>
      </c>
      <c r="BM165" s="186" t="s">
        <v>1625</v>
      </c>
    </row>
    <row r="166" spans="1:65" s="2" customFormat="1" ht="11.25">
      <c r="A166" s="36"/>
      <c r="B166" s="37"/>
      <c r="C166" s="38"/>
      <c r="D166" s="188" t="s">
        <v>284</v>
      </c>
      <c r="E166" s="38"/>
      <c r="F166" s="189" t="s">
        <v>384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284</v>
      </c>
      <c r="AU166" s="19" t="s">
        <v>85</v>
      </c>
    </row>
    <row r="167" spans="1:65" s="2" customFormat="1" ht="11.25">
      <c r="A167" s="36"/>
      <c r="B167" s="37"/>
      <c r="C167" s="38"/>
      <c r="D167" s="193" t="s">
        <v>286</v>
      </c>
      <c r="E167" s="38"/>
      <c r="F167" s="194" t="s">
        <v>385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286</v>
      </c>
      <c r="AU167" s="19" t="s">
        <v>85</v>
      </c>
    </row>
    <row r="168" spans="1:65" s="13" customFormat="1" ht="11.25">
      <c r="B168" s="195"/>
      <c r="C168" s="196"/>
      <c r="D168" s="188" t="s">
        <v>288</v>
      </c>
      <c r="E168" s="197" t="s">
        <v>19</v>
      </c>
      <c r="F168" s="198" t="s">
        <v>1626</v>
      </c>
      <c r="G168" s="196"/>
      <c r="H168" s="199">
        <v>16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288</v>
      </c>
      <c r="AU168" s="205" t="s">
        <v>85</v>
      </c>
      <c r="AV168" s="13" t="s">
        <v>85</v>
      </c>
      <c r="AW168" s="13" t="s">
        <v>36</v>
      </c>
      <c r="AX168" s="13" t="s">
        <v>83</v>
      </c>
      <c r="AY168" s="205" t="s">
        <v>275</v>
      </c>
    </row>
    <row r="169" spans="1:65" s="2" customFormat="1" ht="16.5" customHeight="1">
      <c r="A169" s="36"/>
      <c r="B169" s="37"/>
      <c r="C169" s="175" t="s">
        <v>417</v>
      </c>
      <c r="D169" s="175" t="s">
        <v>277</v>
      </c>
      <c r="E169" s="176" t="s">
        <v>925</v>
      </c>
      <c r="F169" s="177" t="s">
        <v>926</v>
      </c>
      <c r="G169" s="178" t="s">
        <v>314</v>
      </c>
      <c r="H169" s="179">
        <v>103</v>
      </c>
      <c r="I169" s="180"/>
      <c r="J169" s="181">
        <f>ROUND(I169*H169,2)</f>
        <v>0</v>
      </c>
      <c r="K169" s="177" t="s">
        <v>281</v>
      </c>
      <c r="L169" s="41"/>
      <c r="M169" s="182" t="s">
        <v>19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282</v>
      </c>
      <c r="AT169" s="186" t="s">
        <v>277</v>
      </c>
      <c r="AU169" s="186" t="s">
        <v>85</v>
      </c>
      <c r="AY169" s="19" t="s">
        <v>275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282</v>
      </c>
      <c r="BM169" s="186" t="s">
        <v>1627</v>
      </c>
    </row>
    <row r="170" spans="1:65" s="2" customFormat="1" ht="11.25">
      <c r="A170" s="36"/>
      <c r="B170" s="37"/>
      <c r="C170" s="38"/>
      <c r="D170" s="188" t="s">
        <v>284</v>
      </c>
      <c r="E170" s="38"/>
      <c r="F170" s="189" t="s">
        <v>928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284</v>
      </c>
      <c r="AU170" s="19" t="s">
        <v>85</v>
      </c>
    </row>
    <row r="171" spans="1:65" s="2" customFormat="1" ht="11.25">
      <c r="A171" s="36"/>
      <c r="B171" s="37"/>
      <c r="C171" s="38"/>
      <c r="D171" s="193" t="s">
        <v>286</v>
      </c>
      <c r="E171" s="38"/>
      <c r="F171" s="194" t="s">
        <v>929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286</v>
      </c>
      <c r="AU171" s="19" t="s">
        <v>85</v>
      </c>
    </row>
    <row r="172" spans="1:65" s="13" customFormat="1" ht="11.25">
      <c r="B172" s="195"/>
      <c r="C172" s="196"/>
      <c r="D172" s="188" t="s">
        <v>288</v>
      </c>
      <c r="E172" s="197" t="s">
        <v>19</v>
      </c>
      <c r="F172" s="198" t="s">
        <v>1628</v>
      </c>
      <c r="G172" s="196"/>
      <c r="H172" s="199">
        <v>103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288</v>
      </c>
      <c r="AU172" s="205" t="s">
        <v>85</v>
      </c>
      <c r="AV172" s="13" t="s">
        <v>85</v>
      </c>
      <c r="AW172" s="13" t="s">
        <v>36</v>
      </c>
      <c r="AX172" s="13" t="s">
        <v>83</v>
      </c>
      <c r="AY172" s="205" t="s">
        <v>275</v>
      </c>
    </row>
    <row r="173" spans="1:65" s="2" customFormat="1" ht="16.5" customHeight="1">
      <c r="A173" s="36"/>
      <c r="B173" s="37"/>
      <c r="C173" s="175" t="s">
        <v>422</v>
      </c>
      <c r="D173" s="175" t="s">
        <v>277</v>
      </c>
      <c r="E173" s="176" t="s">
        <v>388</v>
      </c>
      <c r="F173" s="177" t="s">
        <v>389</v>
      </c>
      <c r="G173" s="178" t="s">
        <v>314</v>
      </c>
      <c r="H173" s="179">
        <v>23</v>
      </c>
      <c r="I173" s="180"/>
      <c r="J173" s="181">
        <f>ROUND(I173*H173,2)</f>
        <v>0</v>
      </c>
      <c r="K173" s="177" t="s">
        <v>281</v>
      </c>
      <c r="L173" s="41"/>
      <c r="M173" s="182" t="s">
        <v>19</v>
      </c>
      <c r="N173" s="183" t="s">
        <v>46</v>
      </c>
      <c r="O173" s="66"/>
      <c r="P173" s="184">
        <f>O173*H173</f>
        <v>0</v>
      </c>
      <c r="Q173" s="184">
        <v>2.0799999999999998E-3</v>
      </c>
      <c r="R173" s="184">
        <f>Q173*H173</f>
        <v>4.7839999999999994E-2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282</v>
      </c>
      <c r="AT173" s="186" t="s">
        <v>277</v>
      </c>
      <c r="AU173" s="186" t="s">
        <v>85</v>
      </c>
      <c r="AY173" s="19" t="s">
        <v>275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83</v>
      </c>
      <c r="BK173" s="187">
        <f>ROUND(I173*H173,2)</f>
        <v>0</v>
      </c>
      <c r="BL173" s="19" t="s">
        <v>282</v>
      </c>
      <c r="BM173" s="186" t="s">
        <v>1629</v>
      </c>
    </row>
    <row r="174" spans="1:65" s="2" customFormat="1" ht="11.25">
      <c r="A174" s="36"/>
      <c r="B174" s="37"/>
      <c r="C174" s="38"/>
      <c r="D174" s="188" t="s">
        <v>284</v>
      </c>
      <c r="E174" s="38"/>
      <c r="F174" s="189" t="s">
        <v>391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284</v>
      </c>
      <c r="AU174" s="19" t="s">
        <v>85</v>
      </c>
    </row>
    <row r="175" spans="1:65" s="2" customFormat="1" ht="11.25">
      <c r="A175" s="36"/>
      <c r="B175" s="37"/>
      <c r="C175" s="38"/>
      <c r="D175" s="193" t="s">
        <v>286</v>
      </c>
      <c r="E175" s="38"/>
      <c r="F175" s="194" t="s">
        <v>392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286</v>
      </c>
      <c r="AU175" s="19" t="s">
        <v>85</v>
      </c>
    </row>
    <row r="176" spans="1:65" s="2" customFormat="1" ht="19.5">
      <c r="A176" s="36"/>
      <c r="B176" s="37"/>
      <c r="C176" s="38"/>
      <c r="D176" s="188" t="s">
        <v>308</v>
      </c>
      <c r="E176" s="38"/>
      <c r="F176" s="216" t="s">
        <v>1630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308</v>
      </c>
      <c r="AU176" s="19" t="s">
        <v>85</v>
      </c>
    </row>
    <row r="177" spans="1:65" s="14" customFormat="1" ht="11.25">
      <c r="B177" s="217"/>
      <c r="C177" s="218"/>
      <c r="D177" s="188" t="s">
        <v>288</v>
      </c>
      <c r="E177" s="219" t="s">
        <v>19</v>
      </c>
      <c r="F177" s="220" t="s">
        <v>393</v>
      </c>
      <c r="G177" s="218"/>
      <c r="H177" s="219" t="s">
        <v>19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288</v>
      </c>
      <c r="AU177" s="226" t="s">
        <v>85</v>
      </c>
      <c r="AV177" s="14" t="s">
        <v>83</v>
      </c>
      <c r="AW177" s="14" t="s">
        <v>36</v>
      </c>
      <c r="AX177" s="14" t="s">
        <v>75</v>
      </c>
      <c r="AY177" s="226" t="s">
        <v>275</v>
      </c>
    </row>
    <row r="178" spans="1:65" s="13" customFormat="1" ht="11.25">
      <c r="B178" s="195"/>
      <c r="C178" s="196"/>
      <c r="D178" s="188" t="s">
        <v>288</v>
      </c>
      <c r="E178" s="197" t="s">
        <v>19</v>
      </c>
      <c r="F178" s="198" t="s">
        <v>1600</v>
      </c>
      <c r="G178" s="196"/>
      <c r="H178" s="199">
        <v>16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288</v>
      </c>
      <c r="AU178" s="205" t="s">
        <v>85</v>
      </c>
      <c r="AV178" s="13" t="s">
        <v>85</v>
      </c>
      <c r="AW178" s="13" t="s">
        <v>36</v>
      </c>
      <c r="AX178" s="13" t="s">
        <v>75</v>
      </c>
      <c r="AY178" s="205" t="s">
        <v>275</v>
      </c>
    </row>
    <row r="179" spans="1:65" s="13" customFormat="1" ht="11.25">
      <c r="B179" s="195"/>
      <c r="C179" s="196"/>
      <c r="D179" s="188" t="s">
        <v>288</v>
      </c>
      <c r="E179" s="197" t="s">
        <v>19</v>
      </c>
      <c r="F179" s="198" t="s">
        <v>1631</v>
      </c>
      <c r="G179" s="196"/>
      <c r="H179" s="199">
        <v>7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288</v>
      </c>
      <c r="AU179" s="205" t="s">
        <v>85</v>
      </c>
      <c r="AV179" s="13" t="s">
        <v>85</v>
      </c>
      <c r="AW179" s="13" t="s">
        <v>36</v>
      </c>
      <c r="AX179" s="13" t="s">
        <v>75</v>
      </c>
      <c r="AY179" s="205" t="s">
        <v>275</v>
      </c>
    </row>
    <row r="180" spans="1:65" s="15" customFormat="1" ht="11.25">
      <c r="B180" s="231"/>
      <c r="C180" s="232"/>
      <c r="D180" s="188" t="s">
        <v>288</v>
      </c>
      <c r="E180" s="233" t="s">
        <v>19</v>
      </c>
      <c r="F180" s="234" t="s">
        <v>922</v>
      </c>
      <c r="G180" s="232"/>
      <c r="H180" s="235">
        <v>23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288</v>
      </c>
      <c r="AU180" s="241" t="s">
        <v>85</v>
      </c>
      <c r="AV180" s="15" t="s">
        <v>282</v>
      </c>
      <c r="AW180" s="15" t="s">
        <v>36</v>
      </c>
      <c r="AX180" s="15" t="s">
        <v>83</v>
      </c>
      <c r="AY180" s="241" t="s">
        <v>275</v>
      </c>
    </row>
    <row r="181" spans="1:65" s="2" customFormat="1" ht="16.5" customHeight="1">
      <c r="A181" s="36"/>
      <c r="B181" s="37"/>
      <c r="C181" s="175" t="s">
        <v>429</v>
      </c>
      <c r="D181" s="175" t="s">
        <v>277</v>
      </c>
      <c r="E181" s="176" t="s">
        <v>395</v>
      </c>
      <c r="F181" s="177" t="s">
        <v>396</v>
      </c>
      <c r="G181" s="178" t="s">
        <v>397</v>
      </c>
      <c r="H181" s="179">
        <v>16</v>
      </c>
      <c r="I181" s="180"/>
      <c r="J181" s="181">
        <f>ROUND(I181*H181,2)</f>
        <v>0</v>
      </c>
      <c r="K181" s="177" t="s">
        <v>19</v>
      </c>
      <c r="L181" s="41"/>
      <c r="M181" s="182" t="s">
        <v>19</v>
      </c>
      <c r="N181" s="183" t="s">
        <v>46</v>
      </c>
      <c r="O181" s="66"/>
      <c r="P181" s="184">
        <f>O181*H181</f>
        <v>0</v>
      </c>
      <c r="Q181" s="184">
        <v>2.0000000000000002E-5</v>
      </c>
      <c r="R181" s="184">
        <f>Q181*H181</f>
        <v>3.2000000000000003E-4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282</v>
      </c>
      <c r="AT181" s="186" t="s">
        <v>277</v>
      </c>
      <c r="AU181" s="186" t="s">
        <v>85</v>
      </c>
      <c r="AY181" s="19" t="s">
        <v>275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83</v>
      </c>
      <c r="BK181" s="187">
        <f>ROUND(I181*H181,2)</f>
        <v>0</v>
      </c>
      <c r="BL181" s="19" t="s">
        <v>282</v>
      </c>
      <c r="BM181" s="186" t="s">
        <v>1632</v>
      </c>
    </row>
    <row r="182" spans="1:65" s="2" customFormat="1" ht="11.25">
      <c r="A182" s="36"/>
      <c r="B182" s="37"/>
      <c r="C182" s="38"/>
      <c r="D182" s="188" t="s">
        <v>284</v>
      </c>
      <c r="E182" s="38"/>
      <c r="F182" s="189" t="s">
        <v>396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284</v>
      </c>
      <c r="AU182" s="19" t="s">
        <v>85</v>
      </c>
    </row>
    <row r="183" spans="1:65" s="13" customFormat="1" ht="11.25">
      <c r="B183" s="195"/>
      <c r="C183" s="196"/>
      <c r="D183" s="188" t="s">
        <v>288</v>
      </c>
      <c r="E183" s="197" t="s">
        <v>19</v>
      </c>
      <c r="F183" s="198" t="s">
        <v>1600</v>
      </c>
      <c r="G183" s="196"/>
      <c r="H183" s="199">
        <v>16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288</v>
      </c>
      <c r="AU183" s="205" t="s">
        <v>85</v>
      </c>
      <c r="AV183" s="13" t="s">
        <v>85</v>
      </c>
      <c r="AW183" s="13" t="s">
        <v>36</v>
      </c>
      <c r="AX183" s="13" t="s">
        <v>83</v>
      </c>
      <c r="AY183" s="205" t="s">
        <v>275</v>
      </c>
    </row>
    <row r="184" spans="1:65" s="2" customFormat="1" ht="16.5" customHeight="1">
      <c r="A184" s="36"/>
      <c r="B184" s="37"/>
      <c r="C184" s="175" t="s">
        <v>435</v>
      </c>
      <c r="D184" s="175" t="s">
        <v>277</v>
      </c>
      <c r="E184" s="176" t="s">
        <v>401</v>
      </c>
      <c r="F184" s="177" t="s">
        <v>402</v>
      </c>
      <c r="G184" s="178" t="s">
        <v>280</v>
      </c>
      <c r="H184" s="179">
        <v>57.2</v>
      </c>
      <c r="I184" s="180"/>
      <c r="J184" s="181">
        <f>ROUND(I184*H184,2)</f>
        <v>0</v>
      </c>
      <c r="K184" s="177" t="s">
        <v>281</v>
      </c>
      <c r="L184" s="41"/>
      <c r="M184" s="182" t="s">
        <v>19</v>
      </c>
      <c r="N184" s="183" t="s">
        <v>46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282</v>
      </c>
      <c r="AT184" s="186" t="s">
        <v>277</v>
      </c>
      <c r="AU184" s="186" t="s">
        <v>85</v>
      </c>
      <c r="AY184" s="19" t="s">
        <v>275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282</v>
      </c>
      <c r="BM184" s="186" t="s">
        <v>1633</v>
      </c>
    </row>
    <row r="185" spans="1:65" s="2" customFormat="1" ht="11.25">
      <c r="A185" s="36"/>
      <c r="B185" s="37"/>
      <c r="C185" s="38"/>
      <c r="D185" s="188" t="s">
        <v>284</v>
      </c>
      <c r="E185" s="38"/>
      <c r="F185" s="189" t="s">
        <v>404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284</v>
      </c>
      <c r="AU185" s="19" t="s">
        <v>85</v>
      </c>
    </row>
    <row r="186" spans="1:65" s="2" customFormat="1" ht="11.25">
      <c r="A186" s="36"/>
      <c r="B186" s="37"/>
      <c r="C186" s="38"/>
      <c r="D186" s="193" t="s">
        <v>286</v>
      </c>
      <c r="E186" s="38"/>
      <c r="F186" s="194" t="s">
        <v>405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286</v>
      </c>
      <c r="AU186" s="19" t="s">
        <v>85</v>
      </c>
    </row>
    <row r="187" spans="1:65" s="13" customFormat="1" ht="11.25">
      <c r="B187" s="195"/>
      <c r="C187" s="196"/>
      <c r="D187" s="188" t="s">
        <v>288</v>
      </c>
      <c r="E187" s="197" t="s">
        <v>19</v>
      </c>
      <c r="F187" s="198" t="s">
        <v>1600</v>
      </c>
      <c r="G187" s="196"/>
      <c r="H187" s="199">
        <v>16</v>
      </c>
      <c r="I187" s="200"/>
      <c r="J187" s="196"/>
      <c r="K187" s="196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288</v>
      </c>
      <c r="AU187" s="205" t="s">
        <v>85</v>
      </c>
      <c r="AV187" s="13" t="s">
        <v>85</v>
      </c>
      <c r="AW187" s="13" t="s">
        <v>36</v>
      </c>
      <c r="AX187" s="13" t="s">
        <v>75</v>
      </c>
      <c r="AY187" s="205" t="s">
        <v>275</v>
      </c>
    </row>
    <row r="188" spans="1:65" s="13" customFormat="1" ht="11.25">
      <c r="B188" s="195"/>
      <c r="C188" s="196"/>
      <c r="D188" s="188" t="s">
        <v>288</v>
      </c>
      <c r="E188" s="197" t="s">
        <v>19</v>
      </c>
      <c r="F188" s="198" t="s">
        <v>1634</v>
      </c>
      <c r="G188" s="196"/>
      <c r="H188" s="199">
        <v>41.2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288</v>
      </c>
      <c r="AU188" s="205" t="s">
        <v>85</v>
      </c>
      <c r="AV188" s="13" t="s">
        <v>85</v>
      </c>
      <c r="AW188" s="13" t="s">
        <v>36</v>
      </c>
      <c r="AX188" s="13" t="s">
        <v>75</v>
      </c>
      <c r="AY188" s="205" t="s">
        <v>275</v>
      </c>
    </row>
    <row r="189" spans="1:65" s="15" customFormat="1" ht="11.25">
      <c r="B189" s="231"/>
      <c r="C189" s="232"/>
      <c r="D189" s="188" t="s">
        <v>288</v>
      </c>
      <c r="E189" s="233" t="s">
        <v>19</v>
      </c>
      <c r="F189" s="234" t="s">
        <v>922</v>
      </c>
      <c r="G189" s="232"/>
      <c r="H189" s="235">
        <v>57.2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288</v>
      </c>
      <c r="AU189" s="241" t="s">
        <v>85</v>
      </c>
      <c r="AV189" s="15" t="s">
        <v>282</v>
      </c>
      <c r="AW189" s="15" t="s">
        <v>36</v>
      </c>
      <c r="AX189" s="15" t="s">
        <v>83</v>
      </c>
      <c r="AY189" s="241" t="s">
        <v>275</v>
      </c>
    </row>
    <row r="190" spans="1:65" s="2" customFormat="1" ht="16.5" customHeight="1">
      <c r="A190" s="36"/>
      <c r="B190" s="37"/>
      <c r="C190" s="206" t="s">
        <v>442</v>
      </c>
      <c r="D190" s="206" t="s">
        <v>302</v>
      </c>
      <c r="E190" s="207" t="s">
        <v>407</v>
      </c>
      <c r="F190" s="208" t="s">
        <v>408</v>
      </c>
      <c r="G190" s="209" t="s">
        <v>409</v>
      </c>
      <c r="H190" s="210">
        <v>5.8920000000000003</v>
      </c>
      <c r="I190" s="211"/>
      <c r="J190" s="212">
        <f>ROUND(I190*H190,2)</f>
        <v>0</v>
      </c>
      <c r="K190" s="208" t="s">
        <v>281</v>
      </c>
      <c r="L190" s="213"/>
      <c r="M190" s="214" t="s">
        <v>19</v>
      </c>
      <c r="N190" s="215" t="s">
        <v>46</v>
      </c>
      <c r="O190" s="66"/>
      <c r="P190" s="184">
        <f>O190*H190</f>
        <v>0</v>
      </c>
      <c r="Q190" s="184">
        <v>0.2</v>
      </c>
      <c r="R190" s="184">
        <f>Q190*H190</f>
        <v>1.1784000000000001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306</v>
      </c>
      <c r="AT190" s="186" t="s">
        <v>302</v>
      </c>
      <c r="AU190" s="186" t="s">
        <v>85</v>
      </c>
      <c r="AY190" s="19" t="s">
        <v>275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83</v>
      </c>
      <c r="BK190" s="187">
        <f>ROUND(I190*H190,2)</f>
        <v>0</v>
      </c>
      <c r="BL190" s="19" t="s">
        <v>282</v>
      </c>
      <c r="BM190" s="186" t="s">
        <v>1635</v>
      </c>
    </row>
    <row r="191" spans="1:65" s="2" customFormat="1" ht="11.25">
      <c r="A191" s="36"/>
      <c r="B191" s="37"/>
      <c r="C191" s="38"/>
      <c r="D191" s="188" t="s">
        <v>284</v>
      </c>
      <c r="E191" s="38"/>
      <c r="F191" s="189" t="s">
        <v>408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284</v>
      </c>
      <c r="AU191" s="19" t="s">
        <v>85</v>
      </c>
    </row>
    <row r="192" spans="1:65" s="13" customFormat="1" ht="11.25">
      <c r="B192" s="195"/>
      <c r="C192" s="196"/>
      <c r="D192" s="188" t="s">
        <v>288</v>
      </c>
      <c r="E192" s="196"/>
      <c r="F192" s="198" t="s">
        <v>1636</v>
      </c>
      <c r="G192" s="196"/>
      <c r="H192" s="199">
        <v>5.8920000000000003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288</v>
      </c>
      <c r="AU192" s="205" t="s">
        <v>85</v>
      </c>
      <c r="AV192" s="13" t="s">
        <v>85</v>
      </c>
      <c r="AW192" s="13" t="s">
        <v>4</v>
      </c>
      <c r="AX192" s="13" t="s">
        <v>83</v>
      </c>
      <c r="AY192" s="205" t="s">
        <v>275</v>
      </c>
    </row>
    <row r="193" spans="1:65" s="2" customFormat="1" ht="16.5" customHeight="1">
      <c r="A193" s="36"/>
      <c r="B193" s="37"/>
      <c r="C193" s="175" t="s">
        <v>450</v>
      </c>
      <c r="D193" s="175" t="s">
        <v>277</v>
      </c>
      <c r="E193" s="176" t="s">
        <v>412</v>
      </c>
      <c r="F193" s="177" t="s">
        <v>413</v>
      </c>
      <c r="G193" s="178" t="s">
        <v>292</v>
      </c>
      <c r="H193" s="179">
        <v>0.13500000000000001</v>
      </c>
      <c r="I193" s="180"/>
      <c r="J193" s="181">
        <f>ROUND(I193*H193,2)</f>
        <v>0</v>
      </c>
      <c r="K193" s="177" t="s">
        <v>19</v>
      </c>
      <c r="L193" s="41"/>
      <c r="M193" s="182" t="s">
        <v>19</v>
      </c>
      <c r="N193" s="183" t="s">
        <v>46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282</v>
      </c>
      <c r="AT193" s="186" t="s">
        <v>277</v>
      </c>
      <c r="AU193" s="186" t="s">
        <v>85</v>
      </c>
      <c r="AY193" s="19" t="s">
        <v>275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83</v>
      </c>
      <c r="BK193" s="187">
        <f>ROUND(I193*H193,2)</f>
        <v>0</v>
      </c>
      <c r="BL193" s="19" t="s">
        <v>282</v>
      </c>
      <c r="BM193" s="186" t="s">
        <v>1637</v>
      </c>
    </row>
    <row r="194" spans="1:65" s="2" customFormat="1" ht="11.25">
      <c r="A194" s="36"/>
      <c r="B194" s="37"/>
      <c r="C194" s="38"/>
      <c r="D194" s="188" t="s">
        <v>284</v>
      </c>
      <c r="E194" s="38"/>
      <c r="F194" s="189" t="s">
        <v>415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284</v>
      </c>
      <c r="AU194" s="19" t="s">
        <v>85</v>
      </c>
    </row>
    <row r="195" spans="1:65" s="13" customFormat="1" ht="11.25">
      <c r="B195" s="195"/>
      <c r="C195" s="196"/>
      <c r="D195" s="188" t="s">
        <v>288</v>
      </c>
      <c r="E195" s="197" t="s">
        <v>19</v>
      </c>
      <c r="F195" s="198" t="s">
        <v>1638</v>
      </c>
      <c r="G195" s="196"/>
      <c r="H195" s="199">
        <v>3.2000000000000001E-2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288</v>
      </c>
      <c r="AU195" s="205" t="s">
        <v>85</v>
      </c>
      <c r="AV195" s="13" t="s">
        <v>85</v>
      </c>
      <c r="AW195" s="13" t="s">
        <v>36</v>
      </c>
      <c r="AX195" s="13" t="s">
        <v>75</v>
      </c>
      <c r="AY195" s="205" t="s">
        <v>275</v>
      </c>
    </row>
    <row r="196" spans="1:65" s="13" customFormat="1" ht="11.25">
      <c r="B196" s="195"/>
      <c r="C196" s="196"/>
      <c r="D196" s="188" t="s">
        <v>288</v>
      </c>
      <c r="E196" s="197" t="s">
        <v>19</v>
      </c>
      <c r="F196" s="198" t="s">
        <v>1639</v>
      </c>
      <c r="G196" s="196"/>
      <c r="H196" s="199">
        <v>0.10299999999999999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288</v>
      </c>
      <c r="AU196" s="205" t="s">
        <v>85</v>
      </c>
      <c r="AV196" s="13" t="s">
        <v>85</v>
      </c>
      <c r="AW196" s="13" t="s">
        <v>36</v>
      </c>
      <c r="AX196" s="13" t="s">
        <v>75</v>
      </c>
      <c r="AY196" s="205" t="s">
        <v>275</v>
      </c>
    </row>
    <row r="197" spans="1:65" s="15" customFormat="1" ht="11.25">
      <c r="B197" s="231"/>
      <c r="C197" s="232"/>
      <c r="D197" s="188" t="s">
        <v>288</v>
      </c>
      <c r="E197" s="233" t="s">
        <v>19</v>
      </c>
      <c r="F197" s="234" t="s">
        <v>922</v>
      </c>
      <c r="G197" s="232"/>
      <c r="H197" s="235">
        <v>0.13500000000000001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288</v>
      </c>
      <c r="AU197" s="241" t="s">
        <v>85</v>
      </c>
      <c r="AV197" s="15" t="s">
        <v>282</v>
      </c>
      <c r="AW197" s="15" t="s">
        <v>36</v>
      </c>
      <c r="AX197" s="15" t="s">
        <v>83</v>
      </c>
      <c r="AY197" s="241" t="s">
        <v>275</v>
      </c>
    </row>
    <row r="198" spans="1:65" s="2" customFormat="1" ht="16.5" customHeight="1">
      <c r="A198" s="36"/>
      <c r="B198" s="37"/>
      <c r="C198" s="206" t="s">
        <v>456</v>
      </c>
      <c r="D198" s="206" t="s">
        <v>302</v>
      </c>
      <c r="E198" s="207" t="s">
        <v>418</v>
      </c>
      <c r="F198" s="208" t="s">
        <v>419</v>
      </c>
      <c r="G198" s="209" t="s">
        <v>305</v>
      </c>
      <c r="H198" s="210">
        <v>4.0000000000000001E-3</v>
      </c>
      <c r="I198" s="211"/>
      <c r="J198" s="212">
        <f>ROUND(I198*H198,2)</f>
        <v>0</v>
      </c>
      <c r="K198" s="208" t="s">
        <v>19</v>
      </c>
      <c r="L198" s="213"/>
      <c r="M198" s="214" t="s">
        <v>19</v>
      </c>
      <c r="N198" s="215" t="s">
        <v>46</v>
      </c>
      <c r="O198" s="66"/>
      <c r="P198" s="184">
        <f>O198*H198</f>
        <v>0</v>
      </c>
      <c r="Q198" s="184">
        <v>1E-3</v>
      </c>
      <c r="R198" s="184">
        <f>Q198*H198</f>
        <v>3.9999999999999998E-6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306</v>
      </c>
      <c r="AT198" s="186" t="s">
        <v>302</v>
      </c>
      <c r="AU198" s="186" t="s">
        <v>85</v>
      </c>
      <c r="AY198" s="19" t="s">
        <v>275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282</v>
      </c>
      <c r="BM198" s="186" t="s">
        <v>1640</v>
      </c>
    </row>
    <row r="199" spans="1:65" s="2" customFormat="1" ht="11.25">
      <c r="A199" s="36"/>
      <c r="B199" s="37"/>
      <c r="C199" s="38"/>
      <c r="D199" s="188" t="s">
        <v>284</v>
      </c>
      <c r="E199" s="38"/>
      <c r="F199" s="189" t="s">
        <v>419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284</v>
      </c>
      <c r="AU199" s="19" t="s">
        <v>85</v>
      </c>
    </row>
    <row r="200" spans="1:65" s="13" customFormat="1" ht="11.25">
      <c r="B200" s="195"/>
      <c r="C200" s="196"/>
      <c r="D200" s="188" t="s">
        <v>288</v>
      </c>
      <c r="E200" s="196"/>
      <c r="F200" s="198" t="s">
        <v>1641</v>
      </c>
      <c r="G200" s="196"/>
      <c r="H200" s="199">
        <v>4.0000000000000001E-3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288</v>
      </c>
      <c r="AU200" s="205" t="s">
        <v>85</v>
      </c>
      <c r="AV200" s="13" t="s">
        <v>85</v>
      </c>
      <c r="AW200" s="13" t="s">
        <v>4</v>
      </c>
      <c r="AX200" s="13" t="s">
        <v>83</v>
      </c>
      <c r="AY200" s="205" t="s">
        <v>275</v>
      </c>
    </row>
    <row r="201" spans="1:65" s="2" customFormat="1" ht="16.5" customHeight="1">
      <c r="A201" s="36"/>
      <c r="B201" s="37"/>
      <c r="C201" s="175" t="s">
        <v>461</v>
      </c>
      <c r="D201" s="175" t="s">
        <v>277</v>
      </c>
      <c r="E201" s="176" t="s">
        <v>423</v>
      </c>
      <c r="F201" s="177" t="s">
        <v>424</v>
      </c>
      <c r="G201" s="178" t="s">
        <v>409</v>
      </c>
      <c r="H201" s="179">
        <v>18.3</v>
      </c>
      <c r="I201" s="180"/>
      <c r="J201" s="181">
        <f>ROUND(I201*H201,2)</f>
        <v>0</v>
      </c>
      <c r="K201" s="177" t="s">
        <v>281</v>
      </c>
      <c r="L201" s="41"/>
      <c r="M201" s="182" t="s">
        <v>19</v>
      </c>
      <c r="N201" s="183" t="s">
        <v>46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282</v>
      </c>
      <c r="AT201" s="186" t="s">
        <v>277</v>
      </c>
      <c r="AU201" s="186" t="s">
        <v>85</v>
      </c>
      <c r="AY201" s="19" t="s">
        <v>275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83</v>
      </c>
      <c r="BK201" s="187">
        <f>ROUND(I201*H201,2)</f>
        <v>0</v>
      </c>
      <c r="BL201" s="19" t="s">
        <v>282</v>
      </c>
      <c r="BM201" s="186" t="s">
        <v>1642</v>
      </c>
    </row>
    <row r="202" spans="1:65" s="2" customFormat="1" ht="11.25">
      <c r="A202" s="36"/>
      <c r="B202" s="37"/>
      <c r="C202" s="38"/>
      <c r="D202" s="188" t="s">
        <v>284</v>
      </c>
      <c r="E202" s="38"/>
      <c r="F202" s="189" t="s">
        <v>426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284</v>
      </c>
      <c r="AU202" s="19" t="s">
        <v>85</v>
      </c>
    </row>
    <row r="203" spans="1:65" s="2" customFormat="1" ht="11.25">
      <c r="A203" s="36"/>
      <c r="B203" s="37"/>
      <c r="C203" s="38"/>
      <c r="D203" s="193" t="s">
        <v>286</v>
      </c>
      <c r="E203" s="38"/>
      <c r="F203" s="194" t="s">
        <v>427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286</v>
      </c>
      <c r="AU203" s="19" t="s">
        <v>85</v>
      </c>
    </row>
    <row r="204" spans="1:65" s="13" customFormat="1" ht="11.25">
      <c r="B204" s="195"/>
      <c r="C204" s="196"/>
      <c r="D204" s="188" t="s">
        <v>288</v>
      </c>
      <c r="E204" s="197" t="s">
        <v>19</v>
      </c>
      <c r="F204" s="198" t="s">
        <v>1643</v>
      </c>
      <c r="G204" s="196"/>
      <c r="H204" s="199">
        <v>8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288</v>
      </c>
      <c r="AU204" s="205" t="s">
        <v>85</v>
      </c>
      <c r="AV204" s="13" t="s">
        <v>85</v>
      </c>
      <c r="AW204" s="13" t="s">
        <v>36</v>
      </c>
      <c r="AX204" s="13" t="s">
        <v>75</v>
      </c>
      <c r="AY204" s="205" t="s">
        <v>275</v>
      </c>
    </row>
    <row r="205" spans="1:65" s="13" customFormat="1" ht="11.25">
      <c r="B205" s="195"/>
      <c r="C205" s="196"/>
      <c r="D205" s="188" t="s">
        <v>288</v>
      </c>
      <c r="E205" s="197" t="s">
        <v>19</v>
      </c>
      <c r="F205" s="198" t="s">
        <v>1644</v>
      </c>
      <c r="G205" s="196"/>
      <c r="H205" s="199">
        <v>10.3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288</v>
      </c>
      <c r="AU205" s="205" t="s">
        <v>85</v>
      </c>
      <c r="AV205" s="13" t="s">
        <v>85</v>
      </c>
      <c r="AW205" s="13" t="s">
        <v>36</v>
      </c>
      <c r="AX205" s="13" t="s">
        <v>75</v>
      </c>
      <c r="AY205" s="205" t="s">
        <v>275</v>
      </c>
    </row>
    <row r="206" spans="1:65" s="15" customFormat="1" ht="11.25">
      <c r="B206" s="231"/>
      <c r="C206" s="232"/>
      <c r="D206" s="188" t="s">
        <v>288</v>
      </c>
      <c r="E206" s="233" t="s">
        <v>19</v>
      </c>
      <c r="F206" s="234" t="s">
        <v>922</v>
      </c>
      <c r="G206" s="232"/>
      <c r="H206" s="235">
        <v>18.3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288</v>
      </c>
      <c r="AU206" s="241" t="s">
        <v>85</v>
      </c>
      <c r="AV206" s="15" t="s">
        <v>282</v>
      </c>
      <c r="AW206" s="15" t="s">
        <v>36</v>
      </c>
      <c r="AX206" s="15" t="s">
        <v>83</v>
      </c>
      <c r="AY206" s="241" t="s">
        <v>275</v>
      </c>
    </row>
    <row r="207" spans="1:65" s="2" customFormat="1" ht="16.5" customHeight="1">
      <c r="A207" s="36"/>
      <c r="B207" s="37"/>
      <c r="C207" s="175" t="s">
        <v>469</v>
      </c>
      <c r="D207" s="175" t="s">
        <v>277</v>
      </c>
      <c r="E207" s="176" t="s">
        <v>430</v>
      </c>
      <c r="F207" s="177" t="s">
        <v>431</v>
      </c>
      <c r="G207" s="178" t="s">
        <v>409</v>
      </c>
      <c r="H207" s="179">
        <v>18.3</v>
      </c>
      <c r="I207" s="180"/>
      <c r="J207" s="181">
        <f>ROUND(I207*H207,2)</f>
        <v>0</v>
      </c>
      <c r="K207" s="177" t="s">
        <v>281</v>
      </c>
      <c r="L207" s="41"/>
      <c r="M207" s="182" t="s">
        <v>19</v>
      </c>
      <c r="N207" s="183" t="s">
        <v>46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282</v>
      </c>
      <c r="AT207" s="186" t="s">
        <v>277</v>
      </c>
      <c r="AU207" s="186" t="s">
        <v>85</v>
      </c>
      <c r="AY207" s="19" t="s">
        <v>275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282</v>
      </c>
      <c r="BM207" s="186" t="s">
        <v>1645</v>
      </c>
    </row>
    <row r="208" spans="1:65" s="2" customFormat="1" ht="11.25">
      <c r="A208" s="36"/>
      <c r="B208" s="37"/>
      <c r="C208" s="38"/>
      <c r="D208" s="188" t="s">
        <v>284</v>
      </c>
      <c r="E208" s="38"/>
      <c r="F208" s="189" t="s">
        <v>433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284</v>
      </c>
      <c r="AU208" s="19" t="s">
        <v>85</v>
      </c>
    </row>
    <row r="209" spans="1:65" s="2" customFormat="1" ht="11.25">
      <c r="A209" s="36"/>
      <c r="B209" s="37"/>
      <c r="C209" s="38"/>
      <c r="D209" s="193" t="s">
        <v>286</v>
      </c>
      <c r="E209" s="38"/>
      <c r="F209" s="194" t="s">
        <v>434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286</v>
      </c>
      <c r="AU209" s="19" t="s">
        <v>85</v>
      </c>
    </row>
    <row r="210" spans="1:65" s="13" customFormat="1" ht="11.25">
      <c r="B210" s="195"/>
      <c r="C210" s="196"/>
      <c r="D210" s="188" t="s">
        <v>288</v>
      </c>
      <c r="E210" s="197" t="s">
        <v>19</v>
      </c>
      <c r="F210" s="198" t="s">
        <v>1643</v>
      </c>
      <c r="G210" s="196"/>
      <c r="H210" s="199">
        <v>8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288</v>
      </c>
      <c r="AU210" s="205" t="s">
        <v>85</v>
      </c>
      <c r="AV210" s="13" t="s">
        <v>85</v>
      </c>
      <c r="AW210" s="13" t="s">
        <v>36</v>
      </c>
      <c r="AX210" s="13" t="s">
        <v>75</v>
      </c>
      <c r="AY210" s="205" t="s">
        <v>275</v>
      </c>
    </row>
    <row r="211" spans="1:65" s="13" customFormat="1" ht="11.25">
      <c r="B211" s="195"/>
      <c r="C211" s="196"/>
      <c r="D211" s="188" t="s">
        <v>288</v>
      </c>
      <c r="E211" s="197" t="s">
        <v>19</v>
      </c>
      <c r="F211" s="198" t="s">
        <v>1644</v>
      </c>
      <c r="G211" s="196"/>
      <c r="H211" s="199">
        <v>10.3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288</v>
      </c>
      <c r="AU211" s="205" t="s">
        <v>85</v>
      </c>
      <c r="AV211" s="13" t="s">
        <v>85</v>
      </c>
      <c r="AW211" s="13" t="s">
        <v>36</v>
      </c>
      <c r="AX211" s="13" t="s">
        <v>75</v>
      </c>
      <c r="AY211" s="205" t="s">
        <v>275</v>
      </c>
    </row>
    <row r="212" spans="1:65" s="15" customFormat="1" ht="11.25">
      <c r="B212" s="231"/>
      <c r="C212" s="232"/>
      <c r="D212" s="188" t="s">
        <v>288</v>
      </c>
      <c r="E212" s="233" t="s">
        <v>19</v>
      </c>
      <c r="F212" s="234" t="s">
        <v>922</v>
      </c>
      <c r="G212" s="232"/>
      <c r="H212" s="235">
        <v>18.3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288</v>
      </c>
      <c r="AU212" s="241" t="s">
        <v>85</v>
      </c>
      <c r="AV212" s="15" t="s">
        <v>282</v>
      </c>
      <c r="AW212" s="15" t="s">
        <v>36</v>
      </c>
      <c r="AX212" s="15" t="s">
        <v>83</v>
      </c>
      <c r="AY212" s="241" t="s">
        <v>275</v>
      </c>
    </row>
    <row r="213" spans="1:65" s="2" customFormat="1" ht="16.5" customHeight="1">
      <c r="A213" s="36"/>
      <c r="B213" s="37"/>
      <c r="C213" s="175" t="s">
        <v>475</v>
      </c>
      <c r="D213" s="175" t="s">
        <v>277</v>
      </c>
      <c r="E213" s="176" t="s">
        <v>436</v>
      </c>
      <c r="F213" s="177" t="s">
        <v>437</v>
      </c>
      <c r="G213" s="178" t="s">
        <v>409</v>
      </c>
      <c r="H213" s="179">
        <v>73.2</v>
      </c>
      <c r="I213" s="180"/>
      <c r="J213" s="181">
        <f>ROUND(I213*H213,2)</f>
        <v>0</v>
      </c>
      <c r="K213" s="177" t="s">
        <v>281</v>
      </c>
      <c r="L213" s="41"/>
      <c r="M213" s="182" t="s">
        <v>19</v>
      </c>
      <c r="N213" s="183" t="s">
        <v>46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282</v>
      </c>
      <c r="AT213" s="186" t="s">
        <v>277</v>
      </c>
      <c r="AU213" s="186" t="s">
        <v>85</v>
      </c>
      <c r="AY213" s="19" t="s">
        <v>275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83</v>
      </c>
      <c r="BK213" s="187">
        <f>ROUND(I213*H213,2)</f>
        <v>0</v>
      </c>
      <c r="BL213" s="19" t="s">
        <v>282</v>
      </c>
      <c r="BM213" s="186" t="s">
        <v>1646</v>
      </c>
    </row>
    <row r="214" spans="1:65" s="2" customFormat="1" ht="11.25">
      <c r="A214" s="36"/>
      <c r="B214" s="37"/>
      <c r="C214" s="38"/>
      <c r="D214" s="188" t="s">
        <v>284</v>
      </c>
      <c r="E214" s="38"/>
      <c r="F214" s="189" t="s">
        <v>439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284</v>
      </c>
      <c r="AU214" s="19" t="s">
        <v>85</v>
      </c>
    </row>
    <row r="215" spans="1:65" s="2" customFormat="1" ht="11.25">
      <c r="A215" s="36"/>
      <c r="B215" s="37"/>
      <c r="C215" s="38"/>
      <c r="D215" s="193" t="s">
        <v>286</v>
      </c>
      <c r="E215" s="38"/>
      <c r="F215" s="194" t="s">
        <v>440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286</v>
      </c>
      <c r="AU215" s="19" t="s">
        <v>85</v>
      </c>
    </row>
    <row r="216" spans="1:65" s="14" customFormat="1" ht="11.25">
      <c r="B216" s="217"/>
      <c r="C216" s="218"/>
      <c r="D216" s="188" t="s">
        <v>288</v>
      </c>
      <c r="E216" s="219" t="s">
        <v>19</v>
      </c>
      <c r="F216" s="220" t="s">
        <v>947</v>
      </c>
      <c r="G216" s="218"/>
      <c r="H216" s="219" t="s">
        <v>19</v>
      </c>
      <c r="I216" s="221"/>
      <c r="J216" s="218"/>
      <c r="K216" s="218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288</v>
      </c>
      <c r="AU216" s="226" t="s">
        <v>85</v>
      </c>
      <c r="AV216" s="14" t="s">
        <v>83</v>
      </c>
      <c r="AW216" s="14" t="s">
        <v>36</v>
      </c>
      <c r="AX216" s="14" t="s">
        <v>75</v>
      </c>
      <c r="AY216" s="226" t="s">
        <v>275</v>
      </c>
    </row>
    <row r="217" spans="1:65" s="13" customFormat="1" ht="11.25">
      <c r="B217" s="195"/>
      <c r="C217" s="196"/>
      <c r="D217" s="188" t="s">
        <v>288</v>
      </c>
      <c r="E217" s="197" t="s">
        <v>19</v>
      </c>
      <c r="F217" s="198" t="s">
        <v>1647</v>
      </c>
      <c r="G217" s="196"/>
      <c r="H217" s="199">
        <v>32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288</v>
      </c>
      <c r="AU217" s="205" t="s">
        <v>85</v>
      </c>
      <c r="AV217" s="13" t="s">
        <v>85</v>
      </c>
      <c r="AW217" s="13" t="s">
        <v>36</v>
      </c>
      <c r="AX217" s="13" t="s">
        <v>75</v>
      </c>
      <c r="AY217" s="205" t="s">
        <v>275</v>
      </c>
    </row>
    <row r="218" spans="1:65" s="13" customFormat="1" ht="11.25">
      <c r="B218" s="195"/>
      <c r="C218" s="196"/>
      <c r="D218" s="188" t="s">
        <v>288</v>
      </c>
      <c r="E218" s="197" t="s">
        <v>19</v>
      </c>
      <c r="F218" s="198" t="s">
        <v>1648</v>
      </c>
      <c r="G218" s="196"/>
      <c r="H218" s="199">
        <v>41.2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288</v>
      </c>
      <c r="AU218" s="205" t="s">
        <v>85</v>
      </c>
      <c r="AV218" s="13" t="s">
        <v>85</v>
      </c>
      <c r="AW218" s="13" t="s">
        <v>36</v>
      </c>
      <c r="AX218" s="13" t="s">
        <v>75</v>
      </c>
      <c r="AY218" s="205" t="s">
        <v>275</v>
      </c>
    </row>
    <row r="219" spans="1:65" s="15" customFormat="1" ht="11.25">
      <c r="B219" s="231"/>
      <c r="C219" s="232"/>
      <c r="D219" s="188" t="s">
        <v>288</v>
      </c>
      <c r="E219" s="233" t="s">
        <v>19</v>
      </c>
      <c r="F219" s="234" t="s">
        <v>922</v>
      </c>
      <c r="G219" s="232"/>
      <c r="H219" s="235">
        <v>73.2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288</v>
      </c>
      <c r="AU219" s="241" t="s">
        <v>85</v>
      </c>
      <c r="AV219" s="15" t="s">
        <v>282</v>
      </c>
      <c r="AW219" s="15" t="s">
        <v>36</v>
      </c>
      <c r="AX219" s="15" t="s">
        <v>83</v>
      </c>
      <c r="AY219" s="241" t="s">
        <v>275</v>
      </c>
    </row>
    <row r="220" spans="1:65" s="2" customFormat="1" ht="16.5" customHeight="1">
      <c r="A220" s="36"/>
      <c r="B220" s="37"/>
      <c r="C220" s="206" t="s">
        <v>479</v>
      </c>
      <c r="D220" s="206" t="s">
        <v>302</v>
      </c>
      <c r="E220" s="207" t="s">
        <v>443</v>
      </c>
      <c r="F220" s="208" t="s">
        <v>444</v>
      </c>
      <c r="G220" s="209" t="s">
        <v>305</v>
      </c>
      <c r="H220" s="210">
        <v>6.4</v>
      </c>
      <c r="I220" s="211"/>
      <c r="J220" s="212">
        <f>ROUND(I220*H220,2)</f>
        <v>0</v>
      </c>
      <c r="K220" s="208" t="s">
        <v>19</v>
      </c>
      <c r="L220" s="213"/>
      <c r="M220" s="214" t="s">
        <v>19</v>
      </c>
      <c r="N220" s="215" t="s">
        <v>46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306</v>
      </c>
      <c r="AT220" s="186" t="s">
        <v>302</v>
      </c>
      <c r="AU220" s="186" t="s">
        <v>85</v>
      </c>
      <c r="AY220" s="19" t="s">
        <v>275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83</v>
      </c>
      <c r="BK220" s="187">
        <f>ROUND(I220*H220,2)</f>
        <v>0</v>
      </c>
      <c r="BL220" s="19" t="s">
        <v>282</v>
      </c>
      <c r="BM220" s="186" t="s">
        <v>1649</v>
      </c>
    </row>
    <row r="221" spans="1:65" s="2" customFormat="1" ht="11.25">
      <c r="A221" s="36"/>
      <c r="B221" s="37"/>
      <c r="C221" s="38"/>
      <c r="D221" s="188" t="s">
        <v>284</v>
      </c>
      <c r="E221" s="38"/>
      <c r="F221" s="189" t="s">
        <v>444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284</v>
      </c>
      <c r="AU221" s="19" t="s">
        <v>85</v>
      </c>
    </row>
    <row r="222" spans="1:65" s="2" customFormat="1" ht="19.5">
      <c r="A222" s="36"/>
      <c r="B222" s="37"/>
      <c r="C222" s="38"/>
      <c r="D222" s="188" t="s">
        <v>308</v>
      </c>
      <c r="E222" s="38"/>
      <c r="F222" s="216" t="s">
        <v>446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308</v>
      </c>
      <c r="AU222" s="19" t="s">
        <v>85</v>
      </c>
    </row>
    <row r="223" spans="1:65" s="13" customFormat="1" ht="11.25">
      <c r="B223" s="195"/>
      <c r="C223" s="196"/>
      <c r="D223" s="188" t="s">
        <v>288</v>
      </c>
      <c r="E223" s="197" t="s">
        <v>19</v>
      </c>
      <c r="F223" s="198" t="s">
        <v>1650</v>
      </c>
      <c r="G223" s="196"/>
      <c r="H223" s="199">
        <v>32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288</v>
      </c>
      <c r="AU223" s="205" t="s">
        <v>85</v>
      </c>
      <c r="AV223" s="13" t="s">
        <v>85</v>
      </c>
      <c r="AW223" s="13" t="s">
        <v>36</v>
      </c>
      <c r="AX223" s="13" t="s">
        <v>83</v>
      </c>
      <c r="AY223" s="205" t="s">
        <v>275</v>
      </c>
    </row>
    <row r="224" spans="1:65" s="13" customFormat="1" ht="11.25">
      <c r="B224" s="195"/>
      <c r="C224" s="196"/>
      <c r="D224" s="188" t="s">
        <v>288</v>
      </c>
      <c r="E224" s="196"/>
      <c r="F224" s="198" t="s">
        <v>1651</v>
      </c>
      <c r="G224" s="196"/>
      <c r="H224" s="199">
        <v>6.4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288</v>
      </c>
      <c r="AU224" s="205" t="s">
        <v>85</v>
      </c>
      <c r="AV224" s="13" t="s">
        <v>85</v>
      </c>
      <c r="AW224" s="13" t="s">
        <v>4</v>
      </c>
      <c r="AX224" s="13" t="s">
        <v>83</v>
      </c>
      <c r="AY224" s="205" t="s">
        <v>275</v>
      </c>
    </row>
    <row r="225" spans="1:65" s="12" customFormat="1" ht="22.9" customHeight="1">
      <c r="B225" s="159"/>
      <c r="C225" s="160"/>
      <c r="D225" s="161" t="s">
        <v>74</v>
      </c>
      <c r="E225" s="173" t="s">
        <v>282</v>
      </c>
      <c r="F225" s="173" t="s">
        <v>449</v>
      </c>
      <c r="G225" s="160"/>
      <c r="H225" s="160"/>
      <c r="I225" s="163"/>
      <c r="J225" s="174">
        <f>BK225</f>
        <v>0</v>
      </c>
      <c r="K225" s="160"/>
      <c r="L225" s="165"/>
      <c r="M225" s="166"/>
      <c r="N225" s="167"/>
      <c r="O225" s="167"/>
      <c r="P225" s="168">
        <f>SUM(P226:P234)</f>
        <v>0</v>
      </c>
      <c r="Q225" s="167"/>
      <c r="R225" s="168">
        <f>SUM(R226:R234)</f>
        <v>1.0120000000000001E-2</v>
      </c>
      <c r="S225" s="167"/>
      <c r="T225" s="169">
        <f>SUM(T226:T234)</f>
        <v>0</v>
      </c>
      <c r="AR225" s="170" t="s">
        <v>83</v>
      </c>
      <c r="AT225" s="171" t="s">
        <v>74</v>
      </c>
      <c r="AU225" s="171" t="s">
        <v>83</v>
      </c>
      <c r="AY225" s="170" t="s">
        <v>275</v>
      </c>
      <c r="BK225" s="172">
        <f>SUM(BK226:BK234)</f>
        <v>0</v>
      </c>
    </row>
    <row r="226" spans="1:65" s="2" customFormat="1" ht="16.5" customHeight="1">
      <c r="A226" s="36"/>
      <c r="B226" s="37"/>
      <c r="C226" s="175" t="s">
        <v>483</v>
      </c>
      <c r="D226" s="175" t="s">
        <v>277</v>
      </c>
      <c r="E226" s="176" t="s">
        <v>451</v>
      </c>
      <c r="F226" s="177" t="s">
        <v>452</v>
      </c>
      <c r="G226" s="178" t="s">
        <v>453</v>
      </c>
      <c r="H226" s="179">
        <v>23</v>
      </c>
      <c r="I226" s="180"/>
      <c r="J226" s="181">
        <f>ROUND(I226*H226,2)</f>
        <v>0</v>
      </c>
      <c r="K226" s="177" t="s">
        <v>19</v>
      </c>
      <c r="L226" s="41"/>
      <c r="M226" s="182" t="s">
        <v>19</v>
      </c>
      <c r="N226" s="183" t="s">
        <v>46</v>
      </c>
      <c r="O226" s="66"/>
      <c r="P226" s="184">
        <f>O226*H226</f>
        <v>0</v>
      </c>
      <c r="Q226" s="184">
        <v>3.8000000000000002E-4</v>
      </c>
      <c r="R226" s="184">
        <f>Q226*H226</f>
        <v>8.7400000000000012E-3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282</v>
      </c>
      <c r="AT226" s="186" t="s">
        <v>277</v>
      </c>
      <c r="AU226" s="186" t="s">
        <v>85</v>
      </c>
      <c r="AY226" s="19" t="s">
        <v>275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83</v>
      </c>
      <c r="BK226" s="187">
        <f>ROUND(I226*H226,2)</f>
        <v>0</v>
      </c>
      <c r="BL226" s="19" t="s">
        <v>282</v>
      </c>
      <c r="BM226" s="186" t="s">
        <v>1652</v>
      </c>
    </row>
    <row r="227" spans="1:65" s="2" customFormat="1" ht="11.25">
      <c r="A227" s="36"/>
      <c r="B227" s="37"/>
      <c r="C227" s="38"/>
      <c r="D227" s="188" t="s">
        <v>284</v>
      </c>
      <c r="E227" s="38"/>
      <c r="F227" s="189" t="s">
        <v>452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284</v>
      </c>
      <c r="AU227" s="19" t="s">
        <v>85</v>
      </c>
    </row>
    <row r="228" spans="1:65" s="2" customFormat="1" ht="19.5">
      <c r="A228" s="36"/>
      <c r="B228" s="37"/>
      <c r="C228" s="38"/>
      <c r="D228" s="188" t="s">
        <v>308</v>
      </c>
      <c r="E228" s="38"/>
      <c r="F228" s="216" t="s">
        <v>455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85</v>
      </c>
    </row>
    <row r="229" spans="1:65" s="13" customFormat="1" ht="11.25">
      <c r="B229" s="195"/>
      <c r="C229" s="196"/>
      <c r="D229" s="188" t="s">
        <v>288</v>
      </c>
      <c r="E229" s="197" t="s">
        <v>19</v>
      </c>
      <c r="F229" s="198" t="s">
        <v>1600</v>
      </c>
      <c r="G229" s="196"/>
      <c r="H229" s="199">
        <v>16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288</v>
      </c>
      <c r="AU229" s="205" t="s">
        <v>85</v>
      </c>
      <c r="AV229" s="13" t="s">
        <v>85</v>
      </c>
      <c r="AW229" s="13" t="s">
        <v>36</v>
      </c>
      <c r="AX229" s="13" t="s">
        <v>75</v>
      </c>
      <c r="AY229" s="205" t="s">
        <v>275</v>
      </c>
    </row>
    <row r="230" spans="1:65" s="13" customFormat="1" ht="11.25">
      <c r="B230" s="195"/>
      <c r="C230" s="196"/>
      <c r="D230" s="188" t="s">
        <v>288</v>
      </c>
      <c r="E230" s="197" t="s">
        <v>19</v>
      </c>
      <c r="F230" s="198" t="s">
        <v>1631</v>
      </c>
      <c r="G230" s="196"/>
      <c r="H230" s="199">
        <v>7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288</v>
      </c>
      <c r="AU230" s="205" t="s">
        <v>85</v>
      </c>
      <c r="AV230" s="13" t="s">
        <v>85</v>
      </c>
      <c r="AW230" s="13" t="s">
        <v>36</v>
      </c>
      <c r="AX230" s="13" t="s">
        <v>75</v>
      </c>
      <c r="AY230" s="205" t="s">
        <v>275</v>
      </c>
    </row>
    <row r="231" spans="1:65" s="15" customFormat="1" ht="11.25">
      <c r="B231" s="231"/>
      <c r="C231" s="232"/>
      <c r="D231" s="188" t="s">
        <v>288</v>
      </c>
      <c r="E231" s="233" t="s">
        <v>19</v>
      </c>
      <c r="F231" s="234" t="s">
        <v>922</v>
      </c>
      <c r="G231" s="232"/>
      <c r="H231" s="235">
        <v>23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288</v>
      </c>
      <c r="AU231" s="241" t="s">
        <v>85</v>
      </c>
      <c r="AV231" s="15" t="s">
        <v>282</v>
      </c>
      <c r="AW231" s="15" t="s">
        <v>36</v>
      </c>
      <c r="AX231" s="15" t="s">
        <v>83</v>
      </c>
      <c r="AY231" s="241" t="s">
        <v>275</v>
      </c>
    </row>
    <row r="232" spans="1:65" s="2" customFormat="1" ht="16.5" customHeight="1">
      <c r="A232" s="36"/>
      <c r="B232" s="37"/>
      <c r="C232" s="206" t="s">
        <v>487</v>
      </c>
      <c r="D232" s="206" t="s">
        <v>302</v>
      </c>
      <c r="E232" s="207" t="s">
        <v>457</v>
      </c>
      <c r="F232" s="208" t="s">
        <v>458</v>
      </c>
      <c r="G232" s="209" t="s">
        <v>314</v>
      </c>
      <c r="H232" s="210">
        <v>46</v>
      </c>
      <c r="I232" s="211"/>
      <c r="J232" s="212">
        <f>ROUND(I232*H232,2)</f>
        <v>0</v>
      </c>
      <c r="K232" s="208" t="s">
        <v>281</v>
      </c>
      <c r="L232" s="213"/>
      <c r="M232" s="214" t="s">
        <v>19</v>
      </c>
      <c r="N232" s="215" t="s">
        <v>46</v>
      </c>
      <c r="O232" s="66"/>
      <c r="P232" s="184">
        <f>O232*H232</f>
        <v>0</v>
      </c>
      <c r="Q232" s="184">
        <v>3.0000000000000001E-5</v>
      </c>
      <c r="R232" s="184">
        <f>Q232*H232</f>
        <v>1.3799999999999999E-3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306</v>
      </c>
      <c r="AT232" s="186" t="s">
        <v>302</v>
      </c>
      <c r="AU232" s="186" t="s">
        <v>85</v>
      </c>
      <c r="AY232" s="19" t="s">
        <v>275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83</v>
      </c>
      <c r="BK232" s="187">
        <f>ROUND(I232*H232,2)</f>
        <v>0</v>
      </c>
      <c r="BL232" s="19" t="s">
        <v>282</v>
      </c>
      <c r="BM232" s="186" t="s">
        <v>1653</v>
      </c>
    </row>
    <row r="233" spans="1:65" s="2" customFormat="1" ht="11.25">
      <c r="A233" s="36"/>
      <c r="B233" s="37"/>
      <c r="C233" s="38"/>
      <c r="D233" s="188" t="s">
        <v>284</v>
      </c>
      <c r="E233" s="38"/>
      <c r="F233" s="189" t="s">
        <v>458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284</v>
      </c>
      <c r="AU233" s="19" t="s">
        <v>85</v>
      </c>
    </row>
    <row r="234" spans="1:65" s="13" customFormat="1" ht="11.25">
      <c r="B234" s="195"/>
      <c r="C234" s="196"/>
      <c r="D234" s="188" t="s">
        <v>288</v>
      </c>
      <c r="E234" s="196"/>
      <c r="F234" s="198" t="s">
        <v>1654</v>
      </c>
      <c r="G234" s="196"/>
      <c r="H234" s="199">
        <v>46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288</v>
      </c>
      <c r="AU234" s="205" t="s">
        <v>85</v>
      </c>
      <c r="AV234" s="13" t="s">
        <v>85</v>
      </c>
      <c r="AW234" s="13" t="s">
        <v>4</v>
      </c>
      <c r="AX234" s="13" t="s">
        <v>83</v>
      </c>
      <c r="AY234" s="205" t="s">
        <v>275</v>
      </c>
    </row>
    <row r="235" spans="1:65" s="12" customFormat="1" ht="22.9" customHeight="1">
      <c r="B235" s="159"/>
      <c r="C235" s="160"/>
      <c r="D235" s="161" t="s">
        <v>74</v>
      </c>
      <c r="E235" s="173" t="s">
        <v>337</v>
      </c>
      <c r="F235" s="173" t="s">
        <v>460</v>
      </c>
      <c r="G235" s="160"/>
      <c r="H235" s="160"/>
      <c r="I235" s="163"/>
      <c r="J235" s="174">
        <f>BK235</f>
        <v>0</v>
      </c>
      <c r="K235" s="160"/>
      <c r="L235" s="165"/>
      <c r="M235" s="166"/>
      <c r="N235" s="167"/>
      <c r="O235" s="167"/>
      <c r="P235" s="168">
        <f>SUM(P236:P238)</f>
        <v>0</v>
      </c>
      <c r="Q235" s="167"/>
      <c r="R235" s="168">
        <f>SUM(R236:R238)</f>
        <v>0</v>
      </c>
      <c r="S235" s="167"/>
      <c r="T235" s="169">
        <f>SUM(T236:T238)</f>
        <v>0</v>
      </c>
      <c r="AR235" s="170" t="s">
        <v>83</v>
      </c>
      <c r="AT235" s="171" t="s">
        <v>74</v>
      </c>
      <c r="AU235" s="171" t="s">
        <v>83</v>
      </c>
      <c r="AY235" s="170" t="s">
        <v>275</v>
      </c>
      <c r="BK235" s="172">
        <f>SUM(BK236:BK238)</f>
        <v>0</v>
      </c>
    </row>
    <row r="236" spans="1:65" s="2" customFormat="1" ht="24.2" customHeight="1">
      <c r="A236" s="36"/>
      <c r="B236" s="37"/>
      <c r="C236" s="175" t="s">
        <v>798</v>
      </c>
      <c r="D236" s="175" t="s">
        <v>277</v>
      </c>
      <c r="E236" s="176" t="s">
        <v>462</v>
      </c>
      <c r="F236" s="177" t="s">
        <v>463</v>
      </c>
      <c r="G236" s="178" t="s">
        <v>464</v>
      </c>
      <c r="H236" s="179">
        <v>3</v>
      </c>
      <c r="I236" s="180"/>
      <c r="J236" s="181">
        <f>ROUND(I236*H236,2)</f>
        <v>0</v>
      </c>
      <c r="K236" s="177" t="s">
        <v>19</v>
      </c>
      <c r="L236" s="41"/>
      <c r="M236" s="182" t="s">
        <v>19</v>
      </c>
      <c r="N236" s="183" t="s">
        <v>46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282</v>
      </c>
      <c r="AT236" s="186" t="s">
        <v>277</v>
      </c>
      <c r="AU236" s="186" t="s">
        <v>85</v>
      </c>
      <c r="AY236" s="19" t="s">
        <v>275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83</v>
      </c>
      <c r="BK236" s="187">
        <f>ROUND(I236*H236,2)</f>
        <v>0</v>
      </c>
      <c r="BL236" s="19" t="s">
        <v>282</v>
      </c>
      <c r="BM236" s="186" t="s">
        <v>1655</v>
      </c>
    </row>
    <row r="237" spans="1:65" s="2" customFormat="1" ht="11.25">
      <c r="A237" s="36"/>
      <c r="B237" s="37"/>
      <c r="C237" s="38"/>
      <c r="D237" s="188" t="s">
        <v>284</v>
      </c>
      <c r="E237" s="38"/>
      <c r="F237" s="189" t="s">
        <v>463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284</v>
      </c>
      <c r="AU237" s="19" t="s">
        <v>85</v>
      </c>
    </row>
    <row r="238" spans="1:65" s="2" customFormat="1" ht="58.5">
      <c r="A238" s="36"/>
      <c r="B238" s="37"/>
      <c r="C238" s="38"/>
      <c r="D238" s="188" t="s">
        <v>308</v>
      </c>
      <c r="E238" s="38"/>
      <c r="F238" s="216" t="s">
        <v>466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308</v>
      </c>
      <c r="AU238" s="19" t="s">
        <v>85</v>
      </c>
    </row>
    <row r="239" spans="1:65" s="12" customFormat="1" ht="22.9" customHeight="1">
      <c r="B239" s="159"/>
      <c r="C239" s="160"/>
      <c r="D239" s="161" t="s">
        <v>74</v>
      </c>
      <c r="E239" s="173" t="s">
        <v>467</v>
      </c>
      <c r="F239" s="173" t="s">
        <v>468</v>
      </c>
      <c r="G239" s="160"/>
      <c r="H239" s="160"/>
      <c r="I239" s="163"/>
      <c r="J239" s="174">
        <f>BK239</f>
        <v>0</v>
      </c>
      <c r="K239" s="160"/>
      <c r="L239" s="165"/>
      <c r="M239" s="166"/>
      <c r="N239" s="167"/>
      <c r="O239" s="167"/>
      <c r="P239" s="168">
        <f>SUM(P240:P264)</f>
        <v>0</v>
      </c>
      <c r="Q239" s="167"/>
      <c r="R239" s="168">
        <f>SUM(R240:R264)</f>
        <v>0.10636999999999999</v>
      </c>
      <c r="S239" s="167"/>
      <c r="T239" s="169">
        <f>SUM(T240:T264)</f>
        <v>0</v>
      </c>
      <c r="AR239" s="170" t="s">
        <v>83</v>
      </c>
      <c r="AT239" s="171" t="s">
        <v>74</v>
      </c>
      <c r="AU239" s="171" t="s">
        <v>83</v>
      </c>
      <c r="AY239" s="170" t="s">
        <v>275</v>
      </c>
      <c r="BK239" s="172">
        <f>SUM(BK240:BK264)</f>
        <v>0</v>
      </c>
    </row>
    <row r="240" spans="1:65" s="2" customFormat="1" ht="16.5" customHeight="1">
      <c r="A240" s="36"/>
      <c r="B240" s="37"/>
      <c r="C240" s="175" t="s">
        <v>802</v>
      </c>
      <c r="D240" s="175" t="s">
        <v>277</v>
      </c>
      <c r="E240" s="176" t="s">
        <v>470</v>
      </c>
      <c r="F240" s="177" t="s">
        <v>471</v>
      </c>
      <c r="G240" s="178" t="s">
        <v>292</v>
      </c>
      <c r="H240" s="179">
        <v>2.036</v>
      </c>
      <c r="I240" s="180"/>
      <c r="J240" s="181">
        <f>ROUND(I240*H240,2)</f>
        <v>0</v>
      </c>
      <c r="K240" s="177" t="s">
        <v>281</v>
      </c>
      <c r="L240" s="41"/>
      <c r="M240" s="182" t="s">
        <v>19</v>
      </c>
      <c r="N240" s="183" t="s">
        <v>46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282</v>
      </c>
      <c r="AT240" s="186" t="s">
        <v>277</v>
      </c>
      <c r="AU240" s="186" t="s">
        <v>85</v>
      </c>
      <c r="AY240" s="19" t="s">
        <v>275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83</v>
      </c>
      <c r="BK240" s="187">
        <f>ROUND(I240*H240,2)</f>
        <v>0</v>
      </c>
      <c r="BL240" s="19" t="s">
        <v>282</v>
      </c>
      <c r="BM240" s="186" t="s">
        <v>1656</v>
      </c>
    </row>
    <row r="241" spans="1:65" s="2" customFormat="1" ht="11.25">
      <c r="A241" s="36"/>
      <c r="B241" s="37"/>
      <c r="C241" s="38"/>
      <c r="D241" s="188" t="s">
        <v>284</v>
      </c>
      <c r="E241" s="38"/>
      <c r="F241" s="189" t="s">
        <v>473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284</v>
      </c>
      <c r="AU241" s="19" t="s">
        <v>85</v>
      </c>
    </row>
    <row r="242" spans="1:65" s="2" customFormat="1" ht="11.25">
      <c r="A242" s="36"/>
      <c r="B242" s="37"/>
      <c r="C242" s="38"/>
      <c r="D242" s="193" t="s">
        <v>286</v>
      </c>
      <c r="E242" s="38"/>
      <c r="F242" s="194" t="s">
        <v>474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286</v>
      </c>
      <c r="AU242" s="19" t="s">
        <v>85</v>
      </c>
    </row>
    <row r="243" spans="1:65" s="2" customFormat="1" ht="16.5" customHeight="1">
      <c r="A243" s="36"/>
      <c r="B243" s="37"/>
      <c r="C243" s="206" t="s">
        <v>804</v>
      </c>
      <c r="D243" s="206" t="s">
        <v>302</v>
      </c>
      <c r="E243" s="207" t="s">
        <v>958</v>
      </c>
      <c r="F243" s="208" t="s">
        <v>959</v>
      </c>
      <c r="G243" s="209" t="s">
        <v>314</v>
      </c>
      <c r="H243" s="210">
        <v>3</v>
      </c>
      <c r="I243" s="211"/>
      <c r="J243" s="212">
        <f>ROUND(I243*H243,2)</f>
        <v>0</v>
      </c>
      <c r="K243" s="208" t="s">
        <v>19</v>
      </c>
      <c r="L243" s="213"/>
      <c r="M243" s="214" t="s">
        <v>19</v>
      </c>
      <c r="N243" s="215" t="s">
        <v>46</v>
      </c>
      <c r="O243" s="66"/>
      <c r="P243" s="184">
        <f>O243*H243</f>
        <v>0</v>
      </c>
      <c r="Q243" s="184">
        <v>8.9999999999999993E-3</v>
      </c>
      <c r="R243" s="184">
        <f>Q243*H243</f>
        <v>2.6999999999999996E-2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306</v>
      </c>
      <c r="AT243" s="186" t="s">
        <v>302</v>
      </c>
      <c r="AU243" s="186" t="s">
        <v>85</v>
      </c>
      <c r="AY243" s="19" t="s">
        <v>275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83</v>
      </c>
      <c r="BK243" s="187">
        <f>ROUND(I243*H243,2)</f>
        <v>0</v>
      </c>
      <c r="BL243" s="19" t="s">
        <v>282</v>
      </c>
      <c r="BM243" s="186" t="s">
        <v>1657</v>
      </c>
    </row>
    <row r="244" spans="1:65" s="2" customFormat="1" ht="29.25">
      <c r="A244" s="36"/>
      <c r="B244" s="37"/>
      <c r="C244" s="38"/>
      <c r="D244" s="188" t="s">
        <v>284</v>
      </c>
      <c r="E244" s="38"/>
      <c r="F244" s="189" t="s">
        <v>961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284</v>
      </c>
      <c r="AU244" s="19" t="s">
        <v>85</v>
      </c>
    </row>
    <row r="245" spans="1:65" s="2" customFormat="1" ht="16.5" customHeight="1">
      <c r="A245" s="36"/>
      <c r="B245" s="37"/>
      <c r="C245" s="206" t="s">
        <v>806</v>
      </c>
      <c r="D245" s="206" t="s">
        <v>302</v>
      </c>
      <c r="E245" s="207" t="s">
        <v>1658</v>
      </c>
      <c r="F245" s="208" t="s">
        <v>1659</v>
      </c>
      <c r="G245" s="209" t="s">
        <v>314</v>
      </c>
      <c r="H245" s="210">
        <v>12</v>
      </c>
      <c r="I245" s="211"/>
      <c r="J245" s="212">
        <f>ROUND(I245*H245,2)</f>
        <v>0</v>
      </c>
      <c r="K245" s="208" t="s">
        <v>19</v>
      </c>
      <c r="L245" s="213"/>
      <c r="M245" s="214" t="s">
        <v>19</v>
      </c>
      <c r="N245" s="215" t="s">
        <v>46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306</v>
      </c>
      <c r="AT245" s="186" t="s">
        <v>302</v>
      </c>
      <c r="AU245" s="186" t="s">
        <v>85</v>
      </c>
      <c r="AY245" s="19" t="s">
        <v>275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83</v>
      </c>
      <c r="BK245" s="187">
        <f>ROUND(I245*H245,2)</f>
        <v>0</v>
      </c>
      <c r="BL245" s="19" t="s">
        <v>282</v>
      </c>
      <c r="BM245" s="186" t="s">
        <v>1660</v>
      </c>
    </row>
    <row r="246" spans="1:65" s="2" customFormat="1" ht="11.25">
      <c r="A246" s="36"/>
      <c r="B246" s="37"/>
      <c r="C246" s="38"/>
      <c r="D246" s="188" t="s">
        <v>284</v>
      </c>
      <c r="E246" s="38"/>
      <c r="F246" s="189" t="s">
        <v>1659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284</v>
      </c>
      <c r="AU246" s="19" t="s">
        <v>85</v>
      </c>
    </row>
    <row r="247" spans="1:65" s="2" customFormat="1" ht="16.5" customHeight="1">
      <c r="A247" s="36"/>
      <c r="B247" s="37"/>
      <c r="C247" s="206" t="s">
        <v>965</v>
      </c>
      <c r="D247" s="206" t="s">
        <v>302</v>
      </c>
      <c r="E247" s="207" t="s">
        <v>974</v>
      </c>
      <c r="F247" s="208" t="s">
        <v>975</v>
      </c>
      <c r="G247" s="209" t="s">
        <v>314</v>
      </c>
      <c r="H247" s="210">
        <v>24</v>
      </c>
      <c r="I247" s="211"/>
      <c r="J247" s="212">
        <f>ROUND(I247*H247,2)</f>
        <v>0</v>
      </c>
      <c r="K247" s="208" t="s">
        <v>19</v>
      </c>
      <c r="L247" s="213"/>
      <c r="M247" s="214" t="s">
        <v>19</v>
      </c>
      <c r="N247" s="215" t="s">
        <v>46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306</v>
      </c>
      <c r="AT247" s="186" t="s">
        <v>302</v>
      </c>
      <c r="AU247" s="186" t="s">
        <v>85</v>
      </c>
      <c r="AY247" s="19" t="s">
        <v>275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282</v>
      </c>
      <c r="BM247" s="186" t="s">
        <v>1661</v>
      </c>
    </row>
    <row r="248" spans="1:65" s="2" customFormat="1" ht="11.25">
      <c r="A248" s="36"/>
      <c r="B248" s="37"/>
      <c r="C248" s="38"/>
      <c r="D248" s="188" t="s">
        <v>284</v>
      </c>
      <c r="E248" s="38"/>
      <c r="F248" s="189" t="s">
        <v>975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284</v>
      </c>
      <c r="AU248" s="19" t="s">
        <v>85</v>
      </c>
    </row>
    <row r="249" spans="1:65" s="2" customFormat="1" ht="16.5" customHeight="1">
      <c r="A249" s="36"/>
      <c r="B249" s="37"/>
      <c r="C249" s="206" t="s">
        <v>969</v>
      </c>
      <c r="D249" s="206" t="s">
        <v>302</v>
      </c>
      <c r="E249" s="207" t="s">
        <v>1273</v>
      </c>
      <c r="F249" s="208" t="s">
        <v>1274</v>
      </c>
      <c r="G249" s="209" t="s">
        <v>314</v>
      </c>
      <c r="H249" s="210">
        <v>4</v>
      </c>
      <c r="I249" s="211"/>
      <c r="J249" s="212">
        <f>ROUND(I249*H249,2)</f>
        <v>0</v>
      </c>
      <c r="K249" s="208" t="s">
        <v>19</v>
      </c>
      <c r="L249" s="213"/>
      <c r="M249" s="214" t="s">
        <v>19</v>
      </c>
      <c r="N249" s="215" t="s">
        <v>46</v>
      </c>
      <c r="O249" s="66"/>
      <c r="P249" s="184">
        <f>O249*H249</f>
        <v>0</v>
      </c>
      <c r="Q249" s="184">
        <v>4.0000000000000003E-5</v>
      </c>
      <c r="R249" s="184">
        <f>Q249*H249</f>
        <v>1.6000000000000001E-4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306</v>
      </c>
      <c r="AT249" s="186" t="s">
        <v>302</v>
      </c>
      <c r="AU249" s="186" t="s">
        <v>85</v>
      </c>
      <c r="AY249" s="19" t="s">
        <v>275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282</v>
      </c>
      <c r="BM249" s="186" t="s">
        <v>1662</v>
      </c>
    </row>
    <row r="250" spans="1:65" s="2" customFormat="1" ht="11.25">
      <c r="A250" s="36"/>
      <c r="B250" s="37"/>
      <c r="C250" s="38"/>
      <c r="D250" s="188" t="s">
        <v>284</v>
      </c>
      <c r="E250" s="38"/>
      <c r="F250" s="189" t="s">
        <v>1274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284</v>
      </c>
      <c r="AU250" s="19" t="s">
        <v>85</v>
      </c>
    </row>
    <row r="251" spans="1:65" s="2" customFormat="1" ht="16.5" customHeight="1">
      <c r="A251" s="36"/>
      <c r="B251" s="37"/>
      <c r="C251" s="206" t="s">
        <v>973</v>
      </c>
      <c r="D251" s="206" t="s">
        <v>302</v>
      </c>
      <c r="E251" s="207" t="s">
        <v>982</v>
      </c>
      <c r="F251" s="208" t="s">
        <v>983</v>
      </c>
      <c r="G251" s="209" t="s">
        <v>314</v>
      </c>
      <c r="H251" s="210">
        <v>3</v>
      </c>
      <c r="I251" s="211"/>
      <c r="J251" s="212">
        <f>ROUND(I251*H251,2)</f>
        <v>0</v>
      </c>
      <c r="K251" s="208" t="s">
        <v>19</v>
      </c>
      <c r="L251" s="213"/>
      <c r="M251" s="214" t="s">
        <v>19</v>
      </c>
      <c r="N251" s="215" t="s">
        <v>46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306</v>
      </c>
      <c r="AT251" s="186" t="s">
        <v>302</v>
      </c>
      <c r="AU251" s="186" t="s">
        <v>85</v>
      </c>
      <c r="AY251" s="19" t="s">
        <v>275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83</v>
      </c>
      <c r="BK251" s="187">
        <f>ROUND(I251*H251,2)</f>
        <v>0</v>
      </c>
      <c r="BL251" s="19" t="s">
        <v>282</v>
      </c>
      <c r="BM251" s="186" t="s">
        <v>1663</v>
      </c>
    </row>
    <row r="252" spans="1:65" s="2" customFormat="1" ht="11.25">
      <c r="A252" s="36"/>
      <c r="B252" s="37"/>
      <c r="C252" s="38"/>
      <c r="D252" s="188" t="s">
        <v>284</v>
      </c>
      <c r="E252" s="38"/>
      <c r="F252" s="189" t="s">
        <v>983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284</v>
      </c>
      <c r="AU252" s="19" t="s">
        <v>85</v>
      </c>
    </row>
    <row r="253" spans="1:65" s="2" customFormat="1" ht="16.5" customHeight="1">
      <c r="A253" s="36"/>
      <c r="B253" s="37"/>
      <c r="C253" s="206" t="s">
        <v>977</v>
      </c>
      <c r="D253" s="206" t="s">
        <v>302</v>
      </c>
      <c r="E253" s="207" t="s">
        <v>795</v>
      </c>
      <c r="F253" s="208" t="s">
        <v>796</v>
      </c>
      <c r="G253" s="209" t="s">
        <v>314</v>
      </c>
      <c r="H253" s="210">
        <v>3</v>
      </c>
      <c r="I253" s="211"/>
      <c r="J253" s="212">
        <f>ROUND(I253*H253,2)</f>
        <v>0</v>
      </c>
      <c r="K253" s="208" t="s">
        <v>19</v>
      </c>
      <c r="L253" s="213"/>
      <c r="M253" s="214" t="s">
        <v>19</v>
      </c>
      <c r="N253" s="215" t="s">
        <v>46</v>
      </c>
      <c r="O253" s="66"/>
      <c r="P253" s="184">
        <f>O253*H253</f>
        <v>0</v>
      </c>
      <c r="Q253" s="184">
        <v>3.0000000000000001E-5</v>
      </c>
      <c r="R253" s="184">
        <f>Q253*H253</f>
        <v>9.0000000000000006E-5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306</v>
      </c>
      <c r="AT253" s="186" t="s">
        <v>302</v>
      </c>
      <c r="AU253" s="186" t="s">
        <v>85</v>
      </c>
      <c r="AY253" s="19" t="s">
        <v>275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83</v>
      </c>
      <c r="BK253" s="187">
        <f>ROUND(I253*H253,2)</f>
        <v>0</v>
      </c>
      <c r="BL253" s="19" t="s">
        <v>282</v>
      </c>
      <c r="BM253" s="186" t="s">
        <v>1664</v>
      </c>
    </row>
    <row r="254" spans="1:65" s="2" customFormat="1" ht="11.25">
      <c r="A254" s="36"/>
      <c r="B254" s="37"/>
      <c r="C254" s="38"/>
      <c r="D254" s="188" t="s">
        <v>284</v>
      </c>
      <c r="E254" s="38"/>
      <c r="F254" s="189" t="s">
        <v>796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284</v>
      </c>
      <c r="AU254" s="19" t="s">
        <v>85</v>
      </c>
    </row>
    <row r="255" spans="1:65" s="2" customFormat="1" ht="16.5" customHeight="1">
      <c r="A255" s="36"/>
      <c r="B255" s="37"/>
      <c r="C255" s="206" t="s">
        <v>981</v>
      </c>
      <c r="D255" s="206" t="s">
        <v>302</v>
      </c>
      <c r="E255" s="207" t="s">
        <v>992</v>
      </c>
      <c r="F255" s="208" t="s">
        <v>993</v>
      </c>
      <c r="G255" s="209" t="s">
        <v>314</v>
      </c>
      <c r="H255" s="210">
        <v>3</v>
      </c>
      <c r="I255" s="211"/>
      <c r="J255" s="212">
        <f>ROUND(I255*H255,2)</f>
        <v>0</v>
      </c>
      <c r="K255" s="208" t="s">
        <v>281</v>
      </c>
      <c r="L255" s="213"/>
      <c r="M255" s="214" t="s">
        <v>19</v>
      </c>
      <c r="N255" s="215" t="s">
        <v>46</v>
      </c>
      <c r="O255" s="66"/>
      <c r="P255" s="184">
        <f>O255*H255</f>
        <v>0</v>
      </c>
      <c r="Q255" s="184">
        <v>0.01</v>
      </c>
      <c r="R255" s="184">
        <f>Q255*H255</f>
        <v>0.03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306</v>
      </c>
      <c r="AT255" s="186" t="s">
        <v>302</v>
      </c>
      <c r="AU255" s="186" t="s">
        <v>85</v>
      </c>
      <c r="AY255" s="19" t="s">
        <v>275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83</v>
      </c>
      <c r="BK255" s="187">
        <f>ROUND(I255*H255,2)</f>
        <v>0</v>
      </c>
      <c r="BL255" s="19" t="s">
        <v>282</v>
      </c>
      <c r="BM255" s="186" t="s">
        <v>1665</v>
      </c>
    </row>
    <row r="256" spans="1:65" s="2" customFormat="1" ht="11.25">
      <c r="A256" s="36"/>
      <c r="B256" s="37"/>
      <c r="C256" s="38"/>
      <c r="D256" s="188" t="s">
        <v>284</v>
      </c>
      <c r="E256" s="38"/>
      <c r="F256" s="189" t="s">
        <v>993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284</v>
      </c>
      <c r="AU256" s="19" t="s">
        <v>85</v>
      </c>
    </row>
    <row r="257" spans="1:65" s="2" customFormat="1" ht="16.5" customHeight="1">
      <c r="A257" s="36"/>
      <c r="B257" s="37"/>
      <c r="C257" s="206" t="s">
        <v>985</v>
      </c>
      <c r="D257" s="206" t="s">
        <v>302</v>
      </c>
      <c r="E257" s="207" t="s">
        <v>1666</v>
      </c>
      <c r="F257" s="208" t="s">
        <v>1667</v>
      </c>
      <c r="G257" s="209" t="s">
        <v>314</v>
      </c>
      <c r="H257" s="210">
        <v>4</v>
      </c>
      <c r="I257" s="211"/>
      <c r="J257" s="212">
        <f>ROUND(I257*H257,2)</f>
        <v>0</v>
      </c>
      <c r="K257" s="208" t="s">
        <v>19</v>
      </c>
      <c r="L257" s="213"/>
      <c r="M257" s="214" t="s">
        <v>19</v>
      </c>
      <c r="N257" s="215" t="s">
        <v>46</v>
      </c>
      <c r="O257" s="66"/>
      <c r="P257" s="184">
        <f>O257*H257</f>
        <v>0</v>
      </c>
      <c r="Q257" s="184">
        <v>1E-3</v>
      </c>
      <c r="R257" s="184">
        <f>Q257*H257</f>
        <v>4.0000000000000001E-3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306</v>
      </c>
      <c r="AT257" s="186" t="s">
        <v>302</v>
      </c>
      <c r="AU257" s="186" t="s">
        <v>85</v>
      </c>
      <c r="AY257" s="19" t="s">
        <v>275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282</v>
      </c>
      <c r="BM257" s="186" t="s">
        <v>1668</v>
      </c>
    </row>
    <row r="258" spans="1:65" s="2" customFormat="1" ht="11.25">
      <c r="A258" s="36"/>
      <c r="B258" s="37"/>
      <c r="C258" s="38"/>
      <c r="D258" s="188" t="s">
        <v>284</v>
      </c>
      <c r="E258" s="38"/>
      <c r="F258" s="189" t="s">
        <v>1667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284</v>
      </c>
      <c r="AU258" s="19" t="s">
        <v>85</v>
      </c>
    </row>
    <row r="259" spans="1:65" s="2" customFormat="1" ht="16.5" customHeight="1">
      <c r="A259" s="36"/>
      <c r="B259" s="37"/>
      <c r="C259" s="206" t="s">
        <v>989</v>
      </c>
      <c r="D259" s="206" t="s">
        <v>302</v>
      </c>
      <c r="E259" s="207" t="s">
        <v>1669</v>
      </c>
      <c r="F259" s="208" t="s">
        <v>1670</v>
      </c>
      <c r="G259" s="209" t="s">
        <v>314</v>
      </c>
      <c r="H259" s="210">
        <v>30</v>
      </c>
      <c r="I259" s="211"/>
      <c r="J259" s="212">
        <f>ROUND(I259*H259,2)</f>
        <v>0</v>
      </c>
      <c r="K259" s="208" t="s">
        <v>19</v>
      </c>
      <c r="L259" s="213"/>
      <c r="M259" s="214" t="s">
        <v>19</v>
      </c>
      <c r="N259" s="215" t="s">
        <v>46</v>
      </c>
      <c r="O259" s="66"/>
      <c r="P259" s="184">
        <f>O259*H259</f>
        <v>0</v>
      </c>
      <c r="Q259" s="184">
        <v>1.5E-3</v>
      </c>
      <c r="R259" s="184">
        <f>Q259*H259</f>
        <v>4.4999999999999998E-2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306</v>
      </c>
      <c r="AT259" s="186" t="s">
        <v>302</v>
      </c>
      <c r="AU259" s="186" t="s">
        <v>85</v>
      </c>
      <c r="AY259" s="19" t="s">
        <v>275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83</v>
      </c>
      <c r="BK259" s="187">
        <f>ROUND(I259*H259,2)</f>
        <v>0</v>
      </c>
      <c r="BL259" s="19" t="s">
        <v>282</v>
      </c>
      <c r="BM259" s="186" t="s">
        <v>1671</v>
      </c>
    </row>
    <row r="260" spans="1:65" s="2" customFormat="1" ht="11.25">
      <c r="A260" s="36"/>
      <c r="B260" s="37"/>
      <c r="C260" s="38"/>
      <c r="D260" s="188" t="s">
        <v>284</v>
      </c>
      <c r="E260" s="38"/>
      <c r="F260" s="189" t="s">
        <v>1670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284</v>
      </c>
      <c r="AU260" s="19" t="s">
        <v>85</v>
      </c>
    </row>
    <row r="261" spans="1:65" s="2" customFormat="1" ht="16.5" customHeight="1">
      <c r="A261" s="36"/>
      <c r="B261" s="37"/>
      <c r="C261" s="206" t="s">
        <v>991</v>
      </c>
      <c r="D261" s="206" t="s">
        <v>302</v>
      </c>
      <c r="E261" s="207" t="s">
        <v>1302</v>
      </c>
      <c r="F261" s="208" t="s">
        <v>1303</v>
      </c>
      <c r="G261" s="209" t="s">
        <v>314</v>
      </c>
      <c r="H261" s="210">
        <v>30</v>
      </c>
      <c r="I261" s="211"/>
      <c r="J261" s="212">
        <f>ROUND(I261*H261,2)</f>
        <v>0</v>
      </c>
      <c r="K261" s="208" t="s">
        <v>19</v>
      </c>
      <c r="L261" s="213"/>
      <c r="M261" s="214" t="s">
        <v>19</v>
      </c>
      <c r="N261" s="215" t="s">
        <v>46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306</v>
      </c>
      <c r="AT261" s="186" t="s">
        <v>302</v>
      </c>
      <c r="AU261" s="186" t="s">
        <v>85</v>
      </c>
      <c r="AY261" s="19" t="s">
        <v>275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83</v>
      </c>
      <c r="BK261" s="187">
        <f>ROUND(I261*H261,2)</f>
        <v>0</v>
      </c>
      <c r="BL261" s="19" t="s">
        <v>282</v>
      </c>
      <c r="BM261" s="186" t="s">
        <v>1672</v>
      </c>
    </row>
    <row r="262" spans="1:65" s="2" customFormat="1" ht="11.25">
      <c r="A262" s="36"/>
      <c r="B262" s="37"/>
      <c r="C262" s="38"/>
      <c r="D262" s="188" t="s">
        <v>284</v>
      </c>
      <c r="E262" s="38"/>
      <c r="F262" s="189" t="s">
        <v>1303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284</v>
      </c>
      <c r="AU262" s="19" t="s">
        <v>85</v>
      </c>
    </row>
    <row r="263" spans="1:65" s="2" customFormat="1" ht="16.5" customHeight="1">
      <c r="A263" s="36"/>
      <c r="B263" s="37"/>
      <c r="C263" s="206" t="s">
        <v>995</v>
      </c>
      <c r="D263" s="206" t="s">
        <v>302</v>
      </c>
      <c r="E263" s="207" t="s">
        <v>1673</v>
      </c>
      <c r="F263" s="208" t="s">
        <v>1674</v>
      </c>
      <c r="G263" s="209" t="s">
        <v>314</v>
      </c>
      <c r="H263" s="210">
        <v>3</v>
      </c>
      <c r="I263" s="211"/>
      <c r="J263" s="212">
        <f>ROUND(I263*H263,2)</f>
        <v>0</v>
      </c>
      <c r="K263" s="208" t="s">
        <v>19</v>
      </c>
      <c r="L263" s="213"/>
      <c r="M263" s="214" t="s">
        <v>19</v>
      </c>
      <c r="N263" s="215" t="s">
        <v>46</v>
      </c>
      <c r="O263" s="66"/>
      <c r="P263" s="184">
        <f>O263*H263</f>
        <v>0</v>
      </c>
      <c r="Q263" s="184">
        <v>4.0000000000000003E-5</v>
      </c>
      <c r="R263" s="184">
        <f>Q263*H263</f>
        <v>1.2000000000000002E-4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306</v>
      </c>
      <c r="AT263" s="186" t="s">
        <v>302</v>
      </c>
      <c r="AU263" s="186" t="s">
        <v>85</v>
      </c>
      <c r="AY263" s="19" t="s">
        <v>275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83</v>
      </c>
      <c r="BK263" s="187">
        <f>ROUND(I263*H263,2)</f>
        <v>0</v>
      </c>
      <c r="BL263" s="19" t="s">
        <v>282</v>
      </c>
      <c r="BM263" s="186" t="s">
        <v>1675</v>
      </c>
    </row>
    <row r="264" spans="1:65" s="2" customFormat="1" ht="11.25">
      <c r="A264" s="36"/>
      <c r="B264" s="37"/>
      <c r="C264" s="38"/>
      <c r="D264" s="188" t="s">
        <v>284</v>
      </c>
      <c r="E264" s="38"/>
      <c r="F264" s="189" t="s">
        <v>1674</v>
      </c>
      <c r="G264" s="38"/>
      <c r="H264" s="38"/>
      <c r="I264" s="190"/>
      <c r="J264" s="38"/>
      <c r="K264" s="38"/>
      <c r="L264" s="41"/>
      <c r="M264" s="227"/>
      <c r="N264" s="228"/>
      <c r="O264" s="229"/>
      <c r="P264" s="229"/>
      <c r="Q264" s="229"/>
      <c r="R264" s="229"/>
      <c r="S264" s="229"/>
      <c r="T264" s="230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284</v>
      </c>
      <c r="AU264" s="19" t="s">
        <v>85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DWrtT6+yYKEdmSO041io3mlE6YE+K9tTq6g5NAPz85rX8uDchu+99QO96/p7Qh/4+MMqa3UTVINQj4i65+vusA==" saltValue="zFMo4Tw8YLxe1k9nqAjmkrRtmbS2h+HPFj7fchCjGCCB8cVlF8WT+1KDN8xFZ74mYkMxwNl8rNFZ5hL0C0KRIA==" spinCount="100000" sheet="1" objects="1" scenarios="1" formatColumns="0" formatRows="0" autoFilter="0"/>
  <autoFilter ref="C83:K264" xr:uid="{00000000-0009-0000-0000-00002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2900-000000000000}"/>
    <hyperlink ref="F100" r:id="rId2" xr:uid="{00000000-0004-0000-2900-000001000000}"/>
    <hyperlink ref="F108" r:id="rId3" xr:uid="{00000000-0004-0000-2900-000002000000}"/>
    <hyperlink ref="F112" r:id="rId4" xr:uid="{00000000-0004-0000-2900-000003000000}"/>
    <hyperlink ref="F116" r:id="rId5" xr:uid="{00000000-0004-0000-2900-000004000000}"/>
    <hyperlink ref="F120" r:id="rId6" xr:uid="{00000000-0004-0000-2900-000005000000}"/>
    <hyperlink ref="F124" r:id="rId7" xr:uid="{00000000-0004-0000-2900-000006000000}"/>
    <hyperlink ref="F128" r:id="rId8" xr:uid="{00000000-0004-0000-2900-000007000000}"/>
    <hyperlink ref="F132" r:id="rId9" xr:uid="{00000000-0004-0000-2900-000008000000}"/>
    <hyperlink ref="F136" r:id="rId10" xr:uid="{00000000-0004-0000-2900-000009000000}"/>
    <hyperlink ref="F140" r:id="rId11" xr:uid="{00000000-0004-0000-2900-00000A000000}"/>
    <hyperlink ref="F146" r:id="rId12" xr:uid="{00000000-0004-0000-2900-00000B000000}"/>
    <hyperlink ref="F153" r:id="rId13" xr:uid="{00000000-0004-0000-2900-00000C000000}"/>
    <hyperlink ref="F160" r:id="rId14" xr:uid="{00000000-0004-0000-2900-00000D000000}"/>
    <hyperlink ref="F167" r:id="rId15" xr:uid="{00000000-0004-0000-2900-00000E000000}"/>
    <hyperlink ref="F171" r:id="rId16" xr:uid="{00000000-0004-0000-2900-00000F000000}"/>
    <hyperlink ref="F175" r:id="rId17" xr:uid="{00000000-0004-0000-2900-000010000000}"/>
    <hyperlink ref="F186" r:id="rId18" xr:uid="{00000000-0004-0000-2900-000011000000}"/>
    <hyperlink ref="F203" r:id="rId19" xr:uid="{00000000-0004-0000-2900-000012000000}"/>
    <hyperlink ref="F209" r:id="rId20" xr:uid="{00000000-0004-0000-2900-000013000000}"/>
    <hyperlink ref="F215" r:id="rId21" xr:uid="{00000000-0004-0000-2900-000014000000}"/>
    <hyperlink ref="F242" r:id="rId22" xr:uid="{00000000-0004-0000-29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208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1676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247099-09.2 - SO 09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247099-09.2 - SO 09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1.1787200000000002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1.1787200000000002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1.1787200000000002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29456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1677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1678</v>
      </c>
      <c r="G88" s="196"/>
      <c r="H88" s="199">
        <v>29456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44.183999999999997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1679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1680</v>
      </c>
      <c r="G91" s="196"/>
      <c r="H91" s="199">
        <v>44.183999999999997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32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1681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1682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1683</v>
      </c>
      <c r="G96" s="196"/>
      <c r="H96" s="199">
        <v>32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16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1684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1685</v>
      </c>
      <c r="G100" s="196"/>
      <c r="H100" s="199">
        <v>16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14728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1686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16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3.2000000000000003E-4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1687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1688</v>
      </c>
      <c r="G107" s="196"/>
      <c r="H107" s="199">
        <v>16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57.2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1689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1600</v>
      </c>
      <c r="G111" s="196"/>
      <c r="H111" s="199">
        <v>16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1634</v>
      </c>
      <c r="G112" s="196"/>
      <c r="H112" s="199">
        <v>41.2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57.2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5.8920000000000003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1.1784000000000001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1690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1636</v>
      </c>
      <c r="G116" s="196"/>
      <c r="H116" s="199">
        <v>5.8920000000000003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32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1691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1692</v>
      </c>
      <c r="G120" s="196"/>
      <c r="H120" s="199">
        <v>32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18.3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1693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1643</v>
      </c>
      <c r="G124" s="196"/>
      <c r="H124" s="199">
        <v>8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1644</v>
      </c>
      <c r="G125" s="196"/>
      <c r="H125" s="199">
        <v>10.3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18.3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18.3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1694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1643</v>
      </c>
      <c r="G130" s="196"/>
      <c r="H130" s="199">
        <v>8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1644</v>
      </c>
      <c r="G131" s="196"/>
      <c r="H131" s="199">
        <v>10.3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18.3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73.2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1695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1647</v>
      </c>
      <c r="G137" s="196"/>
      <c r="H137" s="199">
        <v>32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1648</v>
      </c>
      <c r="G138" s="196"/>
      <c r="H138" s="199">
        <v>41.2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73.2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1.179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1696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CVQBMXKHKMLkYGKqGF3jamdYwXhX0OLMxXFp+UorQPQ2MjbLspXVFKhSP9xNY/0gOlQArabOtmaZUBxuOmKuTg==" saltValue="vIXiet+dQ/tUQkdFrwJQnwn7TQTzaNwF+Zeyj1HV4J9PrPRTFFhB/XvQ5UTAxCalnLnagFIqErctzxP/p92Nsg==" spinCount="100000" sheet="1" objects="1" scenarios="1" formatColumns="0" formatRows="0" autoFilter="0"/>
  <autoFilter ref="C81:K143" xr:uid="{00000000-0009-0000-0000-00002A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2A00-000000000000}"/>
    <hyperlink ref="F94" r:id="rId2" xr:uid="{00000000-0004-0000-2A00-000001000000}"/>
    <hyperlink ref="F99" r:id="rId3" xr:uid="{00000000-0004-0000-2A00-000002000000}"/>
    <hyperlink ref="F103" r:id="rId4" xr:uid="{00000000-0004-0000-2A00-000003000000}"/>
    <hyperlink ref="F106" r:id="rId5" xr:uid="{00000000-0004-0000-2A00-000004000000}"/>
    <hyperlink ref="F110" r:id="rId6" xr:uid="{00000000-0004-0000-2A00-000005000000}"/>
    <hyperlink ref="F119" r:id="rId7" xr:uid="{00000000-0004-0000-2A00-000006000000}"/>
    <hyperlink ref="F123" r:id="rId8" xr:uid="{00000000-0004-0000-2A00-000007000000}"/>
    <hyperlink ref="F129" r:id="rId9" xr:uid="{00000000-0004-0000-2A00-000008000000}"/>
    <hyperlink ref="F135" r:id="rId10" xr:uid="{00000000-0004-0000-2A00-000009000000}"/>
    <hyperlink ref="F143" r:id="rId11" xr:uid="{00000000-0004-0000-2A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211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1697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247099-09.3 - SO 09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247099-09.3 - SO 09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1.1787200000000002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1.1787200000000002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1.1787200000000002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29456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1698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1678</v>
      </c>
      <c r="G88" s="196"/>
      <c r="H88" s="199">
        <v>29456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44.183999999999997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1699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1680</v>
      </c>
      <c r="G91" s="196"/>
      <c r="H91" s="199">
        <v>44.183999999999997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32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1700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1682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1683</v>
      </c>
      <c r="G96" s="196"/>
      <c r="H96" s="199">
        <v>32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16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1701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1685</v>
      </c>
      <c r="G100" s="196"/>
      <c r="H100" s="199">
        <v>16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14728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1702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16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3.2000000000000003E-4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1703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1688</v>
      </c>
      <c r="G107" s="196"/>
      <c r="H107" s="199">
        <v>16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57.2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1704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1600</v>
      </c>
      <c r="G111" s="196"/>
      <c r="H111" s="199">
        <v>16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1634</v>
      </c>
      <c r="G112" s="196"/>
      <c r="H112" s="199">
        <v>41.2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57.2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5.8920000000000003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1.1784000000000001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1705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1636</v>
      </c>
      <c r="G116" s="196"/>
      <c r="H116" s="199">
        <v>5.8920000000000003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32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1706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1692</v>
      </c>
      <c r="G120" s="196"/>
      <c r="H120" s="199">
        <v>32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18.3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1707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1643</v>
      </c>
      <c r="G124" s="196"/>
      <c r="H124" s="199">
        <v>8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1644</v>
      </c>
      <c r="G125" s="196"/>
      <c r="H125" s="199">
        <v>10.3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18.3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18.3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1708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1643</v>
      </c>
      <c r="G130" s="196"/>
      <c r="H130" s="199">
        <v>8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1644</v>
      </c>
      <c r="G131" s="196"/>
      <c r="H131" s="199">
        <v>10.3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18.3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73.2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1709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1647</v>
      </c>
      <c r="G137" s="196"/>
      <c r="H137" s="199">
        <v>32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1648</v>
      </c>
      <c r="G138" s="196"/>
      <c r="H138" s="199">
        <v>41.2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73.2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1.179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1710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kuxxYYiGKTXZF8cZVbz1ktIRwbqxaXy9GYgJnUvcVieljXBRmrArZZsGvqbnFvauNJUaHRowQaZx54Bk3JAQhQ==" saltValue="pU5VrNNcJ4KQLu1N+PRHL+aGaL55EX8p1Mzc868RjrOCVJwqq6ERVPvAh5wHpenAKBgs5pld+0IymDggD+DK3g==" spinCount="100000" sheet="1" objects="1" scenarios="1" formatColumns="0" formatRows="0" autoFilter="0"/>
  <autoFilter ref="C81:K143" xr:uid="{00000000-0009-0000-0000-00002B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2B00-000000000000}"/>
    <hyperlink ref="F94" r:id="rId2" xr:uid="{00000000-0004-0000-2B00-000001000000}"/>
    <hyperlink ref="F99" r:id="rId3" xr:uid="{00000000-0004-0000-2B00-000002000000}"/>
    <hyperlink ref="F103" r:id="rId4" xr:uid="{00000000-0004-0000-2B00-000003000000}"/>
    <hyperlink ref="F106" r:id="rId5" xr:uid="{00000000-0004-0000-2B00-000004000000}"/>
    <hyperlink ref="F110" r:id="rId6" xr:uid="{00000000-0004-0000-2B00-000005000000}"/>
    <hyperlink ref="F119" r:id="rId7" xr:uid="{00000000-0004-0000-2B00-000006000000}"/>
    <hyperlink ref="F123" r:id="rId8" xr:uid="{00000000-0004-0000-2B00-000007000000}"/>
    <hyperlink ref="F129" r:id="rId9" xr:uid="{00000000-0004-0000-2B00-000008000000}"/>
    <hyperlink ref="F135" r:id="rId10" xr:uid="{00000000-0004-0000-2B00-000009000000}"/>
    <hyperlink ref="F143" r:id="rId11" xr:uid="{00000000-0004-0000-2B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214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1711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247099-09.4 - SO 09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247099-09.4 - SO 09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1.1787200000000002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1.1787200000000002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1.1787200000000002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29456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1712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1678</v>
      </c>
      <c r="G88" s="196"/>
      <c r="H88" s="199">
        <v>29456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44.183999999999997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1713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1680</v>
      </c>
      <c r="G91" s="196"/>
      <c r="H91" s="199">
        <v>44.183999999999997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32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1714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1682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1683</v>
      </c>
      <c r="G96" s="196"/>
      <c r="H96" s="199">
        <v>32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16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1715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1685</v>
      </c>
      <c r="G100" s="196"/>
      <c r="H100" s="199">
        <v>16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14728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1716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16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3.2000000000000003E-4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1717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1688</v>
      </c>
      <c r="G107" s="196"/>
      <c r="H107" s="199">
        <v>16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57.2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1718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1600</v>
      </c>
      <c r="G111" s="196"/>
      <c r="H111" s="199">
        <v>16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1634</v>
      </c>
      <c r="G112" s="196"/>
      <c r="H112" s="199">
        <v>41.2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57.2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5.8920000000000003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1.1784000000000001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1719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1636</v>
      </c>
      <c r="G116" s="196"/>
      <c r="H116" s="199">
        <v>5.8920000000000003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32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1720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1692</v>
      </c>
      <c r="G120" s="196"/>
      <c r="H120" s="199">
        <v>32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18.3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1721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1643</v>
      </c>
      <c r="G124" s="196"/>
      <c r="H124" s="199">
        <v>8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1644</v>
      </c>
      <c r="G125" s="196"/>
      <c r="H125" s="199">
        <v>10.3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18.3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18.3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1722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1643</v>
      </c>
      <c r="G130" s="196"/>
      <c r="H130" s="199">
        <v>8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1644</v>
      </c>
      <c r="G131" s="196"/>
      <c r="H131" s="199">
        <v>10.3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18.3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73.2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1723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1647</v>
      </c>
      <c r="G137" s="196"/>
      <c r="H137" s="199">
        <v>32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1648</v>
      </c>
      <c r="G138" s="196"/>
      <c r="H138" s="199">
        <v>41.2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73.2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1.179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1724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Qqcq78A6Vv5Cya70ojOyq/kJqsVkjuHHmQzy2SzPKcwNR8Yco5h1TArLYLRNUlcA5VuYE0AQ/kcdB3/ryj6iJw==" saltValue="2XJUi9dWHHtRIrUKJf3iqItHYUAnC6VzK1tDl0ch6xRG2/3KZwTL/LvEaxxwwzWIq1IY1x9+HgoNas7XExWzGA==" spinCount="100000" sheet="1" objects="1" scenarios="1" formatColumns="0" formatRows="0" autoFilter="0"/>
  <autoFilter ref="C81:K143" xr:uid="{00000000-0009-0000-0000-00002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2C00-000000000000}"/>
    <hyperlink ref="F94" r:id="rId2" xr:uid="{00000000-0004-0000-2C00-000001000000}"/>
    <hyperlink ref="F99" r:id="rId3" xr:uid="{00000000-0004-0000-2C00-000002000000}"/>
    <hyperlink ref="F103" r:id="rId4" xr:uid="{00000000-0004-0000-2C00-000003000000}"/>
    <hyperlink ref="F106" r:id="rId5" xr:uid="{00000000-0004-0000-2C00-000004000000}"/>
    <hyperlink ref="F110" r:id="rId6" xr:uid="{00000000-0004-0000-2C00-000005000000}"/>
    <hyperlink ref="F119" r:id="rId7" xr:uid="{00000000-0004-0000-2C00-000006000000}"/>
    <hyperlink ref="F123" r:id="rId8" xr:uid="{00000000-0004-0000-2C00-000007000000}"/>
    <hyperlink ref="F129" r:id="rId9" xr:uid="{00000000-0004-0000-2C00-000008000000}"/>
    <hyperlink ref="F135" r:id="rId10" xr:uid="{00000000-0004-0000-2C00-000009000000}"/>
    <hyperlink ref="F143" r:id="rId11" xr:uid="{00000000-0004-0000-2C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217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1725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247099-09.5 - SO 09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247099-09.5 - SO 09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1726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1727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1728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1729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1730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1731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1732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1733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1734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1735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G96seqK+uF1J51nGTWAMBJVgJSviRtoAf2S6/Ck1fHe57yXRMMNcQbFnyeV3rdF0F+L09ZCAinqCaOJPVky8ng==" saltValue="U3OTkAKcc7W87k88C2EBy9v8VIuk4eQBI0CLG5+WWOwYLM8x3MmaTlte8XLXQh6LtWA9Xzo9yRxF2vU+CZfX/A==" spinCount="100000" sheet="1" objects="1" scenarios="1" formatColumns="0" formatRows="0" autoFilter="0"/>
  <autoFilter ref="C81:K117" xr:uid="{00000000-0009-0000-0000-00002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2D00-000000000000}"/>
    <hyperlink ref="F108" r:id="rId2" xr:uid="{00000000-0004-0000-2D00-000001000000}"/>
    <hyperlink ref="F111" r:id="rId3" xr:uid="{00000000-0004-0000-2D00-000002000000}"/>
    <hyperlink ref="F116" r:id="rId4" xr:uid="{00000000-0004-0000-2D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220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1736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ROUND((SUM(BE84:BE263)),  2)</f>
        <v>0</v>
      </c>
      <c r="G33" s="36"/>
      <c r="H33" s="36"/>
      <c r="I33" s="120">
        <v>0.21</v>
      </c>
      <c r="J33" s="119">
        <f>ROUND(((SUM(BE84:BE263))*I33),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ROUND((SUM(BF84:BF263)),  2)</f>
        <v>0</v>
      </c>
      <c r="G34" s="36"/>
      <c r="H34" s="36"/>
      <c r="I34" s="120">
        <v>0.12</v>
      </c>
      <c r="J34" s="119">
        <f>ROUND(((SUM(BF84:BF263))*I34),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ROUND((SUM(BG84:BG263)),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ROUND((SUM(BH84:BH263)),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ROUND((SUM(BI84:BI263)),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247099-10.1 - SO 10 - IP24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257</v>
      </c>
      <c r="E62" s="145"/>
      <c r="F62" s="145"/>
      <c r="G62" s="145"/>
      <c r="H62" s="145"/>
      <c r="I62" s="145"/>
      <c r="J62" s="146">
        <f>J224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258</v>
      </c>
      <c r="E63" s="145"/>
      <c r="F63" s="145"/>
      <c r="G63" s="145"/>
      <c r="H63" s="145"/>
      <c r="I63" s="145"/>
      <c r="J63" s="146">
        <f>J234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259</v>
      </c>
      <c r="E64" s="145"/>
      <c r="F64" s="145"/>
      <c r="G64" s="145"/>
      <c r="H64" s="145"/>
      <c r="I64" s="145"/>
      <c r="J64" s="146">
        <f>J238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260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9" t="str">
        <f>E7</f>
        <v>PD – Výsadba prvků ÚSES v k.ú. Velké Němčice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249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247099-10.1 - SO 10 - IP24</v>
      </c>
      <c r="F76" s="381"/>
      <c r="G76" s="381"/>
      <c r="H76" s="38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Velké Němčice</v>
      </c>
      <c r="G78" s="38"/>
      <c r="H78" s="38"/>
      <c r="I78" s="31" t="s">
        <v>23</v>
      </c>
      <c r="J78" s="61" t="str">
        <f>IF(J12="","",J12)</f>
        <v>19. 8. 2024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ČR – Státní pozemkový úřad, KPÚ pro JMK</v>
      </c>
      <c r="G80" s="38"/>
      <c r="H80" s="38"/>
      <c r="I80" s="31" t="s">
        <v>32</v>
      </c>
      <c r="J80" s="34" t="str">
        <f>E21</f>
        <v>GEOtest, a.s.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261</v>
      </c>
      <c r="D83" s="151" t="s">
        <v>60</v>
      </c>
      <c r="E83" s="151" t="s">
        <v>56</v>
      </c>
      <c r="F83" s="151" t="s">
        <v>57</v>
      </c>
      <c r="G83" s="151" t="s">
        <v>262</v>
      </c>
      <c r="H83" s="151" t="s">
        <v>263</v>
      </c>
      <c r="I83" s="151" t="s">
        <v>264</v>
      </c>
      <c r="J83" s="151" t="s">
        <v>253</v>
      </c>
      <c r="K83" s="152" t="s">
        <v>265</v>
      </c>
      <c r="L83" s="153"/>
      <c r="M83" s="70" t="s">
        <v>19</v>
      </c>
      <c r="N83" s="71" t="s">
        <v>45</v>
      </c>
      <c r="O83" s="71" t="s">
        <v>266</v>
      </c>
      <c r="P83" s="71" t="s">
        <v>267</v>
      </c>
      <c r="Q83" s="71" t="s">
        <v>268</v>
      </c>
      <c r="R83" s="71" t="s">
        <v>269</v>
      </c>
      <c r="S83" s="71" t="s">
        <v>270</v>
      </c>
      <c r="T83" s="72" t="s">
        <v>271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272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2.081966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254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273</v>
      </c>
      <c r="F85" s="162" t="s">
        <v>274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P86+P224+P234+P238</f>
        <v>0</v>
      </c>
      <c r="Q85" s="167"/>
      <c r="R85" s="168">
        <f>R86+R224+R234+R238</f>
        <v>2.081966</v>
      </c>
      <c r="S85" s="167"/>
      <c r="T85" s="169">
        <f>T86+T224+T234+T238</f>
        <v>0</v>
      </c>
      <c r="AR85" s="170" t="s">
        <v>83</v>
      </c>
      <c r="AT85" s="171" t="s">
        <v>74</v>
      </c>
      <c r="AU85" s="171" t="s">
        <v>75</v>
      </c>
      <c r="AY85" s="170" t="s">
        <v>275</v>
      </c>
      <c r="BK85" s="172">
        <f>BK86+BK224+BK234+BK238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83</v>
      </c>
      <c r="F86" s="173" t="s">
        <v>276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SUM(P87:P223)</f>
        <v>0</v>
      </c>
      <c r="Q86" s="167"/>
      <c r="R86" s="168">
        <f>SUM(R87:R223)</f>
        <v>2.0024960000000003</v>
      </c>
      <c r="S86" s="167"/>
      <c r="T86" s="169">
        <f>SUM(T87:T223)</f>
        <v>0</v>
      </c>
      <c r="AR86" s="170" t="s">
        <v>83</v>
      </c>
      <c r="AT86" s="171" t="s">
        <v>74</v>
      </c>
      <c r="AU86" s="171" t="s">
        <v>83</v>
      </c>
      <c r="AY86" s="170" t="s">
        <v>275</v>
      </c>
      <c r="BK86" s="172">
        <f>SUM(BK87:BK223)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277</v>
      </c>
      <c r="E87" s="176" t="s">
        <v>278</v>
      </c>
      <c r="F87" s="177" t="s">
        <v>279</v>
      </c>
      <c r="G87" s="178" t="s">
        <v>280</v>
      </c>
      <c r="H87" s="179">
        <v>17714</v>
      </c>
      <c r="I87" s="180"/>
      <c r="J87" s="181">
        <f>ROUND(I87*H87,2)</f>
        <v>0</v>
      </c>
      <c r="K87" s="177" t="s">
        <v>281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85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1737</v>
      </c>
    </row>
    <row r="88" spans="1:65" s="2" customFormat="1" ht="11.25">
      <c r="A88" s="36"/>
      <c r="B88" s="37"/>
      <c r="C88" s="38"/>
      <c r="D88" s="188" t="s">
        <v>284</v>
      </c>
      <c r="E88" s="38"/>
      <c r="F88" s="189" t="s">
        <v>285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85</v>
      </c>
    </row>
    <row r="89" spans="1:65" s="2" customFormat="1" ht="11.25">
      <c r="A89" s="36"/>
      <c r="B89" s="37"/>
      <c r="C89" s="38"/>
      <c r="D89" s="193" t="s">
        <v>286</v>
      </c>
      <c r="E89" s="38"/>
      <c r="F89" s="194" t="s">
        <v>287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286</v>
      </c>
      <c r="AU89" s="19" t="s">
        <v>85</v>
      </c>
    </row>
    <row r="90" spans="1:65" s="13" customFormat="1" ht="11.25">
      <c r="B90" s="195"/>
      <c r="C90" s="196"/>
      <c r="D90" s="188" t="s">
        <v>288</v>
      </c>
      <c r="E90" s="197" t="s">
        <v>19</v>
      </c>
      <c r="F90" s="198" t="s">
        <v>1738</v>
      </c>
      <c r="G90" s="196"/>
      <c r="H90" s="199">
        <v>17714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288</v>
      </c>
      <c r="AU90" s="205" t="s">
        <v>85</v>
      </c>
      <c r="AV90" s="13" t="s">
        <v>85</v>
      </c>
      <c r="AW90" s="13" t="s">
        <v>36</v>
      </c>
      <c r="AX90" s="13" t="s">
        <v>83</v>
      </c>
      <c r="AY90" s="205" t="s">
        <v>275</v>
      </c>
    </row>
    <row r="91" spans="1:65" s="2" customFormat="1" ht="21.75" customHeight="1">
      <c r="A91" s="36"/>
      <c r="B91" s="37"/>
      <c r="C91" s="175" t="s">
        <v>85</v>
      </c>
      <c r="D91" s="175" t="s">
        <v>277</v>
      </c>
      <c r="E91" s="176" t="s">
        <v>1179</v>
      </c>
      <c r="F91" s="177" t="s">
        <v>1180</v>
      </c>
      <c r="G91" s="178" t="s">
        <v>397</v>
      </c>
      <c r="H91" s="179">
        <v>625</v>
      </c>
      <c r="I91" s="180"/>
      <c r="J91" s="181">
        <f>ROUND(I91*H91,2)</f>
        <v>0</v>
      </c>
      <c r="K91" s="177" t="s">
        <v>19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1.4999999999999999E-4</v>
      </c>
      <c r="R91" s="184">
        <f>Q91*H91</f>
        <v>9.3749999999999986E-2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282</v>
      </c>
      <c r="AT91" s="186" t="s">
        <v>277</v>
      </c>
      <c r="AU91" s="186" t="s">
        <v>85</v>
      </c>
      <c r="AY91" s="19" t="s">
        <v>275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282</v>
      </c>
      <c r="BM91" s="186" t="s">
        <v>1739</v>
      </c>
    </row>
    <row r="92" spans="1:65" s="2" customFormat="1" ht="11.25">
      <c r="A92" s="36"/>
      <c r="B92" s="37"/>
      <c r="C92" s="38"/>
      <c r="D92" s="188" t="s">
        <v>284</v>
      </c>
      <c r="E92" s="38"/>
      <c r="F92" s="189" t="s">
        <v>1180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284</v>
      </c>
      <c r="AU92" s="19" t="s">
        <v>85</v>
      </c>
    </row>
    <row r="93" spans="1:65" s="2" customFormat="1" ht="117">
      <c r="A93" s="36"/>
      <c r="B93" s="37"/>
      <c r="C93" s="38"/>
      <c r="D93" s="188" t="s">
        <v>308</v>
      </c>
      <c r="E93" s="38"/>
      <c r="F93" s="216" t="s">
        <v>1591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308</v>
      </c>
      <c r="AU93" s="19" t="s">
        <v>85</v>
      </c>
    </row>
    <row r="94" spans="1:65" s="13" customFormat="1" ht="11.25">
      <c r="B94" s="195"/>
      <c r="C94" s="196"/>
      <c r="D94" s="188" t="s">
        <v>288</v>
      </c>
      <c r="E94" s="197" t="s">
        <v>19</v>
      </c>
      <c r="F94" s="198" t="s">
        <v>1740</v>
      </c>
      <c r="G94" s="196"/>
      <c r="H94" s="199">
        <v>625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288</v>
      </c>
      <c r="AU94" s="205" t="s">
        <v>85</v>
      </c>
      <c r="AV94" s="13" t="s">
        <v>85</v>
      </c>
      <c r="AW94" s="13" t="s">
        <v>36</v>
      </c>
      <c r="AX94" s="13" t="s">
        <v>83</v>
      </c>
      <c r="AY94" s="205" t="s">
        <v>275</v>
      </c>
    </row>
    <row r="95" spans="1:65" s="2" customFormat="1" ht="16.5" customHeight="1">
      <c r="A95" s="36"/>
      <c r="B95" s="37"/>
      <c r="C95" s="175" t="s">
        <v>295</v>
      </c>
      <c r="D95" s="175" t="s">
        <v>277</v>
      </c>
      <c r="E95" s="176" t="s">
        <v>290</v>
      </c>
      <c r="F95" s="177" t="s">
        <v>291</v>
      </c>
      <c r="G95" s="178" t="s">
        <v>292</v>
      </c>
      <c r="H95" s="179">
        <v>26.571000000000002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85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1741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291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85</v>
      </c>
    </row>
    <row r="97" spans="1:65" s="13" customFormat="1" ht="11.25">
      <c r="B97" s="195"/>
      <c r="C97" s="196"/>
      <c r="D97" s="188" t="s">
        <v>288</v>
      </c>
      <c r="E97" s="197" t="s">
        <v>19</v>
      </c>
      <c r="F97" s="198" t="s">
        <v>1742</v>
      </c>
      <c r="G97" s="196"/>
      <c r="H97" s="199">
        <v>26.571000000000002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288</v>
      </c>
      <c r="AU97" s="205" t="s">
        <v>85</v>
      </c>
      <c r="AV97" s="13" t="s">
        <v>85</v>
      </c>
      <c r="AW97" s="13" t="s">
        <v>36</v>
      </c>
      <c r="AX97" s="13" t="s">
        <v>83</v>
      </c>
      <c r="AY97" s="205" t="s">
        <v>275</v>
      </c>
    </row>
    <row r="98" spans="1:65" s="2" customFormat="1" ht="16.5" customHeight="1">
      <c r="A98" s="36"/>
      <c r="B98" s="37"/>
      <c r="C98" s="175" t="s">
        <v>282</v>
      </c>
      <c r="D98" s="175" t="s">
        <v>277</v>
      </c>
      <c r="E98" s="176" t="s">
        <v>296</v>
      </c>
      <c r="F98" s="177" t="s">
        <v>297</v>
      </c>
      <c r="G98" s="178" t="s">
        <v>280</v>
      </c>
      <c r="H98" s="179">
        <v>17714</v>
      </c>
      <c r="I98" s="180"/>
      <c r="J98" s="181">
        <f>ROUND(I98*H98,2)</f>
        <v>0</v>
      </c>
      <c r="K98" s="177" t="s">
        <v>281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282</v>
      </c>
      <c r="AT98" s="186" t="s">
        <v>277</v>
      </c>
      <c r="AU98" s="186" t="s">
        <v>85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282</v>
      </c>
      <c r="BM98" s="186" t="s">
        <v>1743</v>
      </c>
    </row>
    <row r="99" spans="1:65" s="2" customFormat="1" ht="11.25">
      <c r="A99" s="36"/>
      <c r="B99" s="37"/>
      <c r="C99" s="38"/>
      <c r="D99" s="188" t="s">
        <v>284</v>
      </c>
      <c r="E99" s="38"/>
      <c r="F99" s="189" t="s">
        <v>299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85</v>
      </c>
    </row>
    <row r="100" spans="1:65" s="2" customFormat="1" ht="11.25">
      <c r="A100" s="36"/>
      <c r="B100" s="37"/>
      <c r="C100" s="38"/>
      <c r="D100" s="193" t="s">
        <v>286</v>
      </c>
      <c r="E100" s="38"/>
      <c r="F100" s="194" t="s">
        <v>300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286</v>
      </c>
      <c r="AU100" s="19" t="s">
        <v>85</v>
      </c>
    </row>
    <row r="101" spans="1:65" s="13" customFormat="1" ht="11.25">
      <c r="B101" s="195"/>
      <c r="C101" s="196"/>
      <c r="D101" s="188" t="s">
        <v>288</v>
      </c>
      <c r="E101" s="197" t="s">
        <v>19</v>
      </c>
      <c r="F101" s="198" t="s">
        <v>1744</v>
      </c>
      <c r="G101" s="196"/>
      <c r="H101" s="199">
        <v>17714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288</v>
      </c>
      <c r="AU101" s="205" t="s">
        <v>85</v>
      </c>
      <c r="AV101" s="13" t="s">
        <v>85</v>
      </c>
      <c r="AW101" s="13" t="s">
        <v>36</v>
      </c>
      <c r="AX101" s="13" t="s">
        <v>83</v>
      </c>
      <c r="AY101" s="205" t="s">
        <v>275</v>
      </c>
    </row>
    <row r="102" spans="1:65" s="2" customFormat="1" ht="16.5" customHeight="1">
      <c r="A102" s="36"/>
      <c r="B102" s="37"/>
      <c r="C102" s="206" t="s">
        <v>311</v>
      </c>
      <c r="D102" s="206" t="s">
        <v>302</v>
      </c>
      <c r="E102" s="207" t="s">
        <v>303</v>
      </c>
      <c r="F102" s="208" t="s">
        <v>304</v>
      </c>
      <c r="G102" s="209" t="s">
        <v>305</v>
      </c>
      <c r="H102" s="210">
        <v>53.142000000000003</v>
      </c>
      <c r="I102" s="211"/>
      <c r="J102" s="212">
        <f>ROUND(I102*H102,2)</f>
        <v>0</v>
      </c>
      <c r="K102" s="208" t="s">
        <v>281</v>
      </c>
      <c r="L102" s="213"/>
      <c r="M102" s="214" t="s">
        <v>19</v>
      </c>
      <c r="N102" s="215" t="s">
        <v>46</v>
      </c>
      <c r="O102" s="66"/>
      <c r="P102" s="184">
        <f>O102*H102</f>
        <v>0</v>
      </c>
      <c r="Q102" s="184">
        <v>1E-3</v>
      </c>
      <c r="R102" s="184">
        <f>Q102*H102</f>
        <v>5.3142000000000002E-2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306</v>
      </c>
      <c r="AT102" s="186" t="s">
        <v>302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282</v>
      </c>
      <c r="BM102" s="186" t="s">
        <v>1745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304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29.25">
      <c r="A104" s="36"/>
      <c r="B104" s="37"/>
      <c r="C104" s="38"/>
      <c r="D104" s="188" t="s">
        <v>308</v>
      </c>
      <c r="E104" s="38"/>
      <c r="F104" s="216" t="s">
        <v>880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85</v>
      </c>
    </row>
    <row r="105" spans="1:65" s="13" customFormat="1" ht="11.25">
      <c r="B105" s="195"/>
      <c r="C105" s="196"/>
      <c r="D105" s="188" t="s">
        <v>288</v>
      </c>
      <c r="E105" s="196"/>
      <c r="F105" s="198" t="s">
        <v>1746</v>
      </c>
      <c r="G105" s="196"/>
      <c r="H105" s="199">
        <v>53.142000000000003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288</v>
      </c>
      <c r="AU105" s="205" t="s">
        <v>85</v>
      </c>
      <c r="AV105" s="13" t="s">
        <v>85</v>
      </c>
      <c r="AW105" s="13" t="s">
        <v>4</v>
      </c>
      <c r="AX105" s="13" t="s">
        <v>83</v>
      </c>
      <c r="AY105" s="205" t="s">
        <v>275</v>
      </c>
    </row>
    <row r="106" spans="1:65" s="2" customFormat="1" ht="21.75" customHeight="1">
      <c r="A106" s="36"/>
      <c r="B106" s="37"/>
      <c r="C106" s="175" t="s">
        <v>319</v>
      </c>
      <c r="D106" s="175" t="s">
        <v>277</v>
      </c>
      <c r="E106" s="176" t="s">
        <v>312</v>
      </c>
      <c r="F106" s="177" t="s">
        <v>313</v>
      </c>
      <c r="G106" s="178" t="s">
        <v>314</v>
      </c>
      <c r="H106" s="179">
        <v>18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282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282</v>
      </c>
      <c r="BM106" s="186" t="s">
        <v>1747</v>
      </c>
    </row>
    <row r="107" spans="1:65" s="2" customFormat="1" ht="19.5">
      <c r="A107" s="36"/>
      <c r="B107" s="37"/>
      <c r="C107" s="38"/>
      <c r="D107" s="188" t="s">
        <v>284</v>
      </c>
      <c r="E107" s="38"/>
      <c r="F107" s="189" t="s">
        <v>316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317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13" customFormat="1" ht="11.25">
      <c r="B109" s="195"/>
      <c r="C109" s="196"/>
      <c r="D109" s="188" t="s">
        <v>288</v>
      </c>
      <c r="E109" s="197" t="s">
        <v>19</v>
      </c>
      <c r="F109" s="198" t="s">
        <v>1748</v>
      </c>
      <c r="G109" s="196"/>
      <c r="H109" s="199">
        <v>18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288</v>
      </c>
      <c r="AU109" s="205" t="s">
        <v>85</v>
      </c>
      <c r="AV109" s="13" t="s">
        <v>85</v>
      </c>
      <c r="AW109" s="13" t="s">
        <v>36</v>
      </c>
      <c r="AX109" s="13" t="s">
        <v>83</v>
      </c>
      <c r="AY109" s="205" t="s">
        <v>275</v>
      </c>
    </row>
    <row r="110" spans="1:65" s="2" customFormat="1" ht="21.75" customHeight="1">
      <c r="A110" s="36"/>
      <c r="B110" s="37"/>
      <c r="C110" s="175" t="s">
        <v>326</v>
      </c>
      <c r="D110" s="175" t="s">
        <v>277</v>
      </c>
      <c r="E110" s="176" t="s">
        <v>884</v>
      </c>
      <c r="F110" s="177" t="s">
        <v>885</v>
      </c>
      <c r="G110" s="178" t="s">
        <v>314</v>
      </c>
      <c r="H110" s="179">
        <v>102</v>
      </c>
      <c r="I110" s="180"/>
      <c r="J110" s="181">
        <f>ROUND(I110*H110,2)</f>
        <v>0</v>
      </c>
      <c r="K110" s="177" t="s">
        <v>281</v>
      </c>
      <c r="L110" s="41"/>
      <c r="M110" s="182" t="s">
        <v>19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282</v>
      </c>
      <c r="AT110" s="186" t="s">
        <v>277</v>
      </c>
      <c r="AU110" s="186" t="s">
        <v>85</v>
      </c>
      <c r="AY110" s="19" t="s">
        <v>275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282</v>
      </c>
      <c r="BM110" s="186" t="s">
        <v>1749</v>
      </c>
    </row>
    <row r="111" spans="1:65" s="2" customFormat="1" ht="19.5">
      <c r="A111" s="36"/>
      <c r="B111" s="37"/>
      <c r="C111" s="38"/>
      <c r="D111" s="188" t="s">
        <v>284</v>
      </c>
      <c r="E111" s="38"/>
      <c r="F111" s="189" t="s">
        <v>887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284</v>
      </c>
      <c r="AU111" s="19" t="s">
        <v>85</v>
      </c>
    </row>
    <row r="112" spans="1:65" s="2" customFormat="1" ht="11.25">
      <c r="A112" s="36"/>
      <c r="B112" s="37"/>
      <c r="C112" s="38"/>
      <c r="D112" s="193" t="s">
        <v>286</v>
      </c>
      <c r="E112" s="38"/>
      <c r="F112" s="194" t="s">
        <v>888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286</v>
      </c>
      <c r="AU112" s="19" t="s">
        <v>85</v>
      </c>
    </row>
    <row r="113" spans="1:65" s="13" customFormat="1" ht="11.25">
      <c r="B113" s="195"/>
      <c r="C113" s="196"/>
      <c r="D113" s="188" t="s">
        <v>288</v>
      </c>
      <c r="E113" s="197" t="s">
        <v>19</v>
      </c>
      <c r="F113" s="198" t="s">
        <v>1750</v>
      </c>
      <c r="G113" s="196"/>
      <c r="H113" s="199">
        <v>102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288</v>
      </c>
      <c r="AU113" s="205" t="s">
        <v>85</v>
      </c>
      <c r="AV113" s="13" t="s">
        <v>85</v>
      </c>
      <c r="AW113" s="13" t="s">
        <v>36</v>
      </c>
      <c r="AX113" s="13" t="s">
        <v>83</v>
      </c>
      <c r="AY113" s="205" t="s">
        <v>275</v>
      </c>
    </row>
    <row r="114" spans="1:65" s="2" customFormat="1" ht="16.5" customHeight="1">
      <c r="A114" s="36"/>
      <c r="B114" s="37"/>
      <c r="C114" s="175" t="s">
        <v>306</v>
      </c>
      <c r="D114" s="175" t="s">
        <v>277</v>
      </c>
      <c r="E114" s="176" t="s">
        <v>320</v>
      </c>
      <c r="F114" s="177" t="s">
        <v>321</v>
      </c>
      <c r="G114" s="178" t="s">
        <v>280</v>
      </c>
      <c r="H114" s="179">
        <v>17773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282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1751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323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324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13" customFormat="1" ht="11.25">
      <c r="B117" s="195"/>
      <c r="C117" s="196"/>
      <c r="D117" s="188" t="s">
        <v>288</v>
      </c>
      <c r="E117" s="197" t="s">
        <v>19</v>
      </c>
      <c r="F117" s="198" t="s">
        <v>1752</v>
      </c>
      <c r="G117" s="196"/>
      <c r="H117" s="199">
        <v>17773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288</v>
      </c>
      <c r="AU117" s="205" t="s">
        <v>85</v>
      </c>
      <c r="AV117" s="13" t="s">
        <v>85</v>
      </c>
      <c r="AW117" s="13" t="s">
        <v>36</v>
      </c>
      <c r="AX117" s="13" t="s">
        <v>83</v>
      </c>
      <c r="AY117" s="205" t="s">
        <v>275</v>
      </c>
    </row>
    <row r="118" spans="1:65" s="2" customFormat="1" ht="16.5" customHeight="1">
      <c r="A118" s="36"/>
      <c r="B118" s="37"/>
      <c r="C118" s="175" t="s">
        <v>337</v>
      </c>
      <c r="D118" s="175" t="s">
        <v>277</v>
      </c>
      <c r="E118" s="176" t="s">
        <v>327</v>
      </c>
      <c r="F118" s="177" t="s">
        <v>328</v>
      </c>
      <c r="G118" s="178" t="s">
        <v>280</v>
      </c>
      <c r="H118" s="179">
        <v>17773</v>
      </c>
      <c r="I118" s="180"/>
      <c r="J118" s="181">
        <f>ROUND(I118*H118,2)</f>
        <v>0</v>
      </c>
      <c r="K118" s="177" t="s">
        <v>281</v>
      </c>
      <c r="L118" s="41"/>
      <c r="M118" s="182" t="s">
        <v>19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282</v>
      </c>
      <c r="AT118" s="186" t="s">
        <v>277</v>
      </c>
      <c r="AU118" s="186" t="s">
        <v>85</v>
      </c>
      <c r="AY118" s="19" t="s">
        <v>275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282</v>
      </c>
      <c r="BM118" s="186" t="s">
        <v>1753</v>
      </c>
    </row>
    <row r="119" spans="1:65" s="2" customFormat="1" ht="11.25">
      <c r="A119" s="36"/>
      <c r="B119" s="37"/>
      <c r="C119" s="38"/>
      <c r="D119" s="188" t="s">
        <v>284</v>
      </c>
      <c r="E119" s="38"/>
      <c r="F119" s="189" t="s">
        <v>330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284</v>
      </c>
      <c r="AU119" s="19" t="s">
        <v>85</v>
      </c>
    </row>
    <row r="120" spans="1:65" s="2" customFormat="1" ht="11.25">
      <c r="A120" s="36"/>
      <c r="B120" s="37"/>
      <c r="C120" s="38"/>
      <c r="D120" s="193" t="s">
        <v>286</v>
      </c>
      <c r="E120" s="38"/>
      <c r="F120" s="194" t="s">
        <v>331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286</v>
      </c>
      <c r="AU120" s="19" t="s">
        <v>85</v>
      </c>
    </row>
    <row r="121" spans="1:65" s="13" customFormat="1" ht="11.25">
      <c r="B121" s="195"/>
      <c r="C121" s="196"/>
      <c r="D121" s="188" t="s">
        <v>288</v>
      </c>
      <c r="E121" s="197" t="s">
        <v>19</v>
      </c>
      <c r="F121" s="198" t="s">
        <v>1752</v>
      </c>
      <c r="G121" s="196"/>
      <c r="H121" s="199">
        <v>17773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288</v>
      </c>
      <c r="AU121" s="205" t="s">
        <v>85</v>
      </c>
      <c r="AV121" s="13" t="s">
        <v>85</v>
      </c>
      <c r="AW121" s="13" t="s">
        <v>36</v>
      </c>
      <c r="AX121" s="13" t="s">
        <v>83</v>
      </c>
      <c r="AY121" s="205" t="s">
        <v>275</v>
      </c>
    </row>
    <row r="122" spans="1:65" s="2" customFormat="1" ht="16.5" customHeight="1">
      <c r="A122" s="36"/>
      <c r="B122" s="37"/>
      <c r="C122" s="175" t="s">
        <v>345</v>
      </c>
      <c r="D122" s="175" t="s">
        <v>277</v>
      </c>
      <c r="E122" s="176" t="s">
        <v>332</v>
      </c>
      <c r="F122" s="177" t="s">
        <v>333</v>
      </c>
      <c r="G122" s="178" t="s">
        <v>280</v>
      </c>
      <c r="H122" s="179">
        <v>17714</v>
      </c>
      <c r="I122" s="180"/>
      <c r="J122" s="181">
        <f>ROUND(I122*H122,2)</f>
        <v>0</v>
      </c>
      <c r="K122" s="177" t="s">
        <v>281</v>
      </c>
      <c r="L122" s="41"/>
      <c r="M122" s="182" t="s">
        <v>19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282</v>
      </c>
      <c r="AT122" s="186" t="s">
        <v>277</v>
      </c>
      <c r="AU122" s="186" t="s">
        <v>85</v>
      </c>
      <c r="AY122" s="19" t="s">
        <v>275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282</v>
      </c>
      <c r="BM122" s="186" t="s">
        <v>1754</v>
      </c>
    </row>
    <row r="123" spans="1:65" s="2" customFormat="1" ht="11.25">
      <c r="A123" s="36"/>
      <c r="B123" s="37"/>
      <c r="C123" s="38"/>
      <c r="D123" s="188" t="s">
        <v>284</v>
      </c>
      <c r="E123" s="38"/>
      <c r="F123" s="189" t="s">
        <v>335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284</v>
      </c>
      <c r="AU123" s="19" t="s">
        <v>85</v>
      </c>
    </row>
    <row r="124" spans="1:65" s="2" customFormat="1" ht="11.25">
      <c r="A124" s="36"/>
      <c r="B124" s="37"/>
      <c r="C124" s="38"/>
      <c r="D124" s="193" t="s">
        <v>286</v>
      </c>
      <c r="E124" s="38"/>
      <c r="F124" s="194" t="s">
        <v>336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286</v>
      </c>
      <c r="AU124" s="19" t="s">
        <v>85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1738</v>
      </c>
      <c r="G125" s="196"/>
      <c r="H125" s="199">
        <v>17714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83</v>
      </c>
      <c r="AY125" s="205" t="s">
        <v>275</v>
      </c>
    </row>
    <row r="126" spans="1:65" s="2" customFormat="1" ht="16.5" customHeight="1">
      <c r="A126" s="36"/>
      <c r="B126" s="37"/>
      <c r="C126" s="175" t="s">
        <v>351</v>
      </c>
      <c r="D126" s="175" t="s">
        <v>277</v>
      </c>
      <c r="E126" s="176" t="s">
        <v>338</v>
      </c>
      <c r="F126" s="177" t="s">
        <v>339</v>
      </c>
      <c r="G126" s="178" t="s">
        <v>340</v>
      </c>
      <c r="H126" s="179">
        <v>1.7769999999999999</v>
      </c>
      <c r="I126" s="180"/>
      <c r="J126" s="181">
        <f>ROUND(I126*H126,2)</f>
        <v>0</v>
      </c>
      <c r="K126" s="177" t="s">
        <v>281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282</v>
      </c>
      <c r="AT126" s="186" t="s">
        <v>277</v>
      </c>
      <c r="AU126" s="186" t="s">
        <v>85</v>
      </c>
      <c r="AY126" s="19" t="s">
        <v>275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282</v>
      </c>
      <c r="BM126" s="186" t="s">
        <v>1755</v>
      </c>
    </row>
    <row r="127" spans="1:65" s="2" customFormat="1" ht="11.25">
      <c r="A127" s="36"/>
      <c r="B127" s="37"/>
      <c r="C127" s="38"/>
      <c r="D127" s="188" t="s">
        <v>284</v>
      </c>
      <c r="E127" s="38"/>
      <c r="F127" s="189" t="s">
        <v>342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284</v>
      </c>
      <c r="AU127" s="19" t="s">
        <v>85</v>
      </c>
    </row>
    <row r="128" spans="1:65" s="2" customFormat="1" ht="11.25">
      <c r="A128" s="36"/>
      <c r="B128" s="37"/>
      <c r="C128" s="38"/>
      <c r="D128" s="193" t="s">
        <v>286</v>
      </c>
      <c r="E128" s="38"/>
      <c r="F128" s="194" t="s">
        <v>343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286</v>
      </c>
      <c r="AU128" s="19" t="s">
        <v>85</v>
      </c>
    </row>
    <row r="129" spans="1:65" s="13" customFormat="1" ht="11.25">
      <c r="B129" s="195"/>
      <c r="C129" s="196"/>
      <c r="D129" s="188" t="s">
        <v>288</v>
      </c>
      <c r="E129" s="197" t="s">
        <v>19</v>
      </c>
      <c r="F129" s="198" t="s">
        <v>1756</v>
      </c>
      <c r="G129" s="196"/>
      <c r="H129" s="199">
        <v>1.7769999999999999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288</v>
      </c>
      <c r="AU129" s="205" t="s">
        <v>85</v>
      </c>
      <c r="AV129" s="13" t="s">
        <v>85</v>
      </c>
      <c r="AW129" s="13" t="s">
        <v>36</v>
      </c>
      <c r="AX129" s="13" t="s">
        <v>83</v>
      </c>
      <c r="AY129" s="205" t="s">
        <v>275</v>
      </c>
    </row>
    <row r="130" spans="1:65" s="2" customFormat="1" ht="16.5" customHeight="1">
      <c r="A130" s="36"/>
      <c r="B130" s="37"/>
      <c r="C130" s="175" t="s">
        <v>8</v>
      </c>
      <c r="D130" s="175" t="s">
        <v>277</v>
      </c>
      <c r="E130" s="176" t="s">
        <v>896</v>
      </c>
      <c r="F130" s="177" t="s">
        <v>897</v>
      </c>
      <c r="G130" s="178" t="s">
        <v>314</v>
      </c>
      <c r="H130" s="179">
        <v>102</v>
      </c>
      <c r="I130" s="180"/>
      <c r="J130" s="181">
        <f>ROUND(I130*H130,2)</f>
        <v>0</v>
      </c>
      <c r="K130" s="177" t="s">
        <v>281</v>
      </c>
      <c r="L130" s="41"/>
      <c r="M130" s="182" t="s">
        <v>19</v>
      </c>
      <c r="N130" s="183" t="s">
        <v>46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282</v>
      </c>
      <c r="AT130" s="186" t="s">
        <v>277</v>
      </c>
      <c r="AU130" s="186" t="s">
        <v>85</v>
      </c>
      <c r="AY130" s="19" t="s">
        <v>275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83</v>
      </c>
      <c r="BK130" s="187">
        <f>ROUND(I130*H130,2)</f>
        <v>0</v>
      </c>
      <c r="BL130" s="19" t="s">
        <v>282</v>
      </c>
      <c r="BM130" s="186" t="s">
        <v>1757</v>
      </c>
    </row>
    <row r="131" spans="1:65" s="2" customFormat="1" ht="11.25">
      <c r="A131" s="36"/>
      <c r="B131" s="37"/>
      <c r="C131" s="38"/>
      <c r="D131" s="188" t="s">
        <v>284</v>
      </c>
      <c r="E131" s="38"/>
      <c r="F131" s="189" t="s">
        <v>899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284</v>
      </c>
      <c r="AU131" s="19" t="s">
        <v>85</v>
      </c>
    </row>
    <row r="132" spans="1:65" s="2" customFormat="1" ht="11.25">
      <c r="A132" s="36"/>
      <c r="B132" s="37"/>
      <c r="C132" s="38"/>
      <c r="D132" s="193" t="s">
        <v>286</v>
      </c>
      <c r="E132" s="38"/>
      <c r="F132" s="194" t="s">
        <v>900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286</v>
      </c>
      <c r="AU132" s="19" t="s">
        <v>85</v>
      </c>
    </row>
    <row r="133" spans="1:65" s="13" customFormat="1" ht="11.25">
      <c r="B133" s="195"/>
      <c r="C133" s="196"/>
      <c r="D133" s="188" t="s">
        <v>288</v>
      </c>
      <c r="E133" s="197" t="s">
        <v>19</v>
      </c>
      <c r="F133" s="198" t="s">
        <v>1758</v>
      </c>
      <c r="G133" s="196"/>
      <c r="H133" s="199">
        <v>102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288</v>
      </c>
      <c r="AU133" s="205" t="s">
        <v>85</v>
      </c>
      <c r="AV133" s="13" t="s">
        <v>85</v>
      </c>
      <c r="AW133" s="13" t="s">
        <v>36</v>
      </c>
      <c r="AX133" s="13" t="s">
        <v>83</v>
      </c>
      <c r="AY133" s="205" t="s">
        <v>275</v>
      </c>
    </row>
    <row r="134" spans="1:65" s="2" customFormat="1" ht="16.5" customHeight="1">
      <c r="A134" s="36"/>
      <c r="B134" s="37"/>
      <c r="C134" s="175" t="s">
        <v>361</v>
      </c>
      <c r="D134" s="175" t="s">
        <v>277</v>
      </c>
      <c r="E134" s="176" t="s">
        <v>346</v>
      </c>
      <c r="F134" s="177" t="s">
        <v>347</v>
      </c>
      <c r="G134" s="178" t="s">
        <v>314</v>
      </c>
      <c r="H134" s="179">
        <v>18</v>
      </c>
      <c r="I134" s="180"/>
      <c r="J134" s="181">
        <f>ROUND(I134*H134,2)</f>
        <v>0</v>
      </c>
      <c r="K134" s="177" t="s">
        <v>281</v>
      </c>
      <c r="L134" s="41"/>
      <c r="M134" s="182" t="s">
        <v>19</v>
      </c>
      <c r="N134" s="183" t="s">
        <v>46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282</v>
      </c>
      <c r="AT134" s="186" t="s">
        <v>277</v>
      </c>
      <c r="AU134" s="186" t="s">
        <v>85</v>
      </c>
      <c r="AY134" s="19" t="s">
        <v>275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282</v>
      </c>
      <c r="BM134" s="186" t="s">
        <v>1759</v>
      </c>
    </row>
    <row r="135" spans="1:65" s="2" customFormat="1" ht="11.25">
      <c r="A135" s="36"/>
      <c r="B135" s="37"/>
      <c r="C135" s="38"/>
      <c r="D135" s="188" t="s">
        <v>284</v>
      </c>
      <c r="E135" s="38"/>
      <c r="F135" s="189" t="s">
        <v>349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284</v>
      </c>
      <c r="AU135" s="19" t="s">
        <v>85</v>
      </c>
    </row>
    <row r="136" spans="1:65" s="2" customFormat="1" ht="11.25">
      <c r="A136" s="36"/>
      <c r="B136" s="37"/>
      <c r="C136" s="38"/>
      <c r="D136" s="193" t="s">
        <v>286</v>
      </c>
      <c r="E136" s="38"/>
      <c r="F136" s="194" t="s">
        <v>350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286</v>
      </c>
      <c r="AU136" s="19" t="s">
        <v>85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1748</v>
      </c>
      <c r="G137" s="196"/>
      <c r="H137" s="199">
        <v>18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83</v>
      </c>
      <c r="AY137" s="205" t="s">
        <v>275</v>
      </c>
    </row>
    <row r="138" spans="1:65" s="2" customFormat="1" ht="16.5" customHeight="1">
      <c r="A138" s="36"/>
      <c r="B138" s="37"/>
      <c r="C138" s="175" t="s">
        <v>367</v>
      </c>
      <c r="D138" s="175" t="s">
        <v>277</v>
      </c>
      <c r="E138" s="176" t="s">
        <v>903</v>
      </c>
      <c r="F138" s="177" t="s">
        <v>904</v>
      </c>
      <c r="G138" s="178" t="s">
        <v>314</v>
      </c>
      <c r="H138" s="179">
        <v>96</v>
      </c>
      <c r="I138" s="180"/>
      <c r="J138" s="181">
        <f>ROUND(I138*H138,2)</f>
        <v>0</v>
      </c>
      <c r="K138" s="177" t="s">
        <v>281</v>
      </c>
      <c r="L138" s="41"/>
      <c r="M138" s="182" t="s">
        <v>19</v>
      </c>
      <c r="N138" s="183" t="s">
        <v>46</v>
      </c>
      <c r="O138" s="66"/>
      <c r="P138" s="184">
        <f>O138*H138</f>
        <v>0</v>
      </c>
      <c r="Q138" s="184">
        <v>5.0000000000000002E-5</v>
      </c>
      <c r="R138" s="184">
        <f>Q138*H138</f>
        <v>4.8000000000000004E-3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282</v>
      </c>
      <c r="AT138" s="186" t="s">
        <v>277</v>
      </c>
      <c r="AU138" s="186" t="s">
        <v>85</v>
      </c>
      <c r="AY138" s="19" t="s">
        <v>275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83</v>
      </c>
      <c r="BK138" s="187">
        <f>ROUND(I138*H138,2)</f>
        <v>0</v>
      </c>
      <c r="BL138" s="19" t="s">
        <v>282</v>
      </c>
      <c r="BM138" s="186" t="s">
        <v>1760</v>
      </c>
    </row>
    <row r="139" spans="1:65" s="2" customFormat="1" ht="11.25">
      <c r="A139" s="36"/>
      <c r="B139" s="37"/>
      <c r="C139" s="38"/>
      <c r="D139" s="188" t="s">
        <v>284</v>
      </c>
      <c r="E139" s="38"/>
      <c r="F139" s="189" t="s">
        <v>906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284</v>
      </c>
      <c r="AU139" s="19" t="s">
        <v>85</v>
      </c>
    </row>
    <row r="140" spans="1:65" s="2" customFormat="1" ht="11.25">
      <c r="A140" s="36"/>
      <c r="B140" s="37"/>
      <c r="C140" s="38"/>
      <c r="D140" s="193" t="s">
        <v>286</v>
      </c>
      <c r="E140" s="38"/>
      <c r="F140" s="194" t="s">
        <v>907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286</v>
      </c>
      <c r="AU140" s="19" t="s">
        <v>85</v>
      </c>
    </row>
    <row r="141" spans="1:65" s="13" customFormat="1" ht="11.25">
      <c r="B141" s="195"/>
      <c r="C141" s="196"/>
      <c r="D141" s="188" t="s">
        <v>288</v>
      </c>
      <c r="E141" s="197" t="s">
        <v>19</v>
      </c>
      <c r="F141" s="198" t="s">
        <v>1613</v>
      </c>
      <c r="G141" s="196"/>
      <c r="H141" s="199">
        <v>96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288</v>
      </c>
      <c r="AU141" s="205" t="s">
        <v>85</v>
      </c>
      <c r="AV141" s="13" t="s">
        <v>85</v>
      </c>
      <c r="AW141" s="13" t="s">
        <v>36</v>
      </c>
      <c r="AX141" s="13" t="s">
        <v>83</v>
      </c>
      <c r="AY141" s="205" t="s">
        <v>275</v>
      </c>
    </row>
    <row r="142" spans="1:65" s="2" customFormat="1" ht="16.5" customHeight="1">
      <c r="A142" s="36"/>
      <c r="B142" s="37"/>
      <c r="C142" s="206" t="s">
        <v>372</v>
      </c>
      <c r="D142" s="206" t="s">
        <v>302</v>
      </c>
      <c r="E142" s="207" t="s">
        <v>909</v>
      </c>
      <c r="F142" s="208" t="s">
        <v>910</v>
      </c>
      <c r="G142" s="209" t="s">
        <v>314</v>
      </c>
      <c r="H142" s="210">
        <v>96</v>
      </c>
      <c r="I142" s="211"/>
      <c r="J142" s="212">
        <f>ROUND(I142*H142,2)</f>
        <v>0</v>
      </c>
      <c r="K142" s="208" t="s">
        <v>19</v>
      </c>
      <c r="L142" s="213"/>
      <c r="M142" s="214" t="s">
        <v>19</v>
      </c>
      <c r="N142" s="215" t="s">
        <v>46</v>
      </c>
      <c r="O142" s="66"/>
      <c r="P142" s="184">
        <f>O142*H142</f>
        <v>0</v>
      </c>
      <c r="Q142" s="184">
        <v>3.5400000000000002E-3</v>
      </c>
      <c r="R142" s="184">
        <f>Q142*H142</f>
        <v>0.33984000000000003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306</v>
      </c>
      <c r="AT142" s="186" t="s">
        <v>302</v>
      </c>
      <c r="AU142" s="186" t="s">
        <v>85</v>
      </c>
      <c r="AY142" s="19" t="s">
        <v>275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282</v>
      </c>
      <c r="BM142" s="186" t="s">
        <v>1761</v>
      </c>
    </row>
    <row r="143" spans="1:65" s="2" customFormat="1" ht="11.25">
      <c r="A143" s="36"/>
      <c r="B143" s="37"/>
      <c r="C143" s="38"/>
      <c r="D143" s="188" t="s">
        <v>284</v>
      </c>
      <c r="E143" s="38"/>
      <c r="F143" s="189" t="s">
        <v>910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284</v>
      </c>
      <c r="AU143" s="19" t="s">
        <v>85</v>
      </c>
    </row>
    <row r="144" spans="1:65" s="2" customFormat="1" ht="21.75" customHeight="1">
      <c r="A144" s="36"/>
      <c r="B144" s="37"/>
      <c r="C144" s="175" t="s">
        <v>380</v>
      </c>
      <c r="D144" s="175" t="s">
        <v>277</v>
      </c>
      <c r="E144" s="176" t="s">
        <v>352</v>
      </c>
      <c r="F144" s="177" t="s">
        <v>353</v>
      </c>
      <c r="G144" s="178" t="s">
        <v>314</v>
      </c>
      <c r="H144" s="179">
        <v>18</v>
      </c>
      <c r="I144" s="180"/>
      <c r="J144" s="181">
        <f>ROUND(I144*H144,2)</f>
        <v>0</v>
      </c>
      <c r="K144" s="177" t="s">
        <v>281</v>
      </c>
      <c r="L144" s="41"/>
      <c r="M144" s="182" t="s">
        <v>19</v>
      </c>
      <c r="N144" s="183" t="s">
        <v>46</v>
      </c>
      <c r="O144" s="66"/>
      <c r="P144" s="184">
        <f>O144*H144</f>
        <v>0</v>
      </c>
      <c r="Q144" s="184">
        <v>6.0000000000000002E-5</v>
      </c>
      <c r="R144" s="184">
        <f>Q144*H144</f>
        <v>1.08E-3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282</v>
      </c>
      <c r="AT144" s="186" t="s">
        <v>277</v>
      </c>
      <c r="AU144" s="186" t="s">
        <v>85</v>
      </c>
      <c r="AY144" s="19" t="s">
        <v>275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83</v>
      </c>
      <c r="BK144" s="187">
        <f>ROUND(I144*H144,2)</f>
        <v>0</v>
      </c>
      <c r="BL144" s="19" t="s">
        <v>282</v>
      </c>
      <c r="BM144" s="186" t="s">
        <v>1762</v>
      </c>
    </row>
    <row r="145" spans="1:65" s="2" customFormat="1" ht="11.25">
      <c r="A145" s="36"/>
      <c r="B145" s="37"/>
      <c r="C145" s="38"/>
      <c r="D145" s="188" t="s">
        <v>284</v>
      </c>
      <c r="E145" s="38"/>
      <c r="F145" s="189" t="s">
        <v>355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284</v>
      </c>
      <c r="AU145" s="19" t="s">
        <v>85</v>
      </c>
    </row>
    <row r="146" spans="1:65" s="2" customFormat="1" ht="11.25">
      <c r="A146" s="36"/>
      <c r="B146" s="37"/>
      <c r="C146" s="38"/>
      <c r="D146" s="193" t="s">
        <v>286</v>
      </c>
      <c r="E146" s="38"/>
      <c r="F146" s="194" t="s">
        <v>356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286</v>
      </c>
      <c r="AU146" s="19" t="s">
        <v>85</v>
      </c>
    </row>
    <row r="147" spans="1:65" s="13" customFormat="1" ht="11.25">
      <c r="B147" s="195"/>
      <c r="C147" s="196"/>
      <c r="D147" s="188" t="s">
        <v>288</v>
      </c>
      <c r="E147" s="197" t="s">
        <v>19</v>
      </c>
      <c r="F147" s="198" t="s">
        <v>1748</v>
      </c>
      <c r="G147" s="196"/>
      <c r="H147" s="199">
        <v>18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288</v>
      </c>
      <c r="AU147" s="205" t="s">
        <v>85</v>
      </c>
      <c r="AV147" s="13" t="s">
        <v>85</v>
      </c>
      <c r="AW147" s="13" t="s">
        <v>36</v>
      </c>
      <c r="AX147" s="13" t="s">
        <v>83</v>
      </c>
      <c r="AY147" s="205" t="s">
        <v>275</v>
      </c>
    </row>
    <row r="148" spans="1:65" s="2" customFormat="1" ht="16.5" customHeight="1">
      <c r="A148" s="36"/>
      <c r="B148" s="37"/>
      <c r="C148" s="206" t="s">
        <v>387</v>
      </c>
      <c r="D148" s="206" t="s">
        <v>302</v>
      </c>
      <c r="E148" s="207" t="s">
        <v>357</v>
      </c>
      <c r="F148" s="208" t="s">
        <v>358</v>
      </c>
      <c r="G148" s="209" t="s">
        <v>314</v>
      </c>
      <c r="H148" s="210">
        <v>36</v>
      </c>
      <c r="I148" s="211"/>
      <c r="J148" s="212">
        <f>ROUND(I148*H148,2)</f>
        <v>0</v>
      </c>
      <c r="K148" s="208" t="s">
        <v>281</v>
      </c>
      <c r="L148" s="213"/>
      <c r="M148" s="214" t="s">
        <v>19</v>
      </c>
      <c r="N148" s="215" t="s">
        <v>46</v>
      </c>
      <c r="O148" s="66"/>
      <c r="P148" s="184">
        <f>O148*H148</f>
        <v>0</v>
      </c>
      <c r="Q148" s="184">
        <v>5.8999999999999999E-3</v>
      </c>
      <c r="R148" s="184">
        <f>Q148*H148</f>
        <v>0.21240000000000001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306</v>
      </c>
      <c r="AT148" s="186" t="s">
        <v>302</v>
      </c>
      <c r="AU148" s="186" t="s">
        <v>85</v>
      </c>
      <c r="AY148" s="19" t="s">
        <v>275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83</v>
      </c>
      <c r="BK148" s="187">
        <f>ROUND(I148*H148,2)</f>
        <v>0</v>
      </c>
      <c r="BL148" s="19" t="s">
        <v>282</v>
      </c>
      <c r="BM148" s="186" t="s">
        <v>1763</v>
      </c>
    </row>
    <row r="149" spans="1:65" s="2" customFormat="1" ht="11.25">
      <c r="A149" s="36"/>
      <c r="B149" s="37"/>
      <c r="C149" s="38"/>
      <c r="D149" s="188" t="s">
        <v>284</v>
      </c>
      <c r="E149" s="38"/>
      <c r="F149" s="189" t="s">
        <v>358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284</v>
      </c>
      <c r="AU149" s="19" t="s">
        <v>85</v>
      </c>
    </row>
    <row r="150" spans="1:65" s="13" customFormat="1" ht="11.25">
      <c r="B150" s="195"/>
      <c r="C150" s="196"/>
      <c r="D150" s="188" t="s">
        <v>288</v>
      </c>
      <c r="E150" s="196"/>
      <c r="F150" s="198" t="s">
        <v>1764</v>
      </c>
      <c r="G150" s="196"/>
      <c r="H150" s="199">
        <v>36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288</v>
      </c>
      <c r="AU150" s="205" t="s">
        <v>85</v>
      </c>
      <c r="AV150" s="13" t="s">
        <v>85</v>
      </c>
      <c r="AW150" s="13" t="s">
        <v>4</v>
      </c>
      <c r="AX150" s="13" t="s">
        <v>83</v>
      </c>
      <c r="AY150" s="205" t="s">
        <v>275</v>
      </c>
    </row>
    <row r="151" spans="1:65" s="2" customFormat="1" ht="16.5" customHeight="1">
      <c r="A151" s="36"/>
      <c r="B151" s="37"/>
      <c r="C151" s="175" t="s">
        <v>394</v>
      </c>
      <c r="D151" s="175" t="s">
        <v>277</v>
      </c>
      <c r="E151" s="176" t="s">
        <v>362</v>
      </c>
      <c r="F151" s="177" t="s">
        <v>363</v>
      </c>
      <c r="G151" s="178" t="s">
        <v>314</v>
      </c>
      <c r="H151" s="179">
        <v>18</v>
      </c>
      <c r="I151" s="180"/>
      <c r="J151" s="181">
        <f>ROUND(I151*H151,2)</f>
        <v>0</v>
      </c>
      <c r="K151" s="177" t="s">
        <v>281</v>
      </c>
      <c r="L151" s="41"/>
      <c r="M151" s="182" t="s">
        <v>19</v>
      </c>
      <c r="N151" s="183" t="s">
        <v>46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282</v>
      </c>
      <c r="AT151" s="186" t="s">
        <v>277</v>
      </c>
      <c r="AU151" s="186" t="s">
        <v>85</v>
      </c>
      <c r="AY151" s="19" t="s">
        <v>275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83</v>
      </c>
      <c r="BK151" s="187">
        <f>ROUND(I151*H151,2)</f>
        <v>0</v>
      </c>
      <c r="BL151" s="19" t="s">
        <v>282</v>
      </c>
      <c r="BM151" s="186" t="s">
        <v>1765</v>
      </c>
    </row>
    <row r="152" spans="1:65" s="2" customFormat="1" ht="11.25">
      <c r="A152" s="36"/>
      <c r="B152" s="37"/>
      <c r="C152" s="38"/>
      <c r="D152" s="188" t="s">
        <v>284</v>
      </c>
      <c r="E152" s="38"/>
      <c r="F152" s="189" t="s">
        <v>365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284</v>
      </c>
      <c r="AU152" s="19" t="s">
        <v>85</v>
      </c>
    </row>
    <row r="153" spans="1:65" s="2" customFormat="1" ht="11.25">
      <c r="A153" s="36"/>
      <c r="B153" s="37"/>
      <c r="C153" s="38"/>
      <c r="D153" s="193" t="s">
        <v>286</v>
      </c>
      <c r="E153" s="38"/>
      <c r="F153" s="194" t="s">
        <v>366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286</v>
      </c>
      <c r="AU153" s="19" t="s">
        <v>85</v>
      </c>
    </row>
    <row r="154" spans="1:65" s="13" customFormat="1" ht="11.25">
      <c r="B154" s="195"/>
      <c r="C154" s="196"/>
      <c r="D154" s="188" t="s">
        <v>288</v>
      </c>
      <c r="E154" s="197" t="s">
        <v>19</v>
      </c>
      <c r="F154" s="198" t="s">
        <v>1748</v>
      </c>
      <c r="G154" s="196"/>
      <c r="H154" s="199">
        <v>18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288</v>
      </c>
      <c r="AU154" s="205" t="s">
        <v>85</v>
      </c>
      <c r="AV154" s="13" t="s">
        <v>85</v>
      </c>
      <c r="AW154" s="13" t="s">
        <v>36</v>
      </c>
      <c r="AX154" s="13" t="s">
        <v>83</v>
      </c>
      <c r="AY154" s="205" t="s">
        <v>275</v>
      </c>
    </row>
    <row r="155" spans="1:65" s="2" customFormat="1" ht="16.5" customHeight="1">
      <c r="A155" s="36"/>
      <c r="B155" s="37"/>
      <c r="C155" s="206" t="s">
        <v>400</v>
      </c>
      <c r="D155" s="206" t="s">
        <v>302</v>
      </c>
      <c r="E155" s="207" t="s">
        <v>368</v>
      </c>
      <c r="F155" s="208" t="s">
        <v>369</v>
      </c>
      <c r="G155" s="209" t="s">
        <v>292</v>
      </c>
      <c r="H155" s="210">
        <v>3.5999999999999997E-2</v>
      </c>
      <c r="I155" s="211"/>
      <c r="J155" s="212">
        <f>ROUND(I155*H155,2)</f>
        <v>0</v>
      </c>
      <c r="K155" s="208" t="s">
        <v>281</v>
      </c>
      <c r="L155" s="213"/>
      <c r="M155" s="214" t="s">
        <v>19</v>
      </c>
      <c r="N155" s="215" t="s">
        <v>46</v>
      </c>
      <c r="O155" s="66"/>
      <c r="P155" s="184">
        <f>O155*H155</f>
        <v>0</v>
      </c>
      <c r="Q155" s="184">
        <v>1</v>
      </c>
      <c r="R155" s="184">
        <f>Q155*H155</f>
        <v>3.5999999999999997E-2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306</v>
      </c>
      <c r="AT155" s="186" t="s">
        <v>302</v>
      </c>
      <c r="AU155" s="186" t="s">
        <v>85</v>
      </c>
      <c r="AY155" s="19" t="s">
        <v>275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83</v>
      </c>
      <c r="BK155" s="187">
        <f>ROUND(I155*H155,2)</f>
        <v>0</v>
      </c>
      <c r="BL155" s="19" t="s">
        <v>282</v>
      </c>
      <c r="BM155" s="186" t="s">
        <v>1766</v>
      </c>
    </row>
    <row r="156" spans="1:65" s="2" customFormat="1" ht="11.25">
      <c r="A156" s="36"/>
      <c r="B156" s="37"/>
      <c r="C156" s="38"/>
      <c r="D156" s="188" t="s">
        <v>284</v>
      </c>
      <c r="E156" s="38"/>
      <c r="F156" s="189" t="s">
        <v>369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284</v>
      </c>
      <c r="AU156" s="19" t="s">
        <v>85</v>
      </c>
    </row>
    <row r="157" spans="1:65" s="13" customFormat="1" ht="11.25">
      <c r="B157" s="195"/>
      <c r="C157" s="196"/>
      <c r="D157" s="188" t="s">
        <v>288</v>
      </c>
      <c r="E157" s="196"/>
      <c r="F157" s="198" t="s">
        <v>1767</v>
      </c>
      <c r="G157" s="196"/>
      <c r="H157" s="199">
        <v>3.5999999999999997E-2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288</v>
      </c>
      <c r="AU157" s="205" t="s">
        <v>85</v>
      </c>
      <c r="AV157" s="13" t="s">
        <v>85</v>
      </c>
      <c r="AW157" s="13" t="s">
        <v>4</v>
      </c>
      <c r="AX157" s="13" t="s">
        <v>83</v>
      </c>
      <c r="AY157" s="205" t="s">
        <v>275</v>
      </c>
    </row>
    <row r="158" spans="1:65" s="2" customFormat="1" ht="16.5" customHeight="1">
      <c r="A158" s="36"/>
      <c r="B158" s="37"/>
      <c r="C158" s="175" t="s">
        <v>406</v>
      </c>
      <c r="D158" s="175" t="s">
        <v>277</v>
      </c>
      <c r="E158" s="176" t="s">
        <v>373</v>
      </c>
      <c r="F158" s="177" t="s">
        <v>374</v>
      </c>
      <c r="G158" s="178" t="s">
        <v>314</v>
      </c>
      <c r="H158" s="179">
        <v>120</v>
      </c>
      <c r="I158" s="180"/>
      <c r="J158" s="181">
        <f>ROUND(I158*H158,2)</f>
        <v>0</v>
      </c>
      <c r="K158" s="177" t="s">
        <v>281</v>
      </c>
      <c r="L158" s="41"/>
      <c r="M158" s="182" t="s">
        <v>19</v>
      </c>
      <c r="N158" s="183" t="s">
        <v>46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282</v>
      </c>
      <c r="AT158" s="186" t="s">
        <v>277</v>
      </c>
      <c r="AU158" s="186" t="s">
        <v>85</v>
      </c>
      <c r="AY158" s="19" t="s">
        <v>275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83</v>
      </c>
      <c r="BK158" s="187">
        <f>ROUND(I158*H158,2)</f>
        <v>0</v>
      </c>
      <c r="BL158" s="19" t="s">
        <v>282</v>
      </c>
      <c r="BM158" s="186" t="s">
        <v>1768</v>
      </c>
    </row>
    <row r="159" spans="1:65" s="2" customFormat="1" ht="11.25">
      <c r="A159" s="36"/>
      <c r="B159" s="37"/>
      <c r="C159" s="38"/>
      <c r="D159" s="188" t="s">
        <v>284</v>
      </c>
      <c r="E159" s="38"/>
      <c r="F159" s="189" t="s">
        <v>376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284</v>
      </c>
      <c r="AU159" s="19" t="s">
        <v>85</v>
      </c>
    </row>
    <row r="160" spans="1:65" s="2" customFormat="1" ht="11.25">
      <c r="A160" s="36"/>
      <c r="B160" s="37"/>
      <c r="C160" s="38"/>
      <c r="D160" s="193" t="s">
        <v>286</v>
      </c>
      <c r="E160" s="38"/>
      <c r="F160" s="194" t="s">
        <v>377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286</v>
      </c>
      <c r="AU160" s="19" t="s">
        <v>85</v>
      </c>
    </row>
    <row r="161" spans="1:65" s="14" customFormat="1" ht="11.25">
      <c r="B161" s="217"/>
      <c r="C161" s="218"/>
      <c r="D161" s="188" t="s">
        <v>288</v>
      </c>
      <c r="E161" s="219" t="s">
        <v>19</v>
      </c>
      <c r="F161" s="220" t="s">
        <v>1622</v>
      </c>
      <c r="G161" s="218"/>
      <c r="H161" s="219" t="s">
        <v>19</v>
      </c>
      <c r="I161" s="221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288</v>
      </c>
      <c r="AU161" s="226" t="s">
        <v>85</v>
      </c>
      <c r="AV161" s="14" t="s">
        <v>83</v>
      </c>
      <c r="AW161" s="14" t="s">
        <v>36</v>
      </c>
      <c r="AX161" s="14" t="s">
        <v>75</v>
      </c>
      <c r="AY161" s="226" t="s">
        <v>275</v>
      </c>
    </row>
    <row r="162" spans="1:65" s="13" customFormat="1" ht="11.25">
      <c r="B162" s="195"/>
      <c r="C162" s="196"/>
      <c r="D162" s="188" t="s">
        <v>288</v>
      </c>
      <c r="E162" s="197" t="s">
        <v>19</v>
      </c>
      <c r="F162" s="198" t="s">
        <v>1769</v>
      </c>
      <c r="G162" s="196"/>
      <c r="H162" s="199">
        <v>18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288</v>
      </c>
      <c r="AU162" s="205" t="s">
        <v>85</v>
      </c>
      <c r="AV162" s="13" t="s">
        <v>85</v>
      </c>
      <c r="AW162" s="13" t="s">
        <v>36</v>
      </c>
      <c r="AX162" s="13" t="s">
        <v>75</v>
      </c>
      <c r="AY162" s="205" t="s">
        <v>275</v>
      </c>
    </row>
    <row r="163" spans="1:65" s="13" customFormat="1" ht="11.25">
      <c r="B163" s="195"/>
      <c r="C163" s="196"/>
      <c r="D163" s="188" t="s">
        <v>288</v>
      </c>
      <c r="E163" s="197" t="s">
        <v>19</v>
      </c>
      <c r="F163" s="198" t="s">
        <v>1770</v>
      </c>
      <c r="G163" s="196"/>
      <c r="H163" s="199">
        <v>102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288</v>
      </c>
      <c r="AU163" s="205" t="s">
        <v>85</v>
      </c>
      <c r="AV163" s="13" t="s">
        <v>85</v>
      </c>
      <c r="AW163" s="13" t="s">
        <v>36</v>
      </c>
      <c r="AX163" s="13" t="s">
        <v>75</v>
      </c>
      <c r="AY163" s="205" t="s">
        <v>275</v>
      </c>
    </row>
    <row r="164" spans="1:65" s="15" customFormat="1" ht="11.25">
      <c r="B164" s="231"/>
      <c r="C164" s="232"/>
      <c r="D164" s="188" t="s">
        <v>288</v>
      </c>
      <c r="E164" s="233" t="s">
        <v>19</v>
      </c>
      <c r="F164" s="234" t="s">
        <v>922</v>
      </c>
      <c r="G164" s="232"/>
      <c r="H164" s="235">
        <v>120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288</v>
      </c>
      <c r="AU164" s="241" t="s">
        <v>85</v>
      </c>
      <c r="AV164" s="15" t="s">
        <v>282</v>
      </c>
      <c r="AW164" s="15" t="s">
        <v>36</v>
      </c>
      <c r="AX164" s="15" t="s">
        <v>83</v>
      </c>
      <c r="AY164" s="241" t="s">
        <v>275</v>
      </c>
    </row>
    <row r="165" spans="1:65" s="2" customFormat="1" ht="16.5" customHeight="1">
      <c r="A165" s="36"/>
      <c r="B165" s="37"/>
      <c r="C165" s="175" t="s">
        <v>7</v>
      </c>
      <c r="D165" s="175" t="s">
        <v>277</v>
      </c>
      <c r="E165" s="176" t="s">
        <v>381</v>
      </c>
      <c r="F165" s="177" t="s">
        <v>382</v>
      </c>
      <c r="G165" s="178" t="s">
        <v>314</v>
      </c>
      <c r="H165" s="179">
        <v>18</v>
      </c>
      <c r="I165" s="180"/>
      <c r="J165" s="181">
        <f>ROUND(I165*H165,2)</f>
        <v>0</v>
      </c>
      <c r="K165" s="177" t="s">
        <v>281</v>
      </c>
      <c r="L165" s="41"/>
      <c r="M165" s="182" t="s">
        <v>19</v>
      </c>
      <c r="N165" s="183" t="s">
        <v>46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282</v>
      </c>
      <c r="AT165" s="186" t="s">
        <v>277</v>
      </c>
      <c r="AU165" s="186" t="s">
        <v>85</v>
      </c>
      <c r="AY165" s="19" t="s">
        <v>275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83</v>
      </c>
      <c r="BK165" s="187">
        <f>ROUND(I165*H165,2)</f>
        <v>0</v>
      </c>
      <c r="BL165" s="19" t="s">
        <v>282</v>
      </c>
      <c r="BM165" s="186" t="s">
        <v>1771</v>
      </c>
    </row>
    <row r="166" spans="1:65" s="2" customFormat="1" ht="11.25">
      <c r="A166" s="36"/>
      <c r="B166" s="37"/>
      <c r="C166" s="38"/>
      <c r="D166" s="188" t="s">
        <v>284</v>
      </c>
      <c r="E166" s="38"/>
      <c r="F166" s="189" t="s">
        <v>384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284</v>
      </c>
      <c r="AU166" s="19" t="s">
        <v>85</v>
      </c>
    </row>
    <row r="167" spans="1:65" s="2" customFormat="1" ht="11.25">
      <c r="A167" s="36"/>
      <c r="B167" s="37"/>
      <c r="C167" s="38"/>
      <c r="D167" s="193" t="s">
        <v>286</v>
      </c>
      <c r="E167" s="38"/>
      <c r="F167" s="194" t="s">
        <v>385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286</v>
      </c>
      <c r="AU167" s="19" t="s">
        <v>85</v>
      </c>
    </row>
    <row r="168" spans="1:65" s="13" customFormat="1" ht="11.25">
      <c r="B168" s="195"/>
      <c r="C168" s="196"/>
      <c r="D168" s="188" t="s">
        <v>288</v>
      </c>
      <c r="E168" s="197" t="s">
        <v>19</v>
      </c>
      <c r="F168" s="198" t="s">
        <v>1772</v>
      </c>
      <c r="G168" s="196"/>
      <c r="H168" s="199">
        <v>18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288</v>
      </c>
      <c r="AU168" s="205" t="s">
        <v>85</v>
      </c>
      <c r="AV168" s="13" t="s">
        <v>85</v>
      </c>
      <c r="AW168" s="13" t="s">
        <v>36</v>
      </c>
      <c r="AX168" s="13" t="s">
        <v>83</v>
      </c>
      <c r="AY168" s="205" t="s">
        <v>275</v>
      </c>
    </row>
    <row r="169" spans="1:65" s="2" customFormat="1" ht="16.5" customHeight="1">
      <c r="A169" s="36"/>
      <c r="B169" s="37"/>
      <c r="C169" s="175" t="s">
        <v>417</v>
      </c>
      <c r="D169" s="175" t="s">
        <v>277</v>
      </c>
      <c r="E169" s="176" t="s">
        <v>925</v>
      </c>
      <c r="F169" s="177" t="s">
        <v>926</v>
      </c>
      <c r="G169" s="178" t="s">
        <v>314</v>
      </c>
      <c r="H169" s="179">
        <v>102</v>
      </c>
      <c r="I169" s="180"/>
      <c r="J169" s="181">
        <f>ROUND(I169*H169,2)</f>
        <v>0</v>
      </c>
      <c r="K169" s="177" t="s">
        <v>281</v>
      </c>
      <c r="L169" s="41"/>
      <c r="M169" s="182" t="s">
        <v>19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282</v>
      </c>
      <c r="AT169" s="186" t="s">
        <v>277</v>
      </c>
      <c r="AU169" s="186" t="s">
        <v>85</v>
      </c>
      <c r="AY169" s="19" t="s">
        <v>275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282</v>
      </c>
      <c r="BM169" s="186" t="s">
        <v>1773</v>
      </c>
    </row>
    <row r="170" spans="1:65" s="2" customFormat="1" ht="11.25">
      <c r="A170" s="36"/>
      <c r="B170" s="37"/>
      <c r="C170" s="38"/>
      <c r="D170" s="188" t="s">
        <v>284</v>
      </c>
      <c r="E170" s="38"/>
      <c r="F170" s="189" t="s">
        <v>928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284</v>
      </c>
      <c r="AU170" s="19" t="s">
        <v>85</v>
      </c>
    </row>
    <row r="171" spans="1:65" s="2" customFormat="1" ht="11.25">
      <c r="A171" s="36"/>
      <c r="B171" s="37"/>
      <c r="C171" s="38"/>
      <c r="D171" s="193" t="s">
        <v>286</v>
      </c>
      <c r="E171" s="38"/>
      <c r="F171" s="194" t="s">
        <v>929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286</v>
      </c>
      <c r="AU171" s="19" t="s">
        <v>85</v>
      </c>
    </row>
    <row r="172" spans="1:65" s="13" customFormat="1" ht="11.25">
      <c r="B172" s="195"/>
      <c r="C172" s="196"/>
      <c r="D172" s="188" t="s">
        <v>288</v>
      </c>
      <c r="E172" s="197" t="s">
        <v>19</v>
      </c>
      <c r="F172" s="198" t="s">
        <v>1774</v>
      </c>
      <c r="G172" s="196"/>
      <c r="H172" s="199">
        <v>102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288</v>
      </c>
      <c r="AU172" s="205" t="s">
        <v>85</v>
      </c>
      <c r="AV172" s="13" t="s">
        <v>85</v>
      </c>
      <c r="AW172" s="13" t="s">
        <v>36</v>
      </c>
      <c r="AX172" s="13" t="s">
        <v>83</v>
      </c>
      <c r="AY172" s="205" t="s">
        <v>275</v>
      </c>
    </row>
    <row r="173" spans="1:65" s="2" customFormat="1" ht="16.5" customHeight="1">
      <c r="A173" s="36"/>
      <c r="B173" s="37"/>
      <c r="C173" s="175" t="s">
        <v>422</v>
      </c>
      <c r="D173" s="175" t="s">
        <v>277</v>
      </c>
      <c r="E173" s="176" t="s">
        <v>388</v>
      </c>
      <c r="F173" s="177" t="s">
        <v>389</v>
      </c>
      <c r="G173" s="178" t="s">
        <v>314</v>
      </c>
      <c r="H173" s="179">
        <v>24</v>
      </c>
      <c r="I173" s="180"/>
      <c r="J173" s="181">
        <f>ROUND(I173*H173,2)</f>
        <v>0</v>
      </c>
      <c r="K173" s="177" t="s">
        <v>281</v>
      </c>
      <c r="L173" s="41"/>
      <c r="M173" s="182" t="s">
        <v>19</v>
      </c>
      <c r="N173" s="183" t="s">
        <v>46</v>
      </c>
      <c r="O173" s="66"/>
      <c r="P173" s="184">
        <f>O173*H173</f>
        <v>0</v>
      </c>
      <c r="Q173" s="184">
        <v>2.0799999999999998E-3</v>
      </c>
      <c r="R173" s="184">
        <f>Q173*H173</f>
        <v>4.9919999999999992E-2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282</v>
      </c>
      <c r="AT173" s="186" t="s">
        <v>277</v>
      </c>
      <c r="AU173" s="186" t="s">
        <v>85</v>
      </c>
      <c r="AY173" s="19" t="s">
        <v>275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83</v>
      </c>
      <c r="BK173" s="187">
        <f>ROUND(I173*H173,2)</f>
        <v>0</v>
      </c>
      <c r="BL173" s="19" t="s">
        <v>282</v>
      </c>
      <c r="BM173" s="186" t="s">
        <v>1775</v>
      </c>
    </row>
    <row r="174" spans="1:65" s="2" customFormat="1" ht="11.25">
      <c r="A174" s="36"/>
      <c r="B174" s="37"/>
      <c r="C174" s="38"/>
      <c r="D174" s="188" t="s">
        <v>284</v>
      </c>
      <c r="E174" s="38"/>
      <c r="F174" s="189" t="s">
        <v>391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284</v>
      </c>
      <c r="AU174" s="19" t="s">
        <v>85</v>
      </c>
    </row>
    <row r="175" spans="1:65" s="2" customFormat="1" ht="11.25">
      <c r="A175" s="36"/>
      <c r="B175" s="37"/>
      <c r="C175" s="38"/>
      <c r="D175" s="193" t="s">
        <v>286</v>
      </c>
      <c r="E175" s="38"/>
      <c r="F175" s="194" t="s">
        <v>392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286</v>
      </c>
      <c r="AU175" s="19" t="s">
        <v>85</v>
      </c>
    </row>
    <row r="176" spans="1:65" s="14" customFormat="1" ht="11.25">
      <c r="B176" s="217"/>
      <c r="C176" s="218"/>
      <c r="D176" s="188" t="s">
        <v>288</v>
      </c>
      <c r="E176" s="219" t="s">
        <v>19</v>
      </c>
      <c r="F176" s="220" t="s">
        <v>393</v>
      </c>
      <c r="G176" s="218"/>
      <c r="H176" s="219" t="s">
        <v>19</v>
      </c>
      <c r="I176" s="221"/>
      <c r="J176" s="218"/>
      <c r="K176" s="218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288</v>
      </c>
      <c r="AU176" s="226" t="s">
        <v>85</v>
      </c>
      <c r="AV176" s="14" t="s">
        <v>83</v>
      </c>
      <c r="AW176" s="14" t="s">
        <v>36</v>
      </c>
      <c r="AX176" s="14" t="s">
        <v>75</v>
      </c>
      <c r="AY176" s="226" t="s">
        <v>275</v>
      </c>
    </row>
    <row r="177" spans="1:65" s="13" customFormat="1" ht="11.25">
      <c r="B177" s="195"/>
      <c r="C177" s="196"/>
      <c r="D177" s="188" t="s">
        <v>288</v>
      </c>
      <c r="E177" s="197" t="s">
        <v>19</v>
      </c>
      <c r="F177" s="198" t="s">
        <v>1748</v>
      </c>
      <c r="G177" s="196"/>
      <c r="H177" s="199">
        <v>18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288</v>
      </c>
      <c r="AU177" s="205" t="s">
        <v>85</v>
      </c>
      <c r="AV177" s="13" t="s">
        <v>85</v>
      </c>
      <c r="AW177" s="13" t="s">
        <v>36</v>
      </c>
      <c r="AX177" s="13" t="s">
        <v>75</v>
      </c>
      <c r="AY177" s="205" t="s">
        <v>275</v>
      </c>
    </row>
    <row r="178" spans="1:65" s="13" customFormat="1" ht="11.25">
      <c r="B178" s="195"/>
      <c r="C178" s="196"/>
      <c r="D178" s="188" t="s">
        <v>288</v>
      </c>
      <c r="E178" s="197" t="s">
        <v>19</v>
      </c>
      <c r="F178" s="198" t="s">
        <v>1776</v>
      </c>
      <c r="G178" s="196"/>
      <c r="H178" s="199">
        <v>6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288</v>
      </c>
      <c r="AU178" s="205" t="s">
        <v>85</v>
      </c>
      <c r="AV178" s="13" t="s">
        <v>85</v>
      </c>
      <c r="AW178" s="13" t="s">
        <v>36</v>
      </c>
      <c r="AX178" s="13" t="s">
        <v>75</v>
      </c>
      <c r="AY178" s="205" t="s">
        <v>275</v>
      </c>
    </row>
    <row r="179" spans="1:65" s="15" customFormat="1" ht="11.25">
      <c r="B179" s="231"/>
      <c r="C179" s="232"/>
      <c r="D179" s="188" t="s">
        <v>288</v>
      </c>
      <c r="E179" s="233" t="s">
        <v>19</v>
      </c>
      <c r="F179" s="234" t="s">
        <v>922</v>
      </c>
      <c r="G179" s="232"/>
      <c r="H179" s="235">
        <v>24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288</v>
      </c>
      <c r="AU179" s="241" t="s">
        <v>85</v>
      </c>
      <c r="AV179" s="15" t="s">
        <v>282</v>
      </c>
      <c r="AW179" s="15" t="s">
        <v>36</v>
      </c>
      <c r="AX179" s="15" t="s">
        <v>83</v>
      </c>
      <c r="AY179" s="241" t="s">
        <v>275</v>
      </c>
    </row>
    <row r="180" spans="1:65" s="2" customFormat="1" ht="16.5" customHeight="1">
      <c r="A180" s="36"/>
      <c r="B180" s="37"/>
      <c r="C180" s="175" t="s">
        <v>429</v>
      </c>
      <c r="D180" s="175" t="s">
        <v>277</v>
      </c>
      <c r="E180" s="176" t="s">
        <v>395</v>
      </c>
      <c r="F180" s="177" t="s">
        <v>396</v>
      </c>
      <c r="G180" s="178" t="s">
        <v>397</v>
      </c>
      <c r="H180" s="179">
        <v>18</v>
      </c>
      <c r="I180" s="180"/>
      <c r="J180" s="181">
        <f>ROUND(I180*H180,2)</f>
        <v>0</v>
      </c>
      <c r="K180" s="177" t="s">
        <v>19</v>
      </c>
      <c r="L180" s="41"/>
      <c r="M180" s="182" t="s">
        <v>19</v>
      </c>
      <c r="N180" s="183" t="s">
        <v>46</v>
      </c>
      <c r="O180" s="66"/>
      <c r="P180" s="184">
        <f>O180*H180</f>
        <v>0</v>
      </c>
      <c r="Q180" s="184">
        <v>2.0000000000000002E-5</v>
      </c>
      <c r="R180" s="184">
        <f>Q180*H180</f>
        <v>3.6000000000000002E-4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282</v>
      </c>
      <c r="AT180" s="186" t="s">
        <v>277</v>
      </c>
      <c r="AU180" s="186" t="s">
        <v>85</v>
      </c>
      <c r="AY180" s="19" t="s">
        <v>275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282</v>
      </c>
      <c r="BM180" s="186" t="s">
        <v>1777</v>
      </c>
    </row>
    <row r="181" spans="1:65" s="2" customFormat="1" ht="11.25">
      <c r="A181" s="36"/>
      <c r="B181" s="37"/>
      <c r="C181" s="38"/>
      <c r="D181" s="188" t="s">
        <v>284</v>
      </c>
      <c r="E181" s="38"/>
      <c r="F181" s="189" t="s">
        <v>396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284</v>
      </c>
      <c r="AU181" s="19" t="s">
        <v>85</v>
      </c>
    </row>
    <row r="182" spans="1:65" s="13" customFormat="1" ht="11.25">
      <c r="B182" s="195"/>
      <c r="C182" s="196"/>
      <c r="D182" s="188" t="s">
        <v>288</v>
      </c>
      <c r="E182" s="197" t="s">
        <v>19</v>
      </c>
      <c r="F182" s="198" t="s">
        <v>1748</v>
      </c>
      <c r="G182" s="196"/>
      <c r="H182" s="199">
        <v>18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288</v>
      </c>
      <c r="AU182" s="205" t="s">
        <v>85</v>
      </c>
      <c r="AV182" s="13" t="s">
        <v>85</v>
      </c>
      <c r="AW182" s="13" t="s">
        <v>36</v>
      </c>
      <c r="AX182" s="13" t="s">
        <v>83</v>
      </c>
      <c r="AY182" s="205" t="s">
        <v>275</v>
      </c>
    </row>
    <row r="183" spans="1:65" s="2" customFormat="1" ht="16.5" customHeight="1">
      <c r="A183" s="36"/>
      <c r="B183" s="37"/>
      <c r="C183" s="175" t="s">
        <v>435</v>
      </c>
      <c r="D183" s="175" t="s">
        <v>277</v>
      </c>
      <c r="E183" s="176" t="s">
        <v>401</v>
      </c>
      <c r="F183" s="177" t="s">
        <v>402</v>
      </c>
      <c r="G183" s="178" t="s">
        <v>280</v>
      </c>
      <c r="H183" s="179">
        <v>58.8</v>
      </c>
      <c r="I183" s="180"/>
      <c r="J183" s="181">
        <f>ROUND(I183*H183,2)</f>
        <v>0</v>
      </c>
      <c r="K183" s="177" t="s">
        <v>281</v>
      </c>
      <c r="L183" s="41"/>
      <c r="M183" s="182" t="s">
        <v>19</v>
      </c>
      <c r="N183" s="183" t="s">
        <v>46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282</v>
      </c>
      <c r="AT183" s="186" t="s">
        <v>277</v>
      </c>
      <c r="AU183" s="186" t="s">
        <v>85</v>
      </c>
      <c r="AY183" s="19" t="s">
        <v>275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83</v>
      </c>
      <c r="BK183" s="187">
        <f>ROUND(I183*H183,2)</f>
        <v>0</v>
      </c>
      <c r="BL183" s="19" t="s">
        <v>282</v>
      </c>
      <c r="BM183" s="186" t="s">
        <v>1778</v>
      </c>
    </row>
    <row r="184" spans="1:65" s="2" customFormat="1" ht="11.25">
      <c r="A184" s="36"/>
      <c r="B184" s="37"/>
      <c r="C184" s="38"/>
      <c r="D184" s="188" t="s">
        <v>284</v>
      </c>
      <c r="E184" s="38"/>
      <c r="F184" s="189" t="s">
        <v>404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284</v>
      </c>
      <c r="AU184" s="19" t="s">
        <v>85</v>
      </c>
    </row>
    <row r="185" spans="1:65" s="2" customFormat="1" ht="11.25">
      <c r="A185" s="36"/>
      <c r="B185" s="37"/>
      <c r="C185" s="38"/>
      <c r="D185" s="193" t="s">
        <v>286</v>
      </c>
      <c r="E185" s="38"/>
      <c r="F185" s="194" t="s">
        <v>405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286</v>
      </c>
      <c r="AU185" s="19" t="s">
        <v>85</v>
      </c>
    </row>
    <row r="186" spans="1:65" s="13" customFormat="1" ht="11.25">
      <c r="B186" s="195"/>
      <c r="C186" s="196"/>
      <c r="D186" s="188" t="s">
        <v>288</v>
      </c>
      <c r="E186" s="197" t="s">
        <v>19</v>
      </c>
      <c r="F186" s="198" t="s">
        <v>1748</v>
      </c>
      <c r="G186" s="196"/>
      <c r="H186" s="199">
        <v>18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288</v>
      </c>
      <c r="AU186" s="205" t="s">
        <v>85</v>
      </c>
      <c r="AV186" s="13" t="s">
        <v>85</v>
      </c>
      <c r="AW186" s="13" t="s">
        <v>36</v>
      </c>
      <c r="AX186" s="13" t="s">
        <v>75</v>
      </c>
      <c r="AY186" s="205" t="s">
        <v>275</v>
      </c>
    </row>
    <row r="187" spans="1:65" s="13" customFormat="1" ht="11.25">
      <c r="B187" s="195"/>
      <c r="C187" s="196"/>
      <c r="D187" s="188" t="s">
        <v>288</v>
      </c>
      <c r="E187" s="197" t="s">
        <v>19</v>
      </c>
      <c r="F187" s="198" t="s">
        <v>1779</v>
      </c>
      <c r="G187" s="196"/>
      <c r="H187" s="199">
        <v>40.799999999999997</v>
      </c>
      <c r="I187" s="200"/>
      <c r="J187" s="196"/>
      <c r="K187" s="196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288</v>
      </c>
      <c r="AU187" s="205" t="s">
        <v>85</v>
      </c>
      <c r="AV187" s="13" t="s">
        <v>85</v>
      </c>
      <c r="AW187" s="13" t="s">
        <v>36</v>
      </c>
      <c r="AX187" s="13" t="s">
        <v>75</v>
      </c>
      <c r="AY187" s="205" t="s">
        <v>275</v>
      </c>
    </row>
    <row r="188" spans="1:65" s="15" customFormat="1" ht="11.25">
      <c r="B188" s="231"/>
      <c r="C188" s="232"/>
      <c r="D188" s="188" t="s">
        <v>288</v>
      </c>
      <c r="E188" s="233" t="s">
        <v>19</v>
      </c>
      <c r="F188" s="234" t="s">
        <v>922</v>
      </c>
      <c r="G188" s="232"/>
      <c r="H188" s="235">
        <v>58.8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288</v>
      </c>
      <c r="AU188" s="241" t="s">
        <v>85</v>
      </c>
      <c r="AV188" s="15" t="s">
        <v>282</v>
      </c>
      <c r="AW188" s="15" t="s">
        <v>36</v>
      </c>
      <c r="AX188" s="15" t="s">
        <v>83</v>
      </c>
      <c r="AY188" s="241" t="s">
        <v>275</v>
      </c>
    </row>
    <row r="189" spans="1:65" s="2" customFormat="1" ht="16.5" customHeight="1">
      <c r="A189" s="36"/>
      <c r="B189" s="37"/>
      <c r="C189" s="206" t="s">
        <v>442</v>
      </c>
      <c r="D189" s="206" t="s">
        <v>302</v>
      </c>
      <c r="E189" s="207" t="s">
        <v>407</v>
      </c>
      <c r="F189" s="208" t="s">
        <v>408</v>
      </c>
      <c r="G189" s="209" t="s">
        <v>409</v>
      </c>
      <c r="H189" s="210">
        <v>6.056</v>
      </c>
      <c r="I189" s="211"/>
      <c r="J189" s="212">
        <f>ROUND(I189*H189,2)</f>
        <v>0</v>
      </c>
      <c r="K189" s="208" t="s">
        <v>281</v>
      </c>
      <c r="L189" s="213"/>
      <c r="M189" s="214" t="s">
        <v>19</v>
      </c>
      <c r="N189" s="215" t="s">
        <v>46</v>
      </c>
      <c r="O189" s="66"/>
      <c r="P189" s="184">
        <f>O189*H189</f>
        <v>0</v>
      </c>
      <c r="Q189" s="184">
        <v>0.2</v>
      </c>
      <c r="R189" s="184">
        <f>Q189*H189</f>
        <v>1.2112000000000001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306</v>
      </c>
      <c r="AT189" s="186" t="s">
        <v>302</v>
      </c>
      <c r="AU189" s="186" t="s">
        <v>85</v>
      </c>
      <c r="AY189" s="19" t="s">
        <v>275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83</v>
      </c>
      <c r="BK189" s="187">
        <f>ROUND(I189*H189,2)</f>
        <v>0</v>
      </c>
      <c r="BL189" s="19" t="s">
        <v>282</v>
      </c>
      <c r="BM189" s="186" t="s">
        <v>1780</v>
      </c>
    </row>
    <row r="190" spans="1:65" s="2" customFormat="1" ht="11.25">
      <c r="A190" s="36"/>
      <c r="B190" s="37"/>
      <c r="C190" s="38"/>
      <c r="D190" s="188" t="s">
        <v>284</v>
      </c>
      <c r="E190" s="38"/>
      <c r="F190" s="189" t="s">
        <v>408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284</v>
      </c>
      <c r="AU190" s="19" t="s">
        <v>85</v>
      </c>
    </row>
    <row r="191" spans="1:65" s="13" customFormat="1" ht="11.25">
      <c r="B191" s="195"/>
      <c r="C191" s="196"/>
      <c r="D191" s="188" t="s">
        <v>288</v>
      </c>
      <c r="E191" s="196"/>
      <c r="F191" s="198" t="s">
        <v>1781</v>
      </c>
      <c r="G191" s="196"/>
      <c r="H191" s="199">
        <v>6.056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288</v>
      </c>
      <c r="AU191" s="205" t="s">
        <v>85</v>
      </c>
      <c r="AV191" s="13" t="s">
        <v>85</v>
      </c>
      <c r="AW191" s="13" t="s">
        <v>4</v>
      </c>
      <c r="AX191" s="13" t="s">
        <v>83</v>
      </c>
      <c r="AY191" s="205" t="s">
        <v>275</v>
      </c>
    </row>
    <row r="192" spans="1:65" s="2" customFormat="1" ht="16.5" customHeight="1">
      <c r="A192" s="36"/>
      <c r="B192" s="37"/>
      <c r="C192" s="175" t="s">
        <v>450</v>
      </c>
      <c r="D192" s="175" t="s">
        <v>277</v>
      </c>
      <c r="E192" s="176" t="s">
        <v>412</v>
      </c>
      <c r="F192" s="177" t="s">
        <v>413</v>
      </c>
      <c r="G192" s="178" t="s">
        <v>292</v>
      </c>
      <c r="H192" s="179">
        <v>0.13800000000000001</v>
      </c>
      <c r="I192" s="180"/>
      <c r="J192" s="181">
        <f>ROUND(I192*H192,2)</f>
        <v>0</v>
      </c>
      <c r="K192" s="177" t="s">
        <v>19</v>
      </c>
      <c r="L192" s="41"/>
      <c r="M192" s="182" t="s">
        <v>19</v>
      </c>
      <c r="N192" s="183" t="s">
        <v>46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282</v>
      </c>
      <c r="AT192" s="186" t="s">
        <v>277</v>
      </c>
      <c r="AU192" s="186" t="s">
        <v>85</v>
      </c>
      <c r="AY192" s="19" t="s">
        <v>275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83</v>
      </c>
      <c r="BK192" s="187">
        <f>ROUND(I192*H192,2)</f>
        <v>0</v>
      </c>
      <c r="BL192" s="19" t="s">
        <v>282</v>
      </c>
      <c r="BM192" s="186" t="s">
        <v>1782</v>
      </c>
    </row>
    <row r="193" spans="1:65" s="2" customFormat="1" ht="11.25">
      <c r="A193" s="36"/>
      <c r="B193" s="37"/>
      <c r="C193" s="38"/>
      <c r="D193" s="188" t="s">
        <v>284</v>
      </c>
      <c r="E193" s="38"/>
      <c r="F193" s="189" t="s">
        <v>415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284</v>
      </c>
      <c r="AU193" s="19" t="s">
        <v>85</v>
      </c>
    </row>
    <row r="194" spans="1:65" s="13" customFormat="1" ht="11.25">
      <c r="B194" s="195"/>
      <c r="C194" s="196"/>
      <c r="D194" s="188" t="s">
        <v>288</v>
      </c>
      <c r="E194" s="197" t="s">
        <v>19</v>
      </c>
      <c r="F194" s="198" t="s">
        <v>1783</v>
      </c>
      <c r="G194" s="196"/>
      <c r="H194" s="199">
        <v>3.5999999999999997E-2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288</v>
      </c>
      <c r="AU194" s="205" t="s">
        <v>85</v>
      </c>
      <c r="AV194" s="13" t="s">
        <v>85</v>
      </c>
      <c r="AW194" s="13" t="s">
        <v>36</v>
      </c>
      <c r="AX194" s="13" t="s">
        <v>75</v>
      </c>
      <c r="AY194" s="205" t="s">
        <v>275</v>
      </c>
    </row>
    <row r="195" spans="1:65" s="13" customFormat="1" ht="11.25">
      <c r="B195" s="195"/>
      <c r="C195" s="196"/>
      <c r="D195" s="188" t="s">
        <v>288</v>
      </c>
      <c r="E195" s="197" t="s">
        <v>19</v>
      </c>
      <c r="F195" s="198" t="s">
        <v>1784</v>
      </c>
      <c r="G195" s="196"/>
      <c r="H195" s="199">
        <v>0.10199999999999999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288</v>
      </c>
      <c r="AU195" s="205" t="s">
        <v>85</v>
      </c>
      <c r="AV195" s="13" t="s">
        <v>85</v>
      </c>
      <c r="AW195" s="13" t="s">
        <v>36</v>
      </c>
      <c r="AX195" s="13" t="s">
        <v>75</v>
      </c>
      <c r="AY195" s="205" t="s">
        <v>275</v>
      </c>
    </row>
    <row r="196" spans="1:65" s="15" customFormat="1" ht="11.25">
      <c r="B196" s="231"/>
      <c r="C196" s="232"/>
      <c r="D196" s="188" t="s">
        <v>288</v>
      </c>
      <c r="E196" s="233" t="s">
        <v>19</v>
      </c>
      <c r="F196" s="234" t="s">
        <v>922</v>
      </c>
      <c r="G196" s="232"/>
      <c r="H196" s="235">
        <v>0.13800000000000001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288</v>
      </c>
      <c r="AU196" s="241" t="s">
        <v>85</v>
      </c>
      <c r="AV196" s="15" t="s">
        <v>282</v>
      </c>
      <c r="AW196" s="15" t="s">
        <v>36</v>
      </c>
      <c r="AX196" s="15" t="s">
        <v>83</v>
      </c>
      <c r="AY196" s="241" t="s">
        <v>275</v>
      </c>
    </row>
    <row r="197" spans="1:65" s="2" customFormat="1" ht="16.5" customHeight="1">
      <c r="A197" s="36"/>
      <c r="B197" s="37"/>
      <c r="C197" s="206" t="s">
        <v>456</v>
      </c>
      <c r="D197" s="206" t="s">
        <v>302</v>
      </c>
      <c r="E197" s="207" t="s">
        <v>418</v>
      </c>
      <c r="F197" s="208" t="s">
        <v>419</v>
      </c>
      <c r="G197" s="209" t="s">
        <v>305</v>
      </c>
      <c r="H197" s="210">
        <v>4.0000000000000001E-3</v>
      </c>
      <c r="I197" s="211"/>
      <c r="J197" s="212">
        <f>ROUND(I197*H197,2)</f>
        <v>0</v>
      </c>
      <c r="K197" s="208" t="s">
        <v>19</v>
      </c>
      <c r="L197" s="213"/>
      <c r="M197" s="214" t="s">
        <v>19</v>
      </c>
      <c r="N197" s="215" t="s">
        <v>46</v>
      </c>
      <c r="O197" s="66"/>
      <c r="P197" s="184">
        <f>O197*H197</f>
        <v>0</v>
      </c>
      <c r="Q197" s="184">
        <v>1E-3</v>
      </c>
      <c r="R197" s="184">
        <f>Q197*H197</f>
        <v>3.9999999999999998E-6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306</v>
      </c>
      <c r="AT197" s="186" t="s">
        <v>302</v>
      </c>
      <c r="AU197" s="186" t="s">
        <v>85</v>
      </c>
      <c r="AY197" s="19" t="s">
        <v>275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83</v>
      </c>
      <c r="BK197" s="187">
        <f>ROUND(I197*H197,2)</f>
        <v>0</v>
      </c>
      <c r="BL197" s="19" t="s">
        <v>282</v>
      </c>
      <c r="BM197" s="186" t="s">
        <v>1785</v>
      </c>
    </row>
    <row r="198" spans="1:65" s="2" customFormat="1" ht="11.25">
      <c r="A198" s="36"/>
      <c r="B198" s="37"/>
      <c r="C198" s="38"/>
      <c r="D198" s="188" t="s">
        <v>284</v>
      </c>
      <c r="E198" s="38"/>
      <c r="F198" s="189" t="s">
        <v>419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284</v>
      </c>
      <c r="AU198" s="19" t="s">
        <v>85</v>
      </c>
    </row>
    <row r="199" spans="1:65" s="13" customFormat="1" ht="11.25">
      <c r="B199" s="195"/>
      <c r="C199" s="196"/>
      <c r="D199" s="188" t="s">
        <v>288</v>
      </c>
      <c r="E199" s="196"/>
      <c r="F199" s="198" t="s">
        <v>1786</v>
      </c>
      <c r="G199" s="196"/>
      <c r="H199" s="199">
        <v>4.0000000000000001E-3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288</v>
      </c>
      <c r="AU199" s="205" t="s">
        <v>85</v>
      </c>
      <c r="AV199" s="13" t="s">
        <v>85</v>
      </c>
      <c r="AW199" s="13" t="s">
        <v>4</v>
      </c>
      <c r="AX199" s="13" t="s">
        <v>83</v>
      </c>
      <c r="AY199" s="205" t="s">
        <v>275</v>
      </c>
    </row>
    <row r="200" spans="1:65" s="2" customFormat="1" ht="16.5" customHeight="1">
      <c r="A200" s="36"/>
      <c r="B200" s="37"/>
      <c r="C200" s="175" t="s">
        <v>461</v>
      </c>
      <c r="D200" s="175" t="s">
        <v>277</v>
      </c>
      <c r="E200" s="176" t="s">
        <v>423</v>
      </c>
      <c r="F200" s="177" t="s">
        <v>424</v>
      </c>
      <c r="G200" s="178" t="s">
        <v>409</v>
      </c>
      <c r="H200" s="179">
        <v>19.2</v>
      </c>
      <c r="I200" s="180"/>
      <c r="J200" s="181">
        <f>ROUND(I200*H200,2)</f>
        <v>0</v>
      </c>
      <c r="K200" s="177" t="s">
        <v>281</v>
      </c>
      <c r="L200" s="41"/>
      <c r="M200" s="182" t="s">
        <v>19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282</v>
      </c>
      <c r="AT200" s="186" t="s">
        <v>277</v>
      </c>
      <c r="AU200" s="186" t="s">
        <v>85</v>
      </c>
      <c r="AY200" s="19" t="s">
        <v>275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282</v>
      </c>
      <c r="BM200" s="186" t="s">
        <v>1787</v>
      </c>
    </row>
    <row r="201" spans="1:65" s="2" customFormat="1" ht="11.25">
      <c r="A201" s="36"/>
      <c r="B201" s="37"/>
      <c r="C201" s="38"/>
      <c r="D201" s="188" t="s">
        <v>284</v>
      </c>
      <c r="E201" s="38"/>
      <c r="F201" s="189" t="s">
        <v>426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284</v>
      </c>
      <c r="AU201" s="19" t="s">
        <v>85</v>
      </c>
    </row>
    <row r="202" spans="1:65" s="2" customFormat="1" ht="11.25">
      <c r="A202" s="36"/>
      <c r="B202" s="37"/>
      <c r="C202" s="38"/>
      <c r="D202" s="193" t="s">
        <v>286</v>
      </c>
      <c r="E202" s="38"/>
      <c r="F202" s="194" t="s">
        <v>427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286</v>
      </c>
      <c r="AU202" s="19" t="s">
        <v>85</v>
      </c>
    </row>
    <row r="203" spans="1:65" s="13" customFormat="1" ht="11.25">
      <c r="B203" s="195"/>
      <c r="C203" s="196"/>
      <c r="D203" s="188" t="s">
        <v>288</v>
      </c>
      <c r="E203" s="197" t="s">
        <v>19</v>
      </c>
      <c r="F203" s="198" t="s">
        <v>1788</v>
      </c>
      <c r="G203" s="196"/>
      <c r="H203" s="199">
        <v>9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288</v>
      </c>
      <c r="AU203" s="205" t="s">
        <v>85</v>
      </c>
      <c r="AV203" s="13" t="s">
        <v>85</v>
      </c>
      <c r="AW203" s="13" t="s">
        <v>36</v>
      </c>
      <c r="AX203" s="13" t="s">
        <v>75</v>
      </c>
      <c r="AY203" s="205" t="s">
        <v>275</v>
      </c>
    </row>
    <row r="204" spans="1:65" s="13" customFormat="1" ht="11.25">
      <c r="B204" s="195"/>
      <c r="C204" s="196"/>
      <c r="D204" s="188" t="s">
        <v>288</v>
      </c>
      <c r="E204" s="197" t="s">
        <v>19</v>
      </c>
      <c r="F204" s="198" t="s">
        <v>1789</v>
      </c>
      <c r="G204" s="196"/>
      <c r="H204" s="199">
        <v>10.199999999999999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288</v>
      </c>
      <c r="AU204" s="205" t="s">
        <v>85</v>
      </c>
      <c r="AV204" s="13" t="s">
        <v>85</v>
      </c>
      <c r="AW204" s="13" t="s">
        <v>36</v>
      </c>
      <c r="AX204" s="13" t="s">
        <v>75</v>
      </c>
      <c r="AY204" s="205" t="s">
        <v>275</v>
      </c>
    </row>
    <row r="205" spans="1:65" s="15" customFormat="1" ht="11.25">
      <c r="B205" s="231"/>
      <c r="C205" s="232"/>
      <c r="D205" s="188" t="s">
        <v>288</v>
      </c>
      <c r="E205" s="233" t="s">
        <v>19</v>
      </c>
      <c r="F205" s="234" t="s">
        <v>922</v>
      </c>
      <c r="G205" s="232"/>
      <c r="H205" s="235">
        <v>19.2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288</v>
      </c>
      <c r="AU205" s="241" t="s">
        <v>85</v>
      </c>
      <c r="AV205" s="15" t="s">
        <v>282</v>
      </c>
      <c r="AW205" s="15" t="s">
        <v>36</v>
      </c>
      <c r="AX205" s="15" t="s">
        <v>83</v>
      </c>
      <c r="AY205" s="241" t="s">
        <v>275</v>
      </c>
    </row>
    <row r="206" spans="1:65" s="2" customFormat="1" ht="16.5" customHeight="1">
      <c r="A206" s="36"/>
      <c r="B206" s="37"/>
      <c r="C206" s="175" t="s">
        <v>469</v>
      </c>
      <c r="D206" s="175" t="s">
        <v>277</v>
      </c>
      <c r="E206" s="176" t="s">
        <v>430</v>
      </c>
      <c r="F206" s="177" t="s">
        <v>431</v>
      </c>
      <c r="G206" s="178" t="s">
        <v>409</v>
      </c>
      <c r="H206" s="179">
        <v>19.2</v>
      </c>
      <c r="I206" s="180"/>
      <c r="J206" s="181">
        <f>ROUND(I206*H206,2)</f>
        <v>0</v>
      </c>
      <c r="K206" s="177" t="s">
        <v>281</v>
      </c>
      <c r="L206" s="41"/>
      <c r="M206" s="182" t="s">
        <v>19</v>
      </c>
      <c r="N206" s="183" t="s">
        <v>46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282</v>
      </c>
      <c r="AT206" s="186" t="s">
        <v>277</v>
      </c>
      <c r="AU206" s="186" t="s">
        <v>85</v>
      </c>
      <c r="AY206" s="19" t="s">
        <v>275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83</v>
      </c>
      <c r="BK206" s="187">
        <f>ROUND(I206*H206,2)</f>
        <v>0</v>
      </c>
      <c r="BL206" s="19" t="s">
        <v>282</v>
      </c>
      <c r="BM206" s="186" t="s">
        <v>1790</v>
      </c>
    </row>
    <row r="207" spans="1:65" s="2" customFormat="1" ht="11.25">
      <c r="A207" s="36"/>
      <c r="B207" s="37"/>
      <c r="C207" s="38"/>
      <c r="D207" s="188" t="s">
        <v>284</v>
      </c>
      <c r="E207" s="38"/>
      <c r="F207" s="189" t="s">
        <v>433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284</v>
      </c>
      <c r="AU207" s="19" t="s">
        <v>85</v>
      </c>
    </row>
    <row r="208" spans="1:65" s="2" customFormat="1" ht="11.25">
      <c r="A208" s="36"/>
      <c r="B208" s="37"/>
      <c r="C208" s="38"/>
      <c r="D208" s="193" t="s">
        <v>286</v>
      </c>
      <c r="E208" s="38"/>
      <c r="F208" s="194" t="s">
        <v>434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286</v>
      </c>
      <c r="AU208" s="19" t="s">
        <v>85</v>
      </c>
    </row>
    <row r="209" spans="1:65" s="13" customFormat="1" ht="11.25">
      <c r="B209" s="195"/>
      <c r="C209" s="196"/>
      <c r="D209" s="188" t="s">
        <v>288</v>
      </c>
      <c r="E209" s="197" t="s">
        <v>19</v>
      </c>
      <c r="F209" s="198" t="s">
        <v>1788</v>
      </c>
      <c r="G209" s="196"/>
      <c r="H209" s="199">
        <v>9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288</v>
      </c>
      <c r="AU209" s="205" t="s">
        <v>85</v>
      </c>
      <c r="AV209" s="13" t="s">
        <v>85</v>
      </c>
      <c r="AW209" s="13" t="s">
        <v>36</v>
      </c>
      <c r="AX209" s="13" t="s">
        <v>75</v>
      </c>
      <c r="AY209" s="205" t="s">
        <v>275</v>
      </c>
    </row>
    <row r="210" spans="1:65" s="13" customFormat="1" ht="11.25">
      <c r="B210" s="195"/>
      <c r="C210" s="196"/>
      <c r="D210" s="188" t="s">
        <v>288</v>
      </c>
      <c r="E210" s="197" t="s">
        <v>19</v>
      </c>
      <c r="F210" s="198" t="s">
        <v>1789</v>
      </c>
      <c r="G210" s="196"/>
      <c r="H210" s="199">
        <v>10.199999999999999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288</v>
      </c>
      <c r="AU210" s="205" t="s">
        <v>85</v>
      </c>
      <c r="AV210" s="13" t="s">
        <v>85</v>
      </c>
      <c r="AW210" s="13" t="s">
        <v>36</v>
      </c>
      <c r="AX210" s="13" t="s">
        <v>75</v>
      </c>
      <c r="AY210" s="205" t="s">
        <v>275</v>
      </c>
    </row>
    <row r="211" spans="1:65" s="15" customFormat="1" ht="11.25">
      <c r="B211" s="231"/>
      <c r="C211" s="232"/>
      <c r="D211" s="188" t="s">
        <v>288</v>
      </c>
      <c r="E211" s="233" t="s">
        <v>19</v>
      </c>
      <c r="F211" s="234" t="s">
        <v>922</v>
      </c>
      <c r="G211" s="232"/>
      <c r="H211" s="235">
        <v>19.2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288</v>
      </c>
      <c r="AU211" s="241" t="s">
        <v>85</v>
      </c>
      <c r="AV211" s="15" t="s">
        <v>282</v>
      </c>
      <c r="AW211" s="15" t="s">
        <v>36</v>
      </c>
      <c r="AX211" s="15" t="s">
        <v>83</v>
      </c>
      <c r="AY211" s="241" t="s">
        <v>275</v>
      </c>
    </row>
    <row r="212" spans="1:65" s="2" customFormat="1" ht="16.5" customHeight="1">
      <c r="A212" s="36"/>
      <c r="B212" s="37"/>
      <c r="C212" s="175" t="s">
        <v>475</v>
      </c>
      <c r="D212" s="175" t="s">
        <v>277</v>
      </c>
      <c r="E212" s="176" t="s">
        <v>436</v>
      </c>
      <c r="F212" s="177" t="s">
        <v>437</v>
      </c>
      <c r="G212" s="178" t="s">
        <v>409</v>
      </c>
      <c r="H212" s="179">
        <v>76.8</v>
      </c>
      <c r="I212" s="180"/>
      <c r="J212" s="181">
        <f>ROUND(I212*H212,2)</f>
        <v>0</v>
      </c>
      <c r="K212" s="177" t="s">
        <v>281</v>
      </c>
      <c r="L212" s="41"/>
      <c r="M212" s="182" t="s">
        <v>19</v>
      </c>
      <c r="N212" s="183" t="s">
        <v>46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282</v>
      </c>
      <c r="AT212" s="186" t="s">
        <v>277</v>
      </c>
      <c r="AU212" s="186" t="s">
        <v>85</v>
      </c>
      <c r="AY212" s="19" t="s">
        <v>275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83</v>
      </c>
      <c r="BK212" s="187">
        <f>ROUND(I212*H212,2)</f>
        <v>0</v>
      </c>
      <c r="BL212" s="19" t="s">
        <v>282</v>
      </c>
      <c r="BM212" s="186" t="s">
        <v>1791</v>
      </c>
    </row>
    <row r="213" spans="1:65" s="2" customFormat="1" ht="11.25">
      <c r="A213" s="36"/>
      <c r="B213" s="37"/>
      <c r="C213" s="38"/>
      <c r="D213" s="188" t="s">
        <v>284</v>
      </c>
      <c r="E213" s="38"/>
      <c r="F213" s="189" t="s">
        <v>439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284</v>
      </c>
      <c r="AU213" s="19" t="s">
        <v>85</v>
      </c>
    </row>
    <row r="214" spans="1:65" s="2" customFormat="1" ht="11.25">
      <c r="A214" s="36"/>
      <c r="B214" s="37"/>
      <c r="C214" s="38"/>
      <c r="D214" s="193" t="s">
        <v>286</v>
      </c>
      <c r="E214" s="38"/>
      <c r="F214" s="194" t="s">
        <v>440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286</v>
      </c>
      <c r="AU214" s="19" t="s">
        <v>85</v>
      </c>
    </row>
    <row r="215" spans="1:65" s="14" customFormat="1" ht="11.25">
      <c r="B215" s="217"/>
      <c r="C215" s="218"/>
      <c r="D215" s="188" t="s">
        <v>288</v>
      </c>
      <c r="E215" s="219" t="s">
        <v>19</v>
      </c>
      <c r="F215" s="220" t="s">
        <v>947</v>
      </c>
      <c r="G215" s="218"/>
      <c r="H215" s="219" t="s">
        <v>19</v>
      </c>
      <c r="I215" s="221"/>
      <c r="J215" s="218"/>
      <c r="K215" s="218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288</v>
      </c>
      <c r="AU215" s="226" t="s">
        <v>85</v>
      </c>
      <c r="AV215" s="14" t="s">
        <v>83</v>
      </c>
      <c r="AW215" s="14" t="s">
        <v>36</v>
      </c>
      <c r="AX215" s="14" t="s">
        <v>75</v>
      </c>
      <c r="AY215" s="226" t="s">
        <v>275</v>
      </c>
    </row>
    <row r="216" spans="1:65" s="13" customFormat="1" ht="11.25">
      <c r="B216" s="195"/>
      <c r="C216" s="196"/>
      <c r="D216" s="188" t="s">
        <v>288</v>
      </c>
      <c r="E216" s="197" t="s">
        <v>19</v>
      </c>
      <c r="F216" s="198" t="s">
        <v>1792</v>
      </c>
      <c r="G216" s="196"/>
      <c r="H216" s="199">
        <v>36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288</v>
      </c>
      <c r="AU216" s="205" t="s">
        <v>85</v>
      </c>
      <c r="AV216" s="13" t="s">
        <v>85</v>
      </c>
      <c r="AW216" s="13" t="s">
        <v>36</v>
      </c>
      <c r="AX216" s="13" t="s">
        <v>75</v>
      </c>
      <c r="AY216" s="205" t="s">
        <v>275</v>
      </c>
    </row>
    <row r="217" spans="1:65" s="13" customFormat="1" ht="11.25">
      <c r="B217" s="195"/>
      <c r="C217" s="196"/>
      <c r="D217" s="188" t="s">
        <v>288</v>
      </c>
      <c r="E217" s="197" t="s">
        <v>19</v>
      </c>
      <c r="F217" s="198" t="s">
        <v>1793</v>
      </c>
      <c r="G217" s="196"/>
      <c r="H217" s="199">
        <v>40.799999999999997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288</v>
      </c>
      <c r="AU217" s="205" t="s">
        <v>85</v>
      </c>
      <c r="AV217" s="13" t="s">
        <v>85</v>
      </c>
      <c r="AW217" s="13" t="s">
        <v>36</v>
      </c>
      <c r="AX217" s="13" t="s">
        <v>75</v>
      </c>
      <c r="AY217" s="205" t="s">
        <v>275</v>
      </c>
    </row>
    <row r="218" spans="1:65" s="15" customFormat="1" ht="11.25">
      <c r="B218" s="231"/>
      <c r="C218" s="232"/>
      <c r="D218" s="188" t="s">
        <v>288</v>
      </c>
      <c r="E218" s="233" t="s">
        <v>19</v>
      </c>
      <c r="F218" s="234" t="s">
        <v>922</v>
      </c>
      <c r="G218" s="232"/>
      <c r="H218" s="235">
        <v>76.8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288</v>
      </c>
      <c r="AU218" s="241" t="s">
        <v>85</v>
      </c>
      <c r="AV218" s="15" t="s">
        <v>282</v>
      </c>
      <c r="AW218" s="15" t="s">
        <v>36</v>
      </c>
      <c r="AX218" s="15" t="s">
        <v>83</v>
      </c>
      <c r="AY218" s="241" t="s">
        <v>275</v>
      </c>
    </row>
    <row r="219" spans="1:65" s="2" customFormat="1" ht="16.5" customHeight="1">
      <c r="A219" s="36"/>
      <c r="B219" s="37"/>
      <c r="C219" s="206" t="s">
        <v>479</v>
      </c>
      <c r="D219" s="206" t="s">
        <v>302</v>
      </c>
      <c r="E219" s="207" t="s">
        <v>443</v>
      </c>
      <c r="F219" s="208" t="s">
        <v>444</v>
      </c>
      <c r="G219" s="209" t="s">
        <v>305</v>
      </c>
      <c r="H219" s="210">
        <v>7.2</v>
      </c>
      <c r="I219" s="211"/>
      <c r="J219" s="212">
        <f>ROUND(I219*H219,2)</f>
        <v>0</v>
      </c>
      <c r="K219" s="208" t="s">
        <v>19</v>
      </c>
      <c r="L219" s="213"/>
      <c r="M219" s="214" t="s">
        <v>19</v>
      </c>
      <c r="N219" s="215" t="s">
        <v>46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306</v>
      </c>
      <c r="AT219" s="186" t="s">
        <v>302</v>
      </c>
      <c r="AU219" s="186" t="s">
        <v>85</v>
      </c>
      <c r="AY219" s="19" t="s">
        <v>275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83</v>
      </c>
      <c r="BK219" s="187">
        <f>ROUND(I219*H219,2)</f>
        <v>0</v>
      </c>
      <c r="BL219" s="19" t="s">
        <v>282</v>
      </c>
      <c r="BM219" s="186" t="s">
        <v>1794</v>
      </c>
    </row>
    <row r="220" spans="1:65" s="2" customFormat="1" ht="11.25">
      <c r="A220" s="36"/>
      <c r="B220" s="37"/>
      <c r="C220" s="38"/>
      <c r="D220" s="188" t="s">
        <v>284</v>
      </c>
      <c r="E220" s="38"/>
      <c r="F220" s="189" t="s">
        <v>444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284</v>
      </c>
      <c r="AU220" s="19" t="s">
        <v>85</v>
      </c>
    </row>
    <row r="221" spans="1:65" s="2" customFormat="1" ht="19.5">
      <c r="A221" s="36"/>
      <c r="B221" s="37"/>
      <c r="C221" s="38"/>
      <c r="D221" s="188" t="s">
        <v>308</v>
      </c>
      <c r="E221" s="38"/>
      <c r="F221" s="216" t="s">
        <v>446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308</v>
      </c>
      <c r="AU221" s="19" t="s">
        <v>85</v>
      </c>
    </row>
    <row r="222" spans="1:65" s="13" customFormat="1" ht="11.25">
      <c r="B222" s="195"/>
      <c r="C222" s="196"/>
      <c r="D222" s="188" t="s">
        <v>288</v>
      </c>
      <c r="E222" s="197" t="s">
        <v>19</v>
      </c>
      <c r="F222" s="198" t="s">
        <v>1795</v>
      </c>
      <c r="G222" s="196"/>
      <c r="H222" s="199">
        <v>36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288</v>
      </c>
      <c r="AU222" s="205" t="s">
        <v>85</v>
      </c>
      <c r="AV222" s="13" t="s">
        <v>85</v>
      </c>
      <c r="AW222" s="13" t="s">
        <v>36</v>
      </c>
      <c r="AX222" s="13" t="s">
        <v>83</v>
      </c>
      <c r="AY222" s="205" t="s">
        <v>275</v>
      </c>
    </row>
    <row r="223" spans="1:65" s="13" customFormat="1" ht="11.25">
      <c r="B223" s="195"/>
      <c r="C223" s="196"/>
      <c r="D223" s="188" t="s">
        <v>288</v>
      </c>
      <c r="E223" s="196"/>
      <c r="F223" s="198" t="s">
        <v>1796</v>
      </c>
      <c r="G223" s="196"/>
      <c r="H223" s="199">
        <v>7.2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288</v>
      </c>
      <c r="AU223" s="205" t="s">
        <v>85</v>
      </c>
      <c r="AV223" s="13" t="s">
        <v>85</v>
      </c>
      <c r="AW223" s="13" t="s">
        <v>4</v>
      </c>
      <c r="AX223" s="13" t="s">
        <v>83</v>
      </c>
      <c r="AY223" s="205" t="s">
        <v>275</v>
      </c>
    </row>
    <row r="224" spans="1:65" s="12" customFormat="1" ht="22.9" customHeight="1">
      <c r="B224" s="159"/>
      <c r="C224" s="160"/>
      <c r="D224" s="161" t="s">
        <v>74</v>
      </c>
      <c r="E224" s="173" t="s">
        <v>282</v>
      </c>
      <c r="F224" s="173" t="s">
        <v>449</v>
      </c>
      <c r="G224" s="160"/>
      <c r="H224" s="160"/>
      <c r="I224" s="163"/>
      <c r="J224" s="174">
        <f>BK224</f>
        <v>0</v>
      </c>
      <c r="K224" s="160"/>
      <c r="L224" s="165"/>
      <c r="M224" s="166"/>
      <c r="N224" s="167"/>
      <c r="O224" s="167"/>
      <c r="P224" s="168">
        <f>SUM(P225:P233)</f>
        <v>0</v>
      </c>
      <c r="Q224" s="167"/>
      <c r="R224" s="168">
        <f>SUM(R225:R233)</f>
        <v>1.056E-2</v>
      </c>
      <c r="S224" s="167"/>
      <c r="T224" s="169">
        <f>SUM(T225:T233)</f>
        <v>0</v>
      </c>
      <c r="AR224" s="170" t="s">
        <v>83</v>
      </c>
      <c r="AT224" s="171" t="s">
        <v>74</v>
      </c>
      <c r="AU224" s="171" t="s">
        <v>83</v>
      </c>
      <c r="AY224" s="170" t="s">
        <v>275</v>
      </c>
      <c r="BK224" s="172">
        <f>SUM(BK225:BK233)</f>
        <v>0</v>
      </c>
    </row>
    <row r="225" spans="1:65" s="2" customFormat="1" ht="16.5" customHeight="1">
      <c r="A225" s="36"/>
      <c r="B225" s="37"/>
      <c r="C225" s="175" t="s">
        <v>483</v>
      </c>
      <c r="D225" s="175" t="s">
        <v>277</v>
      </c>
      <c r="E225" s="176" t="s">
        <v>451</v>
      </c>
      <c r="F225" s="177" t="s">
        <v>452</v>
      </c>
      <c r="G225" s="178" t="s">
        <v>453</v>
      </c>
      <c r="H225" s="179">
        <v>24</v>
      </c>
      <c r="I225" s="180"/>
      <c r="J225" s="181">
        <f>ROUND(I225*H225,2)</f>
        <v>0</v>
      </c>
      <c r="K225" s="177" t="s">
        <v>19</v>
      </c>
      <c r="L225" s="41"/>
      <c r="M225" s="182" t="s">
        <v>19</v>
      </c>
      <c r="N225" s="183" t="s">
        <v>46</v>
      </c>
      <c r="O225" s="66"/>
      <c r="P225" s="184">
        <f>O225*H225</f>
        <v>0</v>
      </c>
      <c r="Q225" s="184">
        <v>3.8000000000000002E-4</v>
      </c>
      <c r="R225" s="184">
        <f>Q225*H225</f>
        <v>9.1199999999999996E-3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282</v>
      </c>
      <c r="AT225" s="186" t="s">
        <v>277</v>
      </c>
      <c r="AU225" s="186" t="s">
        <v>85</v>
      </c>
      <c r="AY225" s="19" t="s">
        <v>275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83</v>
      </c>
      <c r="BK225" s="187">
        <f>ROUND(I225*H225,2)</f>
        <v>0</v>
      </c>
      <c r="BL225" s="19" t="s">
        <v>282</v>
      </c>
      <c r="BM225" s="186" t="s">
        <v>1797</v>
      </c>
    </row>
    <row r="226" spans="1:65" s="2" customFormat="1" ht="11.25">
      <c r="A226" s="36"/>
      <c r="B226" s="37"/>
      <c r="C226" s="38"/>
      <c r="D226" s="188" t="s">
        <v>284</v>
      </c>
      <c r="E226" s="38"/>
      <c r="F226" s="189" t="s">
        <v>452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284</v>
      </c>
      <c r="AU226" s="19" t="s">
        <v>85</v>
      </c>
    </row>
    <row r="227" spans="1:65" s="2" customFormat="1" ht="19.5">
      <c r="A227" s="36"/>
      <c r="B227" s="37"/>
      <c r="C227" s="38"/>
      <c r="D227" s="188" t="s">
        <v>308</v>
      </c>
      <c r="E227" s="38"/>
      <c r="F227" s="216" t="s">
        <v>455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308</v>
      </c>
      <c r="AU227" s="19" t="s">
        <v>85</v>
      </c>
    </row>
    <row r="228" spans="1:65" s="13" customFormat="1" ht="11.25">
      <c r="B228" s="195"/>
      <c r="C228" s="196"/>
      <c r="D228" s="188" t="s">
        <v>288</v>
      </c>
      <c r="E228" s="197" t="s">
        <v>19</v>
      </c>
      <c r="F228" s="198" t="s">
        <v>1748</v>
      </c>
      <c r="G228" s="196"/>
      <c r="H228" s="199">
        <v>18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288</v>
      </c>
      <c r="AU228" s="205" t="s">
        <v>85</v>
      </c>
      <c r="AV228" s="13" t="s">
        <v>85</v>
      </c>
      <c r="AW228" s="13" t="s">
        <v>36</v>
      </c>
      <c r="AX228" s="13" t="s">
        <v>75</v>
      </c>
      <c r="AY228" s="205" t="s">
        <v>275</v>
      </c>
    </row>
    <row r="229" spans="1:65" s="13" customFormat="1" ht="11.25">
      <c r="B229" s="195"/>
      <c r="C229" s="196"/>
      <c r="D229" s="188" t="s">
        <v>288</v>
      </c>
      <c r="E229" s="197" t="s">
        <v>19</v>
      </c>
      <c r="F229" s="198" t="s">
        <v>1776</v>
      </c>
      <c r="G229" s="196"/>
      <c r="H229" s="199">
        <v>6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288</v>
      </c>
      <c r="AU229" s="205" t="s">
        <v>85</v>
      </c>
      <c r="AV229" s="13" t="s">
        <v>85</v>
      </c>
      <c r="AW229" s="13" t="s">
        <v>36</v>
      </c>
      <c r="AX229" s="13" t="s">
        <v>75</v>
      </c>
      <c r="AY229" s="205" t="s">
        <v>275</v>
      </c>
    </row>
    <row r="230" spans="1:65" s="15" customFormat="1" ht="11.25">
      <c r="B230" s="231"/>
      <c r="C230" s="232"/>
      <c r="D230" s="188" t="s">
        <v>288</v>
      </c>
      <c r="E230" s="233" t="s">
        <v>19</v>
      </c>
      <c r="F230" s="234" t="s">
        <v>922</v>
      </c>
      <c r="G230" s="232"/>
      <c r="H230" s="235">
        <v>24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288</v>
      </c>
      <c r="AU230" s="241" t="s">
        <v>85</v>
      </c>
      <c r="AV230" s="15" t="s">
        <v>282</v>
      </c>
      <c r="AW230" s="15" t="s">
        <v>36</v>
      </c>
      <c r="AX230" s="15" t="s">
        <v>83</v>
      </c>
      <c r="AY230" s="241" t="s">
        <v>275</v>
      </c>
    </row>
    <row r="231" spans="1:65" s="2" customFormat="1" ht="16.5" customHeight="1">
      <c r="A231" s="36"/>
      <c r="B231" s="37"/>
      <c r="C231" s="206" t="s">
        <v>487</v>
      </c>
      <c r="D231" s="206" t="s">
        <v>302</v>
      </c>
      <c r="E231" s="207" t="s">
        <v>457</v>
      </c>
      <c r="F231" s="208" t="s">
        <v>458</v>
      </c>
      <c r="G231" s="209" t="s">
        <v>314</v>
      </c>
      <c r="H231" s="210">
        <v>48</v>
      </c>
      <c r="I231" s="211"/>
      <c r="J231" s="212">
        <f>ROUND(I231*H231,2)</f>
        <v>0</v>
      </c>
      <c r="K231" s="208" t="s">
        <v>281</v>
      </c>
      <c r="L231" s="213"/>
      <c r="M231" s="214" t="s">
        <v>19</v>
      </c>
      <c r="N231" s="215" t="s">
        <v>46</v>
      </c>
      <c r="O231" s="66"/>
      <c r="P231" s="184">
        <f>O231*H231</f>
        <v>0</v>
      </c>
      <c r="Q231" s="184">
        <v>3.0000000000000001E-5</v>
      </c>
      <c r="R231" s="184">
        <f>Q231*H231</f>
        <v>1.4400000000000001E-3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306</v>
      </c>
      <c r="AT231" s="186" t="s">
        <v>302</v>
      </c>
      <c r="AU231" s="186" t="s">
        <v>85</v>
      </c>
      <c r="AY231" s="19" t="s">
        <v>275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83</v>
      </c>
      <c r="BK231" s="187">
        <f>ROUND(I231*H231,2)</f>
        <v>0</v>
      </c>
      <c r="BL231" s="19" t="s">
        <v>282</v>
      </c>
      <c r="BM231" s="186" t="s">
        <v>1798</v>
      </c>
    </row>
    <row r="232" spans="1:65" s="2" customFormat="1" ht="11.25">
      <c r="A232" s="36"/>
      <c r="B232" s="37"/>
      <c r="C232" s="38"/>
      <c r="D232" s="188" t="s">
        <v>284</v>
      </c>
      <c r="E232" s="38"/>
      <c r="F232" s="189" t="s">
        <v>458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284</v>
      </c>
      <c r="AU232" s="19" t="s">
        <v>85</v>
      </c>
    </row>
    <row r="233" spans="1:65" s="13" customFormat="1" ht="11.25">
      <c r="B233" s="195"/>
      <c r="C233" s="196"/>
      <c r="D233" s="188" t="s">
        <v>288</v>
      </c>
      <c r="E233" s="196"/>
      <c r="F233" s="198" t="s">
        <v>1799</v>
      </c>
      <c r="G233" s="196"/>
      <c r="H233" s="199">
        <v>48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288</v>
      </c>
      <c r="AU233" s="205" t="s">
        <v>85</v>
      </c>
      <c r="AV233" s="13" t="s">
        <v>85</v>
      </c>
      <c r="AW233" s="13" t="s">
        <v>4</v>
      </c>
      <c r="AX233" s="13" t="s">
        <v>83</v>
      </c>
      <c r="AY233" s="205" t="s">
        <v>275</v>
      </c>
    </row>
    <row r="234" spans="1:65" s="12" customFormat="1" ht="22.9" customHeight="1">
      <c r="B234" s="159"/>
      <c r="C234" s="160"/>
      <c r="D234" s="161" t="s">
        <v>74</v>
      </c>
      <c r="E234" s="173" t="s">
        <v>337</v>
      </c>
      <c r="F234" s="173" t="s">
        <v>460</v>
      </c>
      <c r="G234" s="160"/>
      <c r="H234" s="160"/>
      <c r="I234" s="163"/>
      <c r="J234" s="174">
        <f>BK234</f>
        <v>0</v>
      </c>
      <c r="K234" s="160"/>
      <c r="L234" s="165"/>
      <c r="M234" s="166"/>
      <c r="N234" s="167"/>
      <c r="O234" s="167"/>
      <c r="P234" s="168">
        <f>SUM(P235:P237)</f>
        <v>0</v>
      </c>
      <c r="Q234" s="167"/>
      <c r="R234" s="168">
        <f>SUM(R235:R237)</f>
        <v>0</v>
      </c>
      <c r="S234" s="167"/>
      <c r="T234" s="169">
        <f>SUM(T235:T237)</f>
        <v>0</v>
      </c>
      <c r="AR234" s="170" t="s">
        <v>83</v>
      </c>
      <c r="AT234" s="171" t="s">
        <v>74</v>
      </c>
      <c r="AU234" s="171" t="s">
        <v>83</v>
      </c>
      <c r="AY234" s="170" t="s">
        <v>275</v>
      </c>
      <c r="BK234" s="172">
        <f>SUM(BK235:BK237)</f>
        <v>0</v>
      </c>
    </row>
    <row r="235" spans="1:65" s="2" customFormat="1" ht="24.2" customHeight="1">
      <c r="A235" s="36"/>
      <c r="B235" s="37"/>
      <c r="C235" s="175" t="s">
        <v>798</v>
      </c>
      <c r="D235" s="175" t="s">
        <v>277</v>
      </c>
      <c r="E235" s="176" t="s">
        <v>462</v>
      </c>
      <c r="F235" s="177" t="s">
        <v>463</v>
      </c>
      <c r="G235" s="178" t="s">
        <v>464</v>
      </c>
      <c r="H235" s="179">
        <v>3</v>
      </c>
      <c r="I235" s="180"/>
      <c r="J235" s="181">
        <f>ROUND(I235*H235,2)</f>
        <v>0</v>
      </c>
      <c r="K235" s="177" t="s">
        <v>19</v>
      </c>
      <c r="L235" s="41"/>
      <c r="M235" s="182" t="s">
        <v>19</v>
      </c>
      <c r="N235" s="183" t="s">
        <v>46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282</v>
      </c>
      <c r="AT235" s="186" t="s">
        <v>277</v>
      </c>
      <c r="AU235" s="186" t="s">
        <v>85</v>
      </c>
      <c r="AY235" s="19" t="s">
        <v>275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83</v>
      </c>
      <c r="BK235" s="187">
        <f>ROUND(I235*H235,2)</f>
        <v>0</v>
      </c>
      <c r="BL235" s="19" t="s">
        <v>282</v>
      </c>
      <c r="BM235" s="186" t="s">
        <v>1800</v>
      </c>
    </row>
    <row r="236" spans="1:65" s="2" customFormat="1" ht="11.25">
      <c r="A236" s="36"/>
      <c r="B236" s="37"/>
      <c r="C236" s="38"/>
      <c r="D236" s="188" t="s">
        <v>284</v>
      </c>
      <c r="E236" s="38"/>
      <c r="F236" s="189" t="s">
        <v>463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284</v>
      </c>
      <c r="AU236" s="19" t="s">
        <v>85</v>
      </c>
    </row>
    <row r="237" spans="1:65" s="2" customFormat="1" ht="58.5">
      <c r="A237" s="36"/>
      <c r="B237" s="37"/>
      <c r="C237" s="38"/>
      <c r="D237" s="188" t="s">
        <v>308</v>
      </c>
      <c r="E237" s="38"/>
      <c r="F237" s="216" t="s">
        <v>466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308</v>
      </c>
      <c r="AU237" s="19" t="s">
        <v>85</v>
      </c>
    </row>
    <row r="238" spans="1:65" s="12" customFormat="1" ht="22.9" customHeight="1">
      <c r="B238" s="159"/>
      <c r="C238" s="160"/>
      <c r="D238" s="161" t="s">
        <v>74</v>
      </c>
      <c r="E238" s="173" t="s">
        <v>467</v>
      </c>
      <c r="F238" s="173" t="s">
        <v>468</v>
      </c>
      <c r="G238" s="160"/>
      <c r="H238" s="160"/>
      <c r="I238" s="163"/>
      <c r="J238" s="174">
        <f>BK238</f>
        <v>0</v>
      </c>
      <c r="K238" s="160"/>
      <c r="L238" s="165"/>
      <c r="M238" s="166"/>
      <c r="N238" s="167"/>
      <c r="O238" s="167"/>
      <c r="P238" s="168">
        <f>SUM(P239:P263)</f>
        <v>0</v>
      </c>
      <c r="Q238" s="167"/>
      <c r="R238" s="168">
        <f>SUM(R239:R263)</f>
        <v>6.8909999999999999E-2</v>
      </c>
      <c r="S238" s="167"/>
      <c r="T238" s="169">
        <f>SUM(T239:T263)</f>
        <v>0</v>
      </c>
      <c r="AR238" s="170" t="s">
        <v>83</v>
      </c>
      <c r="AT238" s="171" t="s">
        <v>74</v>
      </c>
      <c r="AU238" s="171" t="s">
        <v>83</v>
      </c>
      <c r="AY238" s="170" t="s">
        <v>275</v>
      </c>
      <c r="BK238" s="172">
        <f>SUM(BK239:BK263)</f>
        <v>0</v>
      </c>
    </row>
    <row r="239" spans="1:65" s="2" customFormat="1" ht="16.5" customHeight="1">
      <c r="A239" s="36"/>
      <c r="B239" s="37"/>
      <c r="C239" s="175" t="s">
        <v>802</v>
      </c>
      <c r="D239" s="175" t="s">
        <v>277</v>
      </c>
      <c r="E239" s="176" t="s">
        <v>470</v>
      </c>
      <c r="F239" s="177" t="s">
        <v>471</v>
      </c>
      <c r="G239" s="178" t="s">
        <v>292</v>
      </c>
      <c r="H239" s="179">
        <v>2.0819999999999999</v>
      </c>
      <c r="I239" s="180"/>
      <c r="J239" s="181">
        <f>ROUND(I239*H239,2)</f>
        <v>0</v>
      </c>
      <c r="K239" s="177" t="s">
        <v>281</v>
      </c>
      <c r="L239" s="41"/>
      <c r="M239" s="182" t="s">
        <v>19</v>
      </c>
      <c r="N239" s="183" t="s">
        <v>46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282</v>
      </c>
      <c r="AT239" s="186" t="s">
        <v>277</v>
      </c>
      <c r="AU239" s="186" t="s">
        <v>85</v>
      </c>
      <c r="AY239" s="19" t="s">
        <v>275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83</v>
      </c>
      <c r="BK239" s="187">
        <f>ROUND(I239*H239,2)</f>
        <v>0</v>
      </c>
      <c r="BL239" s="19" t="s">
        <v>282</v>
      </c>
      <c r="BM239" s="186" t="s">
        <v>1801</v>
      </c>
    </row>
    <row r="240" spans="1:65" s="2" customFormat="1" ht="11.25">
      <c r="A240" s="36"/>
      <c r="B240" s="37"/>
      <c r="C240" s="38"/>
      <c r="D240" s="188" t="s">
        <v>284</v>
      </c>
      <c r="E240" s="38"/>
      <c r="F240" s="189" t="s">
        <v>473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284</v>
      </c>
      <c r="AU240" s="19" t="s">
        <v>85</v>
      </c>
    </row>
    <row r="241" spans="1:65" s="2" customFormat="1" ht="11.25">
      <c r="A241" s="36"/>
      <c r="B241" s="37"/>
      <c r="C241" s="38"/>
      <c r="D241" s="193" t="s">
        <v>286</v>
      </c>
      <c r="E241" s="38"/>
      <c r="F241" s="194" t="s">
        <v>474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286</v>
      </c>
      <c r="AU241" s="19" t="s">
        <v>85</v>
      </c>
    </row>
    <row r="242" spans="1:65" s="2" customFormat="1" ht="16.5" customHeight="1">
      <c r="A242" s="36"/>
      <c r="B242" s="37"/>
      <c r="C242" s="206" t="s">
        <v>804</v>
      </c>
      <c r="D242" s="206" t="s">
        <v>302</v>
      </c>
      <c r="E242" s="207" t="s">
        <v>958</v>
      </c>
      <c r="F242" s="208" t="s">
        <v>959</v>
      </c>
      <c r="G242" s="209" t="s">
        <v>314</v>
      </c>
      <c r="H242" s="210">
        <v>3</v>
      </c>
      <c r="I242" s="211"/>
      <c r="J242" s="212">
        <f>ROUND(I242*H242,2)</f>
        <v>0</v>
      </c>
      <c r="K242" s="208" t="s">
        <v>19</v>
      </c>
      <c r="L242" s="213"/>
      <c r="M242" s="214" t="s">
        <v>19</v>
      </c>
      <c r="N242" s="215" t="s">
        <v>46</v>
      </c>
      <c r="O242" s="66"/>
      <c r="P242" s="184">
        <f>O242*H242</f>
        <v>0</v>
      </c>
      <c r="Q242" s="184">
        <v>8.9999999999999993E-3</v>
      </c>
      <c r="R242" s="184">
        <f>Q242*H242</f>
        <v>2.6999999999999996E-2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306</v>
      </c>
      <c r="AT242" s="186" t="s">
        <v>302</v>
      </c>
      <c r="AU242" s="186" t="s">
        <v>85</v>
      </c>
      <c r="AY242" s="19" t="s">
        <v>275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83</v>
      </c>
      <c r="BK242" s="187">
        <f>ROUND(I242*H242,2)</f>
        <v>0</v>
      </c>
      <c r="BL242" s="19" t="s">
        <v>282</v>
      </c>
      <c r="BM242" s="186" t="s">
        <v>1802</v>
      </c>
    </row>
    <row r="243" spans="1:65" s="2" customFormat="1" ht="29.25">
      <c r="A243" s="36"/>
      <c r="B243" s="37"/>
      <c r="C243" s="38"/>
      <c r="D243" s="188" t="s">
        <v>284</v>
      </c>
      <c r="E243" s="38"/>
      <c r="F243" s="189" t="s">
        <v>961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284</v>
      </c>
      <c r="AU243" s="19" t="s">
        <v>85</v>
      </c>
    </row>
    <row r="244" spans="1:65" s="2" customFormat="1" ht="16.5" customHeight="1">
      <c r="A244" s="36"/>
      <c r="B244" s="37"/>
      <c r="C244" s="206" t="s">
        <v>806</v>
      </c>
      <c r="D244" s="206" t="s">
        <v>302</v>
      </c>
      <c r="E244" s="207" t="s">
        <v>1658</v>
      </c>
      <c r="F244" s="208" t="s">
        <v>1659</v>
      </c>
      <c r="G244" s="209" t="s">
        <v>314</v>
      </c>
      <c r="H244" s="210">
        <v>12</v>
      </c>
      <c r="I244" s="211"/>
      <c r="J244" s="212">
        <f>ROUND(I244*H244,2)</f>
        <v>0</v>
      </c>
      <c r="K244" s="208" t="s">
        <v>19</v>
      </c>
      <c r="L244" s="213"/>
      <c r="M244" s="214" t="s">
        <v>19</v>
      </c>
      <c r="N244" s="215" t="s">
        <v>46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306</v>
      </c>
      <c r="AT244" s="186" t="s">
        <v>302</v>
      </c>
      <c r="AU244" s="186" t="s">
        <v>85</v>
      </c>
      <c r="AY244" s="19" t="s">
        <v>275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83</v>
      </c>
      <c r="BK244" s="187">
        <f>ROUND(I244*H244,2)</f>
        <v>0</v>
      </c>
      <c r="BL244" s="19" t="s">
        <v>282</v>
      </c>
      <c r="BM244" s="186" t="s">
        <v>1803</v>
      </c>
    </row>
    <row r="245" spans="1:65" s="2" customFormat="1" ht="11.25">
      <c r="A245" s="36"/>
      <c r="B245" s="37"/>
      <c r="C245" s="38"/>
      <c r="D245" s="188" t="s">
        <v>284</v>
      </c>
      <c r="E245" s="38"/>
      <c r="F245" s="189" t="s">
        <v>1659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284</v>
      </c>
      <c r="AU245" s="19" t="s">
        <v>85</v>
      </c>
    </row>
    <row r="246" spans="1:65" s="2" customFormat="1" ht="16.5" customHeight="1">
      <c r="A246" s="36"/>
      <c r="B246" s="37"/>
      <c r="C246" s="206" t="s">
        <v>965</v>
      </c>
      <c r="D246" s="206" t="s">
        <v>302</v>
      </c>
      <c r="E246" s="207" t="s">
        <v>974</v>
      </c>
      <c r="F246" s="208" t="s">
        <v>975</v>
      </c>
      <c r="G246" s="209" t="s">
        <v>314</v>
      </c>
      <c r="H246" s="210">
        <v>30</v>
      </c>
      <c r="I246" s="211"/>
      <c r="J246" s="212">
        <f>ROUND(I246*H246,2)</f>
        <v>0</v>
      </c>
      <c r="K246" s="208" t="s">
        <v>19</v>
      </c>
      <c r="L246" s="213"/>
      <c r="M246" s="214" t="s">
        <v>19</v>
      </c>
      <c r="N246" s="215" t="s">
        <v>46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306</v>
      </c>
      <c r="AT246" s="186" t="s">
        <v>302</v>
      </c>
      <c r="AU246" s="186" t="s">
        <v>85</v>
      </c>
      <c r="AY246" s="19" t="s">
        <v>275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83</v>
      </c>
      <c r="BK246" s="187">
        <f>ROUND(I246*H246,2)</f>
        <v>0</v>
      </c>
      <c r="BL246" s="19" t="s">
        <v>282</v>
      </c>
      <c r="BM246" s="186" t="s">
        <v>1804</v>
      </c>
    </row>
    <row r="247" spans="1:65" s="2" customFormat="1" ht="11.25">
      <c r="A247" s="36"/>
      <c r="B247" s="37"/>
      <c r="C247" s="38"/>
      <c r="D247" s="188" t="s">
        <v>284</v>
      </c>
      <c r="E247" s="38"/>
      <c r="F247" s="189" t="s">
        <v>975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284</v>
      </c>
      <c r="AU247" s="19" t="s">
        <v>85</v>
      </c>
    </row>
    <row r="248" spans="1:65" s="2" customFormat="1" ht="16.5" customHeight="1">
      <c r="A248" s="36"/>
      <c r="B248" s="37"/>
      <c r="C248" s="206" t="s">
        <v>969</v>
      </c>
      <c r="D248" s="206" t="s">
        <v>302</v>
      </c>
      <c r="E248" s="207" t="s">
        <v>1273</v>
      </c>
      <c r="F248" s="208" t="s">
        <v>1274</v>
      </c>
      <c r="G248" s="209" t="s">
        <v>314</v>
      </c>
      <c r="H248" s="210">
        <v>30</v>
      </c>
      <c r="I248" s="211"/>
      <c r="J248" s="212">
        <f>ROUND(I248*H248,2)</f>
        <v>0</v>
      </c>
      <c r="K248" s="208" t="s">
        <v>19</v>
      </c>
      <c r="L248" s="213"/>
      <c r="M248" s="214" t="s">
        <v>19</v>
      </c>
      <c r="N248" s="215" t="s">
        <v>46</v>
      </c>
      <c r="O248" s="66"/>
      <c r="P248" s="184">
        <f>O248*H248</f>
        <v>0</v>
      </c>
      <c r="Q248" s="184">
        <v>4.0000000000000003E-5</v>
      </c>
      <c r="R248" s="184">
        <f>Q248*H248</f>
        <v>1.2000000000000001E-3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306</v>
      </c>
      <c r="AT248" s="186" t="s">
        <v>302</v>
      </c>
      <c r="AU248" s="186" t="s">
        <v>85</v>
      </c>
      <c r="AY248" s="19" t="s">
        <v>275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83</v>
      </c>
      <c r="BK248" s="187">
        <f>ROUND(I248*H248,2)</f>
        <v>0</v>
      </c>
      <c r="BL248" s="19" t="s">
        <v>282</v>
      </c>
      <c r="BM248" s="186" t="s">
        <v>1805</v>
      </c>
    </row>
    <row r="249" spans="1:65" s="2" customFormat="1" ht="11.25">
      <c r="A249" s="36"/>
      <c r="B249" s="37"/>
      <c r="C249" s="38"/>
      <c r="D249" s="188" t="s">
        <v>284</v>
      </c>
      <c r="E249" s="38"/>
      <c r="F249" s="189" t="s">
        <v>1274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284</v>
      </c>
      <c r="AU249" s="19" t="s">
        <v>85</v>
      </c>
    </row>
    <row r="250" spans="1:65" s="2" customFormat="1" ht="16.5" customHeight="1">
      <c r="A250" s="36"/>
      <c r="B250" s="37"/>
      <c r="C250" s="206" t="s">
        <v>973</v>
      </c>
      <c r="D250" s="206" t="s">
        <v>302</v>
      </c>
      <c r="E250" s="207" t="s">
        <v>982</v>
      </c>
      <c r="F250" s="208" t="s">
        <v>983</v>
      </c>
      <c r="G250" s="209" t="s">
        <v>314</v>
      </c>
      <c r="H250" s="210">
        <v>24</v>
      </c>
      <c r="I250" s="211"/>
      <c r="J250" s="212">
        <f>ROUND(I250*H250,2)</f>
        <v>0</v>
      </c>
      <c r="K250" s="208" t="s">
        <v>19</v>
      </c>
      <c r="L250" s="213"/>
      <c r="M250" s="214" t="s">
        <v>19</v>
      </c>
      <c r="N250" s="215" t="s">
        <v>46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306</v>
      </c>
      <c r="AT250" s="186" t="s">
        <v>302</v>
      </c>
      <c r="AU250" s="186" t="s">
        <v>85</v>
      </c>
      <c r="AY250" s="19" t="s">
        <v>275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83</v>
      </c>
      <c r="BK250" s="187">
        <f>ROUND(I250*H250,2)</f>
        <v>0</v>
      </c>
      <c r="BL250" s="19" t="s">
        <v>282</v>
      </c>
      <c r="BM250" s="186" t="s">
        <v>1806</v>
      </c>
    </row>
    <row r="251" spans="1:65" s="2" customFormat="1" ht="11.25">
      <c r="A251" s="36"/>
      <c r="B251" s="37"/>
      <c r="C251" s="38"/>
      <c r="D251" s="188" t="s">
        <v>284</v>
      </c>
      <c r="E251" s="38"/>
      <c r="F251" s="189" t="s">
        <v>983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284</v>
      </c>
      <c r="AU251" s="19" t="s">
        <v>85</v>
      </c>
    </row>
    <row r="252" spans="1:65" s="2" customFormat="1" ht="16.5" customHeight="1">
      <c r="A252" s="36"/>
      <c r="B252" s="37"/>
      <c r="C252" s="206" t="s">
        <v>977</v>
      </c>
      <c r="D252" s="206" t="s">
        <v>302</v>
      </c>
      <c r="E252" s="207" t="s">
        <v>795</v>
      </c>
      <c r="F252" s="208" t="s">
        <v>796</v>
      </c>
      <c r="G252" s="209" t="s">
        <v>314</v>
      </c>
      <c r="H252" s="210">
        <v>3</v>
      </c>
      <c r="I252" s="211"/>
      <c r="J252" s="212">
        <f>ROUND(I252*H252,2)</f>
        <v>0</v>
      </c>
      <c r="K252" s="208" t="s">
        <v>19</v>
      </c>
      <c r="L252" s="213"/>
      <c r="M252" s="214" t="s">
        <v>19</v>
      </c>
      <c r="N252" s="215" t="s">
        <v>46</v>
      </c>
      <c r="O252" s="66"/>
      <c r="P252" s="184">
        <f>O252*H252</f>
        <v>0</v>
      </c>
      <c r="Q252" s="184">
        <v>3.0000000000000001E-5</v>
      </c>
      <c r="R252" s="184">
        <f>Q252*H252</f>
        <v>9.0000000000000006E-5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306</v>
      </c>
      <c r="AT252" s="186" t="s">
        <v>302</v>
      </c>
      <c r="AU252" s="186" t="s">
        <v>85</v>
      </c>
      <c r="AY252" s="19" t="s">
        <v>275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83</v>
      </c>
      <c r="BK252" s="187">
        <f>ROUND(I252*H252,2)</f>
        <v>0</v>
      </c>
      <c r="BL252" s="19" t="s">
        <v>282</v>
      </c>
      <c r="BM252" s="186" t="s">
        <v>1807</v>
      </c>
    </row>
    <row r="253" spans="1:65" s="2" customFormat="1" ht="11.25">
      <c r="A253" s="36"/>
      <c r="B253" s="37"/>
      <c r="C253" s="38"/>
      <c r="D253" s="188" t="s">
        <v>284</v>
      </c>
      <c r="E253" s="38"/>
      <c r="F253" s="189" t="s">
        <v>796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284</v>
      </c>
      <c r="AU253" s="19" t="s">
        <v>85</v>
      </c>
    </row>
    <row r="254" spans="1:65" s="2" customFormat="1" ht="16.5" customHeight="1">
      <c r="A254" s="36"/>
      <c r="B254" s="37"/>
      <c r="C254" s="206" t="s">
        <v>981</v>
      </c>
      <c r="D254" s="206" t="s">
        <v>302</v>
      </c>
      <c r="E254" s="207" t="s">
        <v>992</v>
      </c>
      <c r="F254" s="208" t="s">
        <v>993</v>
      </c>
      <c r="G254" s="209" t="s">
        <v>314</v>
      </c>
      <c r="H254" s="210">
        <v>3</v>
      </c>
      <c r="I254" s="211"/>
      <c r="J254" s="212">
        <f>ROUND(I254*H254,2)</f>
        <v>0</v>
      </c>
      <c r="K254" s="208" t="s">
        <v>281</v>
      </c>
      <c r="L254" s="213"/>
      <c r="M254" s="214" t="s">
        <v>19</v>
      </c>
      <c r="N254" s="215" t="s">
        <v>46</v>
      </c>
      <c r="O254" s="66"/>
      <c r="P254" s="184">
        <f>O254*H254</f>
        <v>0</v>
      </c>
      <c r="Q254" s="184">
        <v>0.01</v>
      </c>
      <c r="R254" s="184">
        <f>Q254*H254</f>
        <v>0.03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306</v>
      </c>
      <c r="AT254" s="186" t="s">
        <v>302</v>
      </c>
      <c r="AU254" s="186" t="s">
        <v>85</v>
      </c>
      <c r="AY254" s="19" t="s">
        <v>275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83</v>
      </c>
      <c r="BK254" s="187">
        <f>ROUND(I254*H254,2)</f>
        <v>0</v>
      </c>
      <c r="BL254" s="19" t="s">
        <v>282</v>
      </c>
      <c r="BM254" s="186" t="s">
        <v>1808</v>
      </c>
    </row>
    <row r="255" spans="1:65" s="2" customFormat="1" ht="11.25">
      <c r="A255" s="36"/>
      <c r="B255" s="37"/>
      <c r="C255" s="38"/>
      <c r="D255" s="188" t="s">
        <v>284</v>
      </c>
      <c r="E255" s="38"/>
      <c r="F255" s="189" t="s">
        <v>993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284</v>
      </c>
      <c r="AU255" s="19" t="s">
        <v>85</v>
      </c>
    </row>
    <row r="256" spans="1:65" s="2" customFormat="1" ht="16.5" customHeight="1">
      <c r="A256" s="36"/>
      <c r="B256" s="37"/>
      <c r="C256" s="206" t="s">
        <v>985</v>
      </c>
      <c r="D256" s="206" t="s">
        <v>302</v>
      </c>
      <c r="E256" s="207" t="s">
        <v>1666</v>
      </c>
      <c r="F256" s="208" t="s">
        <v>1667</v>
      </c>
      <c r="G256" s="209" t="s">
        <v>314</v>
      </c>
      <c r="H256" s="210">
        <v>6</v>
      </c>
      <c r="I256" s="211"/>
      <c r="J256" s="212">
        <f>ROUND(I256*H256,2)</f>
        <v>0</v>
      </c>
      <c r="K256" s="208" t="s">
        <v>19</v>
      </c>
      <c r="L256" s="213"/>
      <c r="M256" s="214" t="s">
        <v>19</v>
      </c>
      <c r="N256" s="215" t="s">
        <v>46</v>
      </c>
      <c r="O256" s="66"/>
      <c r="P256" s="184">
        <f>O256*H256</f>
        <v>0</v>
      </c>
      <c r="Q256" s="184">
        <v>1E-3</v>
      </c>
      <c r="R256" s="184">
        <f>Q256*H256</f>
        <v>6.0000000000000001E-3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306</v>
      </c>
      <c r="AT256" s="186" t="s">
        <v>302</v>
      </c>
      <c r="AU256" s="186" t="s">
        <v>85</v>
      </c>
      <c r="AY256" s="19" t="s">
        <v>275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83</v>
      </c>
      <c r="BK256" s="187">
        <f>ROUND(I256*H256,2)</f>
        <v>0</v>
      </c>
      <c r="BL256" s="19" t="s">
        <v>282</v>
      </c>
      <c r="BM256" s="186" t="s">
        <v>1809</v>
      </c>
    </row>
    <row r="257" spans="1:65" s="2" customFormat="1" ht="11.25">
      <c r="A257" s="36"/>
      <c r="B257" s="37"/>
      <c r="C257" s="38"/>
      <c r="D257" s="188" t="s">
        <v>284</v>
      </c>
      <c r="E257" s="38"/>
      <c r="F257" s="189" t="s">
        <v>1667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284</v>
      </c>
      <c r="AU257" s="19" t="s">
        <v>85</v>
      </c>
    </row>
    <row r="258" spans="1:65" s="2" customFormat="1" ht="16.5" customHeight="1">
      <c r="A258" s="36"/>
      <c r="B258" s="37"/>
      <c r="C258" s="206" t="s">
        <v>989</v>
      </c>
      <c r="D258" s="206" t="s">
        <v>302</v>
      </c>
      <c r="E258" s="207" t="s">
        <v>1669</v>
      </c>
      <c r="F258" s="208" t="s">
        <v>1670</v>
      </c>
      <c r="G258" s="209" t="s">
        <v>314</v>
      </c>
      <c r="H258" s="210">
        <v>3</v>
      </c>
      <c r="I258" s="211"/>
      <c r="J258" s="212">
        <f>ROUND(I258*H258,2)</f>
        <v>0</v>
      </c>
      <c r="K258" s="208" t="s">
        <v>19</v>
      </c>
      <c r="L258" s="213"/>
      <c r="M258" s="214" t="s">
        <v>19</v>
      </c>
      <c r="N258" s="215" t="s">
        <v>46</v>
      </c>
      <c r="O258" s="66"/>
      <c r="P258" s="184">
        <f>O258*H258</f>
        <v>0</v>
      </c>
      <c r="Q258" s="184">
        <v>1.5E-3</v>
      </c>
      <c r="R258" s="184">
        <f>Q258*H258</f>
        <v>4.5000000000000005E-3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306</v>
      </c>
      <c r="AT258" s="186" t="s">
        <v>302</v>
      </c>
      <c r="AU258" s="186" t="s">
        <v>85</v>
      </c>
      <c r="AY258" s="19" t="s">
        <v>275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83</v>
      </c>
      <c r="BK258" s="187">
        <f>ROUND(I258*H258,2)</f>
        <v>0</v>
      </c>
      <c r="BL258" s="19" t="s">
        <v>282</v>
      </c>
      <c r="BM258" s="186" t="s">
        <v>1810</v>
      </c>
    </row>
    <row r="259" spans="1:65" s="2" customFormat="1" ht="11.25">
      <c r="A259" s="36"/>
      <c r="B259" s="37"/>
      <c r="C259" s="38"/>
      <c r="D259" s="188" t="s">
        <v>284</v>
      </c>
      <c r="E259" s="38"/>
      <c r="F259" s="189" t="s">
        <v>1670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284</v>
      </c>
      <c r="AU259" s="19" t="s">
        <v>85</v>
      </c>
    </row>
    <row r="260" spans="1:65" s="2" customFormat="1" ht="16.5" customHeight="1">
      <c r="A260" s="36"/>
      <c r="B260" s="37"/>
      <c r="C260" s="206" t="s">
        <v>991</v>
      </c>
      <c r="D260" s="206" t="s">
        <v>302</v>
      </c>
      <c r="E260" s="207" t="s">
        <v>1302</v>
      </c>
      <c r="F260" s="208" t="s">
        <v>1303</v>
      </c>
      <c r="G260" s="209" t="s">
        <v>314</v>
      </c>
      <c r="H260" s="210">
        <v>3</v>
      </c>
      <c r="I260" s="211"/>
      <c r="J260" s="212">
        <f>ROUND(I260*H260,2)</f>
        <v>0</v>
      </c>
      <c r="K260" s="208" t="s">
        <v>19</v>
      </c>
      <c r="L260" s="213"/>
      <c r="M260" s="214" t="s">
        <v>19</v>
      </c>
      <c r="N260" s="215" t="s">
        <v>46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306</v>
      </c>
      <c r="AT260" s="186" t="s">
        <v>302</v>
      </c>
      <c r="AU260" s="186" t="s">
        <v>85</v>
      </c>
      <c r="AY260" s="19" t="s">
        <v>275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83</v>
      </c>
      <c r="BK260" s="187">
        <f>ROUND(I260*H260,2)</f>
        <v>0</v>
      </c>
      <c r="BL260" s="19" t="s">
        <v>282</v>
      </c>
      <c r="BM260" s="186" t="s">
        <v>1811</v>
      </c>
    </row>
    <row r="261" spans="1:65" s="2" customFormat="1" ht="11.25">
      <c r="A261" s="36"/>
      <c r="B261" s="37"/>
      <c r="C261" s="38"/>
      <c r="D261" s="188" t="s">
        <v>284</v>
      </c>
      <c r="E261" s="38"/>
      <c r="F261" s="189" t="s">
        <v>1303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284</v>
      </c>
      <c r="AU261" s="19" t="s">
        <v>85</v>
      </c>
    </row>
    <row r="262" spans="1:65" s="2" customFormat="1" ht="16.5" customHeight="1">
      <c r="A262" s="36"/>
      <c r="B262" s="37"/>
      <c r="C262" s="206" t="s">
        <v>995</v>
      </c>
      <c r="D262" s="206" t="s">
        <v>302</v>
      </c>
      <c r="E262" s="207" t="s">
        <v>1673</v>
      </c>
      <c r="F262" s="208" t="s">
        <v>1674</v>
      </c>
      <c r="G262" s="209" t="s">
        <v>314</v>
      </c>
      <c r="H262" s="210">
        <v>3</v>
      </c>
      <c r="I262" s="211"/>
      <c r="J262" s="212">
        <f>ROUND(I262*H262,2)</f>
        <v>0</v>
      </c>
      <c r="K262" s="208" t="s">
        <v>19</v>
      </c>
      <c r="L262" s="213"/>
      <c r="M262" s="214" t="s">
        <v>19</v>
      </c>
      <c r="N262" s="215" t="s">
        <v>46</v>
      </c>
      <c r="O262" s="66"/>
      <c r="P262" s="184">
        <f>O262*H262</f>
        <v>0</v>
      </c>
      <c r="Q262" s="184">
        <v>4.0000000000000003E-5</v>
      </c>
      <c r="R262" s="184">
        <f>Q262*H262</f>
        <v>1.2000000000000002E-4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306</v>
      </c>
      <c r="AT262" s="186" t="s">
        <v>302</v>
      </c>
      <c r="AU262" s="186" t="s">
        <v>85</v>
      </c>
      <c r="AY262" s="19" t="s">
        <v>275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83</v>
      </c>
      <c r="BK262" s="187">
        <f>ROUND(I262*H262,2)</f>
        <v>0</v>
      </c>
      <c r="BL262" s="19" t="s">
        <v>282</v>
      </c>
      <c r="BM262" s="186" t="s">
        <v>1812</v>
      </c>
    </row>
    <row r="263" spans="1:65" s="2" customFormat="1" ht="11.25">
      <c r="A263" s="36"/>
      <c r="B263" s="37"/>
      <c r="C263" s="38"/>
      <c r="D263" s="188" t="s">
        <v>284</v>
      </c>
      <c r="E263" s="38"/>
      <c r="F263" s="189" t="s">
        <v>1674</v>
      </c>
      <c r="G263" s="38"/>
      <c r="H263" s="38"/>
      <c r="I263" s="190"/>
      <c r="J263" s="38"/>
      <c r="K263" s="38"/>
      <c r="L263" s="41"/>
      <c r="M263" s="227"/>
      <c r="N263" s="228"/>
      <c r="O263" s="229"/>
      <c r="P263" s="229"/>
      <c r="Q263" s="229"/>
      <c r="R263" s="229"/>
      <c r="S263" s="229"/>
      <c r="T263" s="230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284</v>
      </c>
      <c r="AU263" s="19" t="s">
        <v>85</v>
      </c>
    </row>
    <row r="264" spans="1:65" s="2" customFormat="1" ht="6.95" customHeight="1">
      <c r="A264" s="36"/>
      <c r="B264" s="49"/>
      <c r="C264" s="50"/>
      <c r="D264" s="50"/>
      <c r="E264" s="50"/>
      <c r="F264" s="50"/>
      <c r="G264" s="50"/>
      <c r="H264" s="50"/>
      <c r="I264" s="50"/>
      <c r="J264" s="50"/>
      <c r="K264" s="50"/>
      <c r="L264" s="41"/>
      <c r="M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</row>
  </sheetData>
  <sheetProtection algorithmName="SHA-512" hashValue="pccRQyWHC1CWmFcBWtogqFalQKigehDfQ++PB4lQdOaQwa1YlvSaZOk4QU29o3HMmA9ZURwujtX+1HbDsF3uhw==" saltValue="K80qxc7akOf9V8DRzHQifxgSc6XxOS4ViGGyQttoazrhqlVPy1qdtXO1Q94Ol5YtvZOgrOWK3y6LTTm1Wo5pmg==" spinCount="100000" sheet="1" objects="1" scenarios="1" formatColumns="0" formatRows="0" autoFilter="0"/>
  <autoFilter ref="C83:K263" xr:uid="{00000000-0009-0000-0000-00002E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2E00-000000000000}"/>
    <hyperlink ref="F100" r:id="rId2" xr:uid="{00000000-0004-0000-2E00-000001000000}"/>
    <hyperlink ref="F108" r:id="rId3" xr:uid="{00000000-0004-0000-2E00-000002000000}"/>
    <hyperlink ref="F112" r:id="rId4" xr:uid="{00000000-0004-0000-2E00-000003000000}"/>
    <hyperlink ref="F116" r:id="rId5" xr:uid="{00000000-0004-0000-2E00-000004000000}"/>
    <hyperlink ref="F120" r:id="rId6" xr:uid="{00000000-0004-0000-2E00-000005000000}"/>
    <hyperlink ref="F124" r:id="rId7" xr:uid="{00000000-0004-0000-2E00-000006000000}"/>
    <hyperlink ref="F128" r:id="rId8" xr:uid="{00000000-0004-0000-2E00-000007000000}"/>
    <hyperlink ref="F132" r:id="rId9" xr:uid="{00000000-0004-0000-2E00-000008000000}"/>
    <hyperlink ref="F136" r:id="rId10" xr:uid="{00000000-0004-0000-2E00-000009000000}"/>
    <hyperlink ref="F140" r:id="rId11" xr:uid="{00000000-0004-0000-2E00-00000A000000}"/>
    <hyperlink ref="F146" r:id="rId12" xr:uid="{00000000-0004-0000-2E00-00000B000000}"/>
    <hyperlink ref="F153" r:id="rId13" xr:uid="{00000000-0004-0000-2E00-00000C000000}"/>
    <hyperlink ref="F160" r:id="rId14" xr:uid="{00000000-0004-0000-2E00-00000D000000}"/>
    <hyperlink ref="F167" r:id="rId15" xr:uid="{00000000-0004-0000-2E00-00000E000000}"/>
    <hyperlink ref="F171" r:id="rId16" xr:uid="{00000000-0004-0000-2E00-00000F000000}"/>
    <hyperlink ref="F175" r:id="rId17" xr:uid="{00000000-0004-0000-2E00-000010000000}"/>
    <hyperlink ref="F185" r:id="rId18" xr:uid="{00000000-0004-0000-2E00-000011000000}"/>
    <hyperlink ref="F202" r:id="rId19" xr:uid="{00000000-0004-0000-2E00-000012000000}"/>
    <hyperlink ref="F208" r:id="rId20" xr:uid="{00000000-0004-0000-2E00-000013000000}"/>
    <hyperlink ref="F214" r:id="rId21" xr:uid="{00000000-0004-0000-2E00-000014000000}"/>
    <hyperlink ref="F241" r:id="rId22" xr:uid="{00000000-0004-0000-2E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223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1813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247099-10.2 - SO 10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247099-10.2 - SO 10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1.21156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1.21156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1.21156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35428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1814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1815</v>
      </c>
      <c r="G88" s="196"/>
      <c r="H88" s="199">
        <v>35428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53.142000000000003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1816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1817</v>
      </c>
      <c r="G91" s="196"/>
      <c r="H91" s="199">
        <v>53.142000000000003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36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1818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1682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1819</v>
      </c>
      <c r="G96" s="196"/>
      <c r="H96" s="199">
        <v>36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18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1820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1821</v>
      </c>
      <c r="G100" s="196"/>
      <c r="H100" s="199">
        <v>18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17714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1822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18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3.6000000000000002E-4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1823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1824</v>
      </c>
      <c r="G107" s="196"/>
      <c r="H107" s="199">
        <v>18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58.8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1825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1748</v>
      </c>
      <c r="G111" s="196"/>
      <c r="H111" s="199">
        <v>18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1779</v>
      </c>
      <c r="G112" s="196"/>
      <c r="H112" s="199">
        <v>40.799999999999997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58.8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6.056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1.2112000000000001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1826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1781</v>
      </c>
      <c r="G116" s="196"/>
      <c r="H116" s="199">
        <v>6.056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36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1827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1828</v>
      </c>
      <c r="G120" s="196"/>
      <c r="H120" s="199">
        <v>36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19.2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1829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1788</v>
      </c>
      <c r="G124" s="196"/>
      <c r="H124" s="199">
        <v>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1789</v>
      </c>
      <c r="G125" s="196"/>
      <c r="H125" s="199">
        <v>10.199999999999999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19.2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19.2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1830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1788</v>
      </c>
      <c r="G130" s="196"/>
      <c r="H130" s="199">
        <v>9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1789</v>
      </c>
      <c r="G131" s="196"/>
      <c r="H131" s="199">
        <v>10.199999999999999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19.2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76.8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1831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1792</v>
      </c>
      <c r="G137" s="196"/>
      <c r="H137" s="199">
        <v>36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1793</v>
      </c>
      <c r="G138" s="196"/>
      <c r="H138" s="199">
        <v>40.799999999999997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76.8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1.212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1832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bx6z1SoaKPybxYMJ0qY+ltVttWv1lTlUi1FIrpV9OmXpAAlbGUFZj0CqYv16AHONVeOA3Xqvr96sOhAKT1yxgA==" saltValue="0K9Nu98xYE81yi8TTKL/PB1yA7tIbBV4qkzE3shhrCOnT9D1Gg0cMAOnUo4+Hp9LVhXhdS5W2z79PIU+08tXKg==" spinCount="100000" sheet="1" objects="1" scenarios="1" formatColumns="0" formatRows="0" autoFilter="0"/>
  <autoFilter ref="C81:K143" xr:uid="{00000000-0009-0000-0000-00002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2F00-000000000000}"/>
    <hyperlink ref="F94" r:id="rId2" xr:uid="{00000000-0004-0000-2F00-000001000000}"/>
    <hyperlink ref="F99" r:id="rId3" xr:uid="{00000000-0004-0000-2F00-000002000000}"/>
    <hyperlink ref="F103" r:id="rId4" xr:uid="{00000000-0004-0000-2F00-000003000000}"/>
    <hyperlink ref="F106" r:id="rId5" xr:uid="{00000000-0004-0000-2F00-000004000000}"/>
    <hyperlink ref="F110" r:id="rId6" xr:uid="{00000000-0004-0000-2F00-000005000000}"/>
    <hyperlink ref="F119" r:id="rId7" xr:uid="{00000000-0004-0000-2F00-000006000000}"/>
    <hyperlink ref="F123" r:id="rId8" xr:uid="{00000000-0004-0000-2F00-000007000000}"/>
    <hyperlink ref="F129" r:id="rId9" xr:uid="{00000000-0004-0000-2F00-000008000000}"/>
    <hyperlink ref="F135" r:id="rId10" xr:uid="{00000000-0004-0000-2F00-000009000000}"/>
    <hyperlink ref="F143" r:id="rId11" xr:uid="{00000000-0004-0000-2F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226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1833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247099-10.3 - SO 10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247099-10.3 - SO 10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1.21156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1.21156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1.21156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35428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1834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1815</v>
      </c>
      <c r="G88" s="196"/>
      <c r="H88" s="199">
        <v>35428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53.142000000000003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1835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1817</v>
      </c>
      <c r="G91" s="196"/>
      <c r="H91" s="199">
        <v>53.142000000000003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36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1836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1682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1819</v>
      </c>
      <c r="G96" s="196"/>
      <c r="H96" s="199">
        <v>36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18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1837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1821</v>
      </c>
      <c r="G100" s="196"/>
      <c r="H100" s="199">
        <v>18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17714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1838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18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3.6000000000000002E-4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1839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1824</v>
      </c>
      <c r="G107" s="196"/>
      <c r="H107" s="199">
        <v>18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58.8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1840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1748</v>
      </c>
      <c r="G111" s="196"/>
      <c r="H111" s="199">
        <v>18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1779</v>
      </c>
      <c r="G112" s="196"/>
      <c r="H112" s="199">
        <v>40.799999999999997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58.8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6.056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1.2112000000000001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1841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1781</v>
      </c>
      <c r="G116" s="196"/>
      <c r="H116" s="199">
        <v>6.056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36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1842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1828</v>
      </c>
      <c r="G120" s="196"/>
      <c r="H120" s="199">
        <v>36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19.2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1843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1788</v>
      </c>
      <c r="G124" s="196"/>
      <c r="H124" s="199">
        <v>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1789</v>
      </c>
      <c r="G125" s="196"/>
      <c r="H125" s="199">
        <v>10.199999999999999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19.2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19.2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1844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1788</v>
      </c>
      <c r="G130" s="196"/>
      <c r="H130" s="199">
        <v>9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1789</v>
      </c>
      <c r="G131" s="196"/>
      <c r="H131" s="199">
        <v>10.199999999999999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19.2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76.8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1845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1792</v>
      </c>
      <c r="G137" s="196"/>
      <c r="H137" s="199">
        <v>36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1793</v>
      </c>
      <c r="G138" s="196"/>
      <c r="H138" s="199">
        <v>40.799999999999997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76.8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1.212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1846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hrlKYsDVHt3LQ42Zu8MTx9X9RqfR+MUcmmkURI0OlUSk4QuBL4FGuZSqbU9EolC7qn35iicGj40E3v5EXAoEMQ==" saltValue="YzEJEu0vCqGE7Tr3mWFxik5bYWlPhOhNjmW2mNhgl5KryqYyXxFUed8GGAaBmD9xjnYCdcj9JfhaqQlUpVpJ7A==" spinCount="100000" sheet="1" objects="1" scenarios="1" formatColumns="0" formatRows="0" autoFilter="0"/>
  <autoFilter ref="C81:K143" xr:uid="{00000000-0009-0000-0000-00003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000-000000000000}"/>
    <hyperlink ref="F94" r:id="rId2" xr:uid="{00000000-0004-0000-3000-000001000000}"/>
    <hyperlink ref="F99" r:id="rId3" xr:uid="{00000000-0004-0000-3000-000002000000}"/>
    <hyperlink ref="F103" r:id="rId4" xr:uid="{00000000-0004-0000-3000-000003000000}"/>
    <hyperlink ref="F106" r:id="rId5" xr:uid="{00000000-0004-0000-3000-000004000000}"/>
    <hyperlink ref="F110" r:id="rId6" xr:uid="{00000000-0004-0000-3000-000005000000}"/>
    <hyperlink ref="F119" r:id="rId7" xr:uid="{00000000-0004-0000-3000-000006000000}"/>
    <hyperlink ref="F123" r:id="rId8" xr:uid="{00000000-0004-0000-3000-000007000000}"/>
    <hyperlink ref="F129" r:id="rId9" xr:uid="{00000000-0004-0000-3000-000008000000}"/>
    <hyperlink ref="F135" r:id="rId10" xr:uid="{00000000-0004-0000-3000-000009000000}"/>
    <hyperlink ref="F143" r:id="rId11" xr:uid="{00000000-0004-0000-3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229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1847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247099-10.4 - SO 10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247099-10.4 - SO 10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1.21156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1.21156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1.21156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35428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1848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1815</v>
      </c>
      <c r="G88" s="196"/>
      <c r="H88" s="199">
        <v>35428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53.142000000000003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1849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1817</v>
      </c>
      <c r="G91" s="196"/>
      <c r="H91" s="199">
        <v>53.142000000000003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36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1850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1682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1819</v>
      </c>
      <c r="G96" s="196"/>
      <c r="H96" s="199">
        <v>36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18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1851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1821</v>
      </c>
      <c r="G100" s="196"/>
      <c r="H100" s="199">
        <v>18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17714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1852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18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3.6000000000000002E-4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1853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1824</v>
      </c>
      <c r="G107" s="196"/>
      <c r="H107" s="199">
        <v>18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58.8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1854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1748</v>
      </c>
      <c r="G111" s="196"/>
      <c r="H111" s="199">
        <v>18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1779</v>
      </c>
      <c r="G112" s="196"/>
      <c r="H112" s="199">
        <v>40.799999999999997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58.8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6.056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1.2112000000000001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1855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1781</v>
      </c>
      <c r="G116" s="196"/>
      <c r="H116" s="199">
        <v>6.056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36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1856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1828</v>
      </c>
      <c r="G120" s="196"/>
      <c r="H120" s="199">
        <v>36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19.2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1857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1788</v>
      </c>
      <c r="G124" s="196"/>
      <c r="H124" s="199">
        <v>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1789</v>
      </c>
      <c r="G125" s="196"/>
      <c r="H125" s="199">
        <v>10.199999999999999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19.2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19.2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1858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1788</v>
      </c>
      <c r="G130" s="196"/>
      <c r="H130" s="199">
        <v>9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1789</v>
      </c>
      <c r="G131" s="196"/>
      <c r="H131" s="199">
        <v>10.199999999999999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19.2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76.8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1859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1792</v>
      </c>
      <c r="G137" s="196"/>
      <c r="H137" s="199">
        <v>36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1793</v>
      </c>
      <c r="G138" s="196"/>
      <c r="H138" s="199">
        <v>40.799999999999997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76.8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1.212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1860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QEbt7O9/gFxLkJIVNOEleMopwvSAdqsGd726iPHJjDgW0dvAzL2fRaoZP8ZIDO5hBuekv0EtoPwBjRtUVBlj7Q==" saltValue="NHqQrcEyKh236Q4CU+J1/bFGFyEiBGqVDXot8jtonijMJO7xu1BmG817pv9ENyVrbn5+vGDQ5TikDOMWphdolw==" spinCount="100000" sheet="1" objects="1" scenarios="1" formatColumns="0" formatRows="0" autoFilter="0"/>
  <autoFilter ref="C81:K143" xr:uid="{00000000-0009-0000-0000-00003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100-000000000000}"/>
    <hyperlink ref="F94" r:id="rId2" xr:uid="{00000000-0004-0000-3100-000001000000}"/>
    <hyperlink ref="F99" r:id="rId3" xr:uid="{00000000-0004-0000-3100-000002000000}"/>
    <hyperlink ref="F103" r:id="rId4" xr:uid="{00000000-0004-0000-3100-000003000000}"/>
    <hyperlink ref="F106" r:id="rId5" xr:uid="{00000000-0004-0000-3100-000004000000}"/>
    <hyperlink ref="F110" r:id="rId6" xr:uid="{00000000-0004-0000-3100-000005000000}"/>
    <hyperlink ref="F119" r:id="rId7" xr:uid="{00000000-0004-0000-3100-000006000000}"/>
    <hyperlink ref="F123" r:id="rId8" xr:uid="{00000000-0004-0000-3100-000007000000}"/>
    <hyperlink ref="F129" r:id="rId9" xr:uid="{00000000-0004-0000-3100-000008000000}"/>
    <hyperlink ref="F135" r:id="rId10" xr:uid="{00000000-0004-0000-3100-000009000000}"/>
    <hyperlink ref="F143" r:id="rId11" xr:uid="{00000000-0004-0000-3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232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1861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247099-10.5 - SO 10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247099-10.5 - SO 10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1862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1863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1864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1865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1866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1867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1868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1869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1870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1871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7WsvbPjVDZrcpZxhLbZNCQjUZ4ASek1+sCe/YZe01kzhxlpvxtLEnTSwt+Qnpq+l4TMMcSF8LNq5JbO30Ns1jA==" saltValue="OlImFW3zdHisDAgz7kM71RafD1/VyOX0f4sY1BUbUJv+KDStgo3GhvhoUf0E0QY6aiIsmclN0T4FqUBirhElfg==" spinCount="100000" sheet="1" objects="1" scenarios="1" formatColumns="0" formatRows="0" autoFilter="0"/>
  <autoFilter ref="C81:K117" xr:uid="{00000000-0009-0000-0000-00003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3200-000000000000}"/>
    <hyperlink ref="F108" r:id="rId2" xr:uid="{00000000-0004-0000-3200-000001000000}"/>
    <hyperlink ref="F111" r:id="rId3" xr:uid="{00000000-0004-0000-3200-000002000000}"/>
    <hyperlink ref="F116" r:id="rId4" xr:uid="{00000000-0004-0000-3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235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1872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ROUND((SUM(BE82:BE256)),  2)</f>
        <v>0</v>
      </c>
      <c r="G33" s="36"/>
      <c r="H33" s="36"/>
      <c r="I33" s="120">
        <v>0.21</v>
      </c>
      <c r="J33" s="119">
        <f>ROUND(((SUM(BE82:BE256))*I33),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ROUND((SUM(BF82:BF256)),  2)</f>
        <v>0</v>
      </c>
      <c r="G34" s="36"/>
      <c r="H34" s="36"/>
      <c r="I34" s="120">
        <v>0.12</v>
      </c>
      <c r="J34" s="119">
        <f>ROUND(((SUM(BF82:BF256))*I34),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ROUND((SUM(BG82:BG256)),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ROUND((SUM(BH82:BH256)),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ROUND((SUM(BI82:BI256)),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247099-11.1 - SO 11 - IP25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J219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247099-11.1 - SO 11 - IP25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15.908782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P84+P219</f>
        <v>0</v>
      </c>
      <c r="Q83" s="167"/>
      <c r="R83" s="168">
        <f>R84+R219</f>
        <v>15.908782</v>
      </c>
      <c r="S83" s="167"/>
      <c r="T83" s="169">
        <f>T84+T219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BK84+BK219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SUM(P85:P218)</f>
        <v>0</v>
      </c>
      <c r="Q84" s="167"/>
      <c r="R84" s="168">
        <f>SUM(R85:R218)</f>
        <v>15.132362000000001</v>
      </c>
      <c r="S84" s="167"/>
      <c r="T84" s="169">
        <f>SUM(T85:T218)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SUM(BK85:BK218)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5019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1873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1874</v>
      </c>
      <c r="G88" s="196"/>
      <c r="H88" s="199">
        <v>5019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21.75" customHeight="1">
      <c r="A89" s="36"/>
      <c r="B89" s="37"/>
      <c r="C89" s="175" t="s">
        <v>85</v>
      </c>
      <c r="D89" s="175" t="s">
        <v>277</v>
      </c>
      <c r="E89" s="176" t="s">
        <v>1179</v>
      </c>
      <c r="F89" s="177" t="s">
        <v>1180</v>
      </c>
      <c r="G89" s="178" t="s">
        <v>397</v>
      </c>
      <c r="H89" s="179">
        <v>1007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1.4999999999999999E-4</v>
      </c>
      <c r="R89" s="184">
        <f>Q89*H89</f>
        <v>0.15104999999999999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1875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1180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2" customFormat="1" ht="68.25">
      <c r="A91" s="36"/>
      <c r="B91" s="37"/>
      <c r="C91" s="38"/>
      <c r="D91" s="188" t="s">
        <v>308</v>
      </c>
      <c r="E91" s="38"/>
      <c r="F91" s="216" t="s">
        <v>1876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308</v>
      </c>
      <c r="AU91" s="19" t="s">
        <v>85</v>
      </c>
    </row>
    <row r="92" spans="1:65" s="13" customFormat="1" ht="11.25">
      <c r="B92" s="195"/>
      <c r="C92" s="196"/>
      <c r="D92" s="188" t="s">
        <v>288</v>
      </c>
      <c r="E92" s="197" t="s">
        <v>19</v>
      </c>
      <c r="F92" s="198" t="s">
        <v>1877</v>
      </c>
      <c r="G92" s="196"/>
      <c r="H92" s="199">
        <v>220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288</v>
      </c>
      <c r="AU92" s="205" t="s">
        <v>85</v>
      </c>
      <c r="AV92" s="13" t="s">
        <v>85</v>
      </c>
      <c r="AW92" s="13" t="s">
        <v>36</v>
      </c>
      <c r="AX92" s="13" t="s">
        <v>75</v>
      </c>
      <c r="AY92" s="205" t="s">
        <v>275</v>
      </c>
    </row>
    <row r="93" spans="1:65" s="13" customFormat="1" ht="11.25">
      <c r="B93" s="195"/>
      <c r="C93" s="196"/>
      <c r="D93" s="188" t="s">
        <v>288</v>
      </c>
      <c r="E93" s="197" t="s">
        <v>19</v>
      </c>
      <c r="F93" s="198" t="s">
        <v>1878</v>
      </c>
      <c r="G93" s="196"/>
      <c r="H93" s="199">
        <v>220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288</v>
      </c>
      <c r="AU93" s="205" t="s">
        <v>85</v>
      </c>
      <c r="AV93" s="13" t="s">
        <v>85</v>
      </c>
      <c r="AW93" s="13" t="s">
        <v>36</v>
      </c>
      <c r="AX93" s="13" t="s">
        <v>75</v>
      </c>
      <c r="AY93" s="205" t="s">
        <v>275</v>
      </c>
    </row>
    <row r="94" spans="1:65" s="13" customFormat="1" ht="11.25">
      <c r="B94" s="195"/>
      <c r="C94" s="196"/>
      <c r="D94" s="188" t="s">
        <v>288</v>
      </c>
      <c r="E94" s="197" t="s">
        <v>19</v>
      </c>
      <c r="F94" s="198" t="s">
        <v>1879</v>
      </c>
      <c r="G94" s="196"/>
      <c r="H94" s="199">
        <v>342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288</v>
      </c>
      <c r="AU94" s="205" t="s">
        <v>85</v>
      </c>
      <c r="AV94" s="13" t="s">
        <v>85</v>
      </c>
      <c r="AW94" s="13" t="s">
        <v>36</v>
      </c>
      <c r="AX94" s="13" t="s">
        <v>75</v>
      </c>
      <c r="AY94" s="205" t="s">
        <v>275</v>
      </c>
    </row>
    <row r="95" spans="1:65" s="13" customFormat="1" ht="11.25">
      <c r="B95" s="195"/>
      <c r="C95" s="196"/>
      <c r="D95" s="188" t="s">
        <v>288</v>
      </c>
      <c r="E95" s="197" t="s">
        <v>19</v>
      </c>
      <c r="F95" s="198" t="s">
        <v>1880</v>
      </c>
      <c r="G95" s="196"/>
      <c r="H95" s="199">
        <v>225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288</v>
      </c>
      <c r="AU95" s="205" t="s">
        <v>85</v>
      </c>
      <c r="AV95" s="13" t="s">
        <v>85</v>
      </c>
      <c r="AW95" s="13" t="s">
        <v>36</v>
      </c>
      <c r="AX95" s="13" t="s">
        <v>75</v>
      </c>
      <c r="AY95" s="205" t="s">
        <v>275</v>
      </c>
    </row>
    <row r="96" spans="1:65" s="15" customFormat="1" ht="11.25">
      <c r="B96" s="231"/>
      <c r="C96" s="232"/>
      <c r="D96" s="188" t="s">
        <v>288</v>
      </c>
      <c r="E96" s="233" t="s">
        <v>19</v>
      </c>
      <c r="F96" s="234" t="s">
        <v>922</v>
      </c>
      <c r="G96" s="232"/>
      <c r="H96" s="235">
        <v>1007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288</v>
      </c>
      <c r="AU96" s="241" t="s">
        <v>85</v>
      </c>
      <c r="AV96" s="15" t="s">
        <v>282</v>
      </c>
      <c r="AW96" s="15" t="s">
        <v>36</v>
      </c>
      <c r="AX96" s="15" t="s">
        <v>83</v>
      </c>
      <c r="AY96" s="241" t="s">
        <v>275</v>
      </c>
    </row>
    <row r="97" spans="1:65" s="2" customFormat="1" ht="16.5" customHeight="1">
      <c r="A97" s="36"/>
      <c r="B97" s="37"/>
      <c r="C97" s="175" t="s">
        <v>295</v>
      </c>
      <c r="D97" s="175" t="s">
        <v>277</v>
      </c>
      <c r="E97" s="176" t="s">
        <v>290</v>
      </c>
      <c r="F97" s="177" t="s">
        <v>291</v>
      </c>
      <c r="G97" s="178" t="s">
        <v>292</v>
      </c>
      <c r="H97" s="179">
        <v>7.5289999999999999</v>
      </c>
      <c r="I97" s="180"/>
      <c r="J97" s="181">
        <f>ROUND(I97*H97,2)</f>
        <v>0</v>
      </c>
      <c r="K97" s="177" t="s">
        <v>19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1881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291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13" customFormat="1" ht="11.25">
      <c r="B99" s="195"/>
      <c r="C99" s="196"/>
      <c r="D99" s="188" t="s">
        <v>288</v>
      </c>
      <c r="E99" s="197" t="s">
        <v>19</v>
      </c>
      <c r="F99" s="198" t="s">
        <v>1882</v>
      </c>
      <c r="G99" s="196"/>
      <c r="H99" s="199">
        <v>7.5289999999999999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288</v>
      </c>
      <c r="AU99" s="205" t="s">
        <v>85</v>
      </c>
      <c r="AV99" s="13" t="s">
        <v>85</v>
      </c>
      <c r="AW99" s="13" t="s">
        <v>36</v>
      </c>
      <c r="AX99" s="13" t="s">
        <v>83</v>
      </c>
      <c r="AY99" s="205" t="s">
        <v>275</v>
      </c>
    </row>
    <row r="100" spans="1:65" s="2" customFormat="1" ht="16.5" customHeight="1">
      <c r="A100" s="36"/>
      <c r="B100" s="37"/>
      <c r="C100" s="175" t="s">
        <v>282</v>
      </c>
      <c r="D100" s="175" t="s">
        <v>277</v>
      </c>
      <c r="E100" s="176" t="s">
        <v>296</v>
      </c>
      <c r="F100" s="177" t="s">
        <v>297</v>
      </c>
      <c r="G100" s="178" t="s">
        <v>280</v>
      </c>
      <c r="H100" s="179">
        <v>5019</v>
      </c>
      <c r="I100" s="180"/>
      <c r="J100" s="181">
        <f>ROUND(I100*H100,2)</f>
        <v>0</v>
      </c>
      <c r="K100" s="177" t="s">
        <v>281</v>
      </c>
      <c r="L100" s="41"/>
      <c r="M100" s="182" t="s">
        <v>19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282</v>
      </c>
      <c r="AT100" s="186" t="s">
        <v>277</v>
      </c>
      <c r="AU100" s="186" t="s">
        <v>85</v>
      </c>
      <c r="AY100" s="19" t="s">
        <v>275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83</v>
      </c>
      <c r="BK100" s="187">
        <f>ROUND(I100*H100,2)</f>
        <v>0</v>
      </c>
      <c r="BL100" s="19" t="s">
        <v>282</v>
      </c>
      <c r="BM100" s="186" t="s">
        <v>1883</v>
      </c>
    </row>
    <row r="101" spans="1:65" s="2" customFormat="1" ht="11.25">
      <c r="A101" s="36"/>
      <c r="B101" s="37"/>
      <c r="C101" s="38"/>
      <c r="D101" s="188" t="s">
        <v>284</v>
      </c>
      <c r="E101" s="38"/>
      <c r="F101" s="189" t="s">
        <v>299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284</v>
      </c>
      <c r="AU101" s="19" t="s">
        <v>85</v>
      </c>
    </row>
    <row r="102" spans="1:65" s="2" customFormat="1" ht="11.25">
      <c r="A102" s="36"/>
      <c r="B102" s="37"/>
      <c r="C102" s="38"/>
      <c r="D102" s="193" t="s">
        <v>286</v>
      </c>
      <c r="E102" s="38"/>
      <c r="F102" s="194" t="s">
        <v>300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286</v>
      </c>
      <c r="AU102" s="19" t="s">
        <v>85</v>
      </c>
    </row>
    <row r="103" spans="1:65" s="13" customFormat="1" ht="11.25">
      <c r="B103" s="195"/>
      <c r="C103" s="196"/>
      <c r="D103" s="188" t="s">
        <v>288</v>
      </c>
      <c r="E103" s="197" t="s">
        <v>19</v>
      </c>
      <c r="F103" s="198" t="s">
        <v>1884</v>
      </c>
      <c r="G103" s="196"/>
      <c r="H103" s="199">
        <v>5019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288</v>
      </c>
      <c r="AU103" s="205" t="s">
        <v>85</v>
      </c>
      <c r="AV103" s="13" t="s">
        <v>85</v>
      </c>
      <c r="AW103" s="13" t="s">
        <v>36</v>
      </c>
      <c r="AX103" s="13" t="s">
        <v>83</v>
      </c>
      <c r="AY103" s="205" t="s">
        <v>275</v>
      </c>
    </row>
    <row r="104" spans="1:65" s="2" customFormat="1" ht="16.5" customHeight="1">
      <c r="A104" s="36"/>
      <c r="B104" s="37"/>
      <c r="C104" s="206" t="s">
        <v>311</v>
      </c>
      <c r="D104" s="206" t="s">
        <v>302</v>
      </c>
      <c r="E104" s="207" t="s">
        <v>1196</v>
      </c>
      <c r="F104" s="208" t="s">
        <v>1197</v>
      </c>
      <c r="G104" s="209" t="s">
        <v>305</v>
      </c>
      <c r="H104" s="210">
        <v>20.076000000000001</v>
      </c>
      <c r="I104" s="211"/>
      <c r="J104" s="212">
        <f>ROUND(I104*H104,2)</f>
        <v>0</v>
      </c>
      <c r="K104" s="208" t="s">
        <v>281</v>
      </c>
      <c r="L104" s="213"/>
      <c r="M104" s="214" t="s">
        <v>19</v>
      </c>
      <c r="N104" s="215" t="s">
        <v>46</v>
      </c>
      <c r="O104" s="66"/>
      <c r="P104" s="184">
        <f>O104*H104</f>
        <v>0</v>
      </c>
      <c r="Q104" s="184">
        <v>1E-3</v>
      </c>
      <c r="R104" s="184">
        <f>Q104*H104</f>
        <v>2.0076E-2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306</v>
      </c>
      <c r="AT104" s="186" t="s">
        <v>302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1885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1197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9.5">
      <c r="A106" s="36"/>
      <c r="B106" s="37"/>
      <c r="C106" s="38"/>
      <c r="D106" s="188" t="s">
        <v>308</v>
      </c>
      <c r="E106" s="38"/>
      <c r="F106" s="216" t="s">
        <v>1886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6"/>
      <c r="F107" s="198" t="s">
        <v>1887</v>
      </c>
      <c r="G107" s="196"/>
      <c r="H107" s="199">
        <v>20.076000000000001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4</v>
      </c>
      <c r="AX107" s="13" t="s">
        <v>83</v>
      </c>
      <c r="AY107" s="205" t="s">
        <v>275</v>
      </c>
    </row>
    <row r="108" spans="1:65" s="2" customFormat="1" ht="21.75" customHeight="1">
      <c r="A108" s="36"/>
      <c r="B108" s="37"/>
      <c r="C108" s="175" t="s">
        <v>319</v>
      </c>
      <c r="D108" s="175" t="s">
        <v>277</v>
      </c>
      <c r="E108" s="176" t="s">
        <v>312</v>
      </c>
      <c r="F108" s="177" t="s">
        <v>313</v>
      </c>
      <c r="G108" s="178" t="s">
        <v>314</v>
      </c>
      <c r="H108" s="179">
        <v>161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1888</v>
      </c>
    </row>
    <row r="109" spans="1:65" s="2" customFormat="1" ht="19.5">
      <c r="A109" s="36"/>
      <c r="B109" s="37"/>
      <c r="C109" s="38"/>
      <c r="D109" s="188" t="s">
        <v>284</v>
      </c>
      <c r="E109" s="38"/>
      <c r="F109" s="189" t="s">
        <v>316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317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1889</v>
      </c>
      <c r="G111" s="196"/>
      <c r="H111" s="199">
        <v>161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83</v>
      </c>
      <c r="AY111" s="205" t="s">
        <v>275</v>
      </c>
    </row>
    <row r="112" spans="1:65" s="2" customFormat="1" ht="21.75" customHeight="1">
      <c r="A112" s="36"/>
      <c r="B112" s="37"/>
      <c r="C112" s="175" t="s">
        <v>326</v>
      </c>
      <c r="D112" s="175" t="s">
        <v>277</v>
      </c>
      <c r="E112" s="176" t="s">
        <v>884</v>
      </c>
      <c r="F112" s="177" t="s">
        <v>885</v>
      </c>
      <c r="G112" s="178" t="s">
        <v>314</v>
      </c>
      <c r="H112" s="179">
        <v>876</v>
      </c>
      <c r="I112" s="180"/>
      <c r="J112" s="181">
        <f>ROUND(I112*H112,2)</f>
        <v>0</v>
      </c>
      <c r="K112" s="177" t="s">
        <v>281</v>
      </c>
      <c r="L112" s="41"/>
      <c r="M112" s="182" t="s">
        <v>19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282</v>
      </c>
      <c r="AT112" s="186" t="s">
        <v>277</v>
      </c>
      <c r="AU112" s="186" t="s">
        <v>85</v>
      </c>
      <c r="AY112" s="19" t="s">
        <v>275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282</v>
      </c>
      <c r="BM112" s="186" t="s">
        <v>1890</v>
      </c>
    </row>
    <row r="113" spans="1:65" s="2" customFormat="1" ht="19.5">
      <c r="A113" s="36"/>
      <c r="B113" s="37"/>
      <c r="C113" s="38"/>
      <c r="D113" s="188" t="s">
        <v>284</v>
      </c>
      <c r="E113" s="38"/>
      <c r="F113" s="189" t="s">
        <v>887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284</v>
      </c>
      <c r="AU113" s="19" t="s">
        <v>85</v>
      </c>
    </row>
    <row r="114" spans="1:65" s="2" customFormat="1" ht="11.25">
      <c r="A114" s="36"/>
      <c r="B114" s="37"/>
      <c r="C114" s="38"/>
      <c r="D114" s="193" t="s">
        <v>286</v>
      </c>
      <c r="E114" s="38"/>
      <c r="F114" s="194" t="s">
        <v>888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286</v>
      </c>
      <c r="AU114" s="19" t="s">
        <v>85</v>
      </c>
    </row>
    <row r="115" spans="1:65" s="13" customFormat="1" ht="11.25">
      <c r="B115" s="195"/>
      <c r="C115" s="196"/>
      <c r="D115" s="188" t="s">
        <v>288</v>
      </c>
      <c r="E115" s="197" t="s">
        <v>19</v>
      </c>
      <c r="F115" s="198" t="s">
        <v>1891</v>
      </c>
      <c r="G115" s="196"/>
      <c r="H115" s="199">
        <v>876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288</v>
      </c>
      <c r="AU115" s="205" t="s">
        <v>85</v>
      </c>
      <c r="AV115" s="13" t="s">
        <v>85</v>
      </c>
      <c r="AW115" s="13" t="s">
        <v>36</v>
      </c>
      <c r="AX115" s="13" t="s">
        <v>83</v>
      </c>
      <c r="AY115" s="205" t="s">
        <v>275</v>
      </c>
    </row>
    <row r="116" spans="1:65" s="2" customFormat="1" ht="16.5" customHeight="1">
      <c r="A116" s="36"/>
      <c r="B116" s="37"/>
      <c r="C116" s="175" t="s">
        <v>306</v>
      </c>
      <c r="D116" s="175" t="s">
        <v>277</v>
      </c>
      <c r="E116" s="176" t="s">
        <v>320</v>
      </c>
      <c r="F116" s="177" t="s">
        <v>321</v>
      </c>
      <c r="G116" s="178" t="s">
        <v>280</v>
      </c>
      <c r="H116" s="179">
        <v>6056</v>
      </c>
      <c r="I116" s="180"/>
      <c r="J116" s="181">
        <f>ROUND(I116*H116,2)</f>
        <v>0</v>
      </c>
      <c r="K116" s="177" t="s">
        <v>281</v>
      </c>
      <c r="L116" s="41"/>
      <c r="M116" s="182" t="s">
        <v>19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282</v>
      </c>
      <c r="AT116" s="186" t="s">
        <v>277</v>
      </c>
      <c r="AU116" s="186" t="s">
        <v>85</v>
      </c>
      <c r="AY116" s="19" t="s">
        <v>275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282</v>
      </c>
      <c r="BM116" s="186" t="s">
        <v>1892</v>
      </c>
    </row>
    <row r="117" spans="1:65" s="2" customFormat="1" ht="11.25">
      <c r="A117" s="36"/>
      <c r="B117" s="37"/>
      <c r="C117" s="38"/>
      <c r="D117" s="188" t="s">
        <v>284</v>
      </c>
      <c r="E117" s="38"/>
      <c r="F117" s="189" t="s">
        <v>323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284</v>
      </c>
      <c r="AU117" s="19" t="s">
        <v>85</v>
      </c>
    </row>
    <row r="118" spans="1:65" s="2" customFormat="1" ht="11.25">
      <c r="A118" s="36"/>
      <c r="B118" s="37"/>
      <c r="C118" s="38"/>
      <c r="D118" s="193" t="s">
        <v>286</v>
      </c>
      <c r="E118" s="38"/>
      <c r="F118" s="194" t="s">
        <v>324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286</v>
      </c>
      <c r="AU118" s="19" t="s">
        <v>85</v>
      </c>
    </row>
    <row r="119" spans="1:65" s="13" customFormat="1" ht="11.25">
      <c r="B119" s="195"/>
      <c r="C119" s="196"/>
      <c r="D119" s="188" t="s">
        <v>288</v>
      </c>
      <c r="E119" s="197" t="s">
        <v>19</v>
      </c>
      <c r="F119" s="198" t="s">
        <v>1893</v>
      </c>
      <c r="G119" s="196"/>
      <c r="H119" s="199">
        <v>6056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288</v>
      </c>
      <c r="AU119" s="205" t="s">
        <v>85</v>
      </c>
      <c r="AV119" s="13" t="s">
        <v>85</v>
      </c>
      <c r="AW119" s="13" t="s">
        <v>36</v>
      </c>
      <c r="AX119" s="13" t="s">
        <v>83</v>
      </c>
      <c r="AY119" s="205" t="s">
        <v>275</v>
      </c>
    </row>
    <row r="120" spans="1:65" s="2" customFormat="1" ht="16.5" customHeight="1">
      <c r="A120" s="36"/>
      <c r="B120" s="37"/>
      <c r="C120" s="175" t="s">
        <v>337</v>
      </c>
      <c r="D120" s="175" t="s">
        <v>277</v>
      </c>
      <c r="E120" s="176" t="s">
        <v>327</v>
      </c>
      <c r="F120" s="177" t="s">
        <v>328</v>
      </c>
      <c r="G120" s="178" t="s">
        <v>280</v>
      </c>
      <c r="H120" s="179">
        <v>6056</v>
      </c>
      <c r="I120" s="180"/>
      <c r="J120" s="181">
        <f>ROUND(I120*H120,2)</f>
        <v>0</v>
      </c>
      <c r="K120" s="177" t="s">
        <v>281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282</v>
      </c>
      <c r="AT120" s="186" t="s">
        <v>277</v>
      </c>
      <c r="AU120" s="186" t="s">
        <v>85</v>
      </c>
      <c r="AY120" s="19" t="s">
        <v>275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282</v>
      </c>
      <c r="BM120" s="186" t="s">
        <v>1894</v>
      </c>
    </row>
    <row r="121" spans="1:65" s="2" customFormat="1" ht="11.25">
      <c r="A121" s="36"/>
      <c r="B121" s="37"/>
      <c r="C121" s="38"/>
      <c r="D121" s="188" t="s">
        <v>284</v>
      </c>
      <c r="E121" s="38"/>
      <c r="F121" s="189" t="s">
        <v>330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284</v>
      </c>
      <c r="AU121" s="19" t="s">
        <v>85</v>
      </c>
    </row>
    <row r="122" spans="1:65" s="2" customFormat="1" ht="11.25">
      <c r="A122" s="36"/>
      <c r="B122" s="37"/>
      <c r="C122" s="38"/>
      <c r="D122" s="193" t="s">
        <v>286</v>
      </c>
      <c r="E122" s="38"/>
      <c r="F122" s="194" t="s">
        <v>331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286</v>
      </c>
      <c r="AU122" s="19" t="s">
        <v>85</v>
      </c>
    </row>
    <row r="123" spans="1:65" s="13" customFormat="1" ht="11.25">
      <c r="B123" s="195"/>
      <c r="C123" s="196"/>
      <c r="D123" s="188" t="s">
        <v>288</v>
      </c>
      <c r="E123" s="197" t="s">
        <v>19</v>
      </c>
      <c r="F123" s="198" t="s">
        <v>1893</v>
      </c>
      <c r="G123" s="196"/>
      <c r="H123" s="199">
        <v>6056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288</v>
      </c>
      <c r="AU123" s="205" t="s">
        <v>85</v>
      </c>
      <c r="AV123" s="13" t="s">
        <v>85</v>
      </c>
      <c r="AW123" s="13" t="s">
        <v>36</v>
      </c>
      <c r="AX123" s="13" t="s">
        <v>83</v>
      </c>
      <c r="AY123" s="205" t="s">
        <v>275</v>
      </c>
    </row>
    <row r="124" spans="1:65" s="2" customFormat="1" ht="16.5" customHeight="1">
      <c r="A124" s="36"/>
      <c r="B124" s="37"/>
      <c r="C124" s="175" t="s">
        <v>345</v>
      </c>
      <c r="D124" s="175" t="s">
        <v>277</v>
      </c>
      <c r="E124" s="176" t="s">
        <v>332</v>
      </c>
      <c r="F124" s="177" t="s">
        <v>333</v>
      </c>
      <c r="G124" s="178" t="s">
        <v>280</v>
      </c>
      <c r="H124" s="179">
        <v>5019</v>
      </c>
      <c r="I124" s="180"/>
      <c r="J124" s="181">
        <f>ROUND(I124*H124,2)</f>
        <v>0</v>
      </c>
      <c r="K124" s="177" t="s">
        <v>281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282</v>
      </c>
      <c r="AT124" s="186" t="s">
        <v>277</v>
      </c>
      <c r="AU124" s="186" t="s">
        <v>85</v>
      </c>
      <c r="AY124" s="19" t="s">
        <v>275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282</v>
      </c>
      <c r="BM124" s="186" t="s">
        <v>1895</v>
      </c>
    </row>
    <row r="125" spans="1:65" s="2" customFormat="1" ht="11.25">
      <c r="A125" s="36"/>
      <c r="B125" s="37"/>
      <c r="C125" s="38"/>
      <c r="D125" s="188" t="s">
        <v>284</v>
      </c>
      <c r="E125" s="38"/>
      <c r="F125" s="189" t="s">
        <v>335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284</v>
      </c>
      <c r="AU125" s="19" t="s">
        <v>85</v>
      </c>
    </row>
    <row r="126" spans="1:65" s="2" customFormat="1" ht="11.25">
      <c r="A126" s="36"/>
      <c r="B126" s="37"/>
      <c r="C126" s="38"/>
      <c r="D126" s="193" t="s">
        <v>286</v>
      </c>
      <c r="E126" s="38"/>
      <c r="F126" s="194" t="s">
        <v>336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286</v>
      </c>
      <c r="AU126" s="19" t="s">
        <v>85</v>
      </c>
    </row>
    <row r="127" spans="1:65" s="13" customFormat="1" ht="11.25">
      <c r="B127" s="195"/>
      <c r="C127" s="196"/>
      <c r="D127" s="188" t="s">
        <v>288</v>
      </c>
      <c r="E127" s="197" t="s">
        <v>19</v>
      </c>
      <c r="F127" s="198" t="s">
        <v>1874</v>
      </c>
      <c r="G127" s="196"/>
      <c r="H127" s="199">
        <v>5019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288</v>
      </c>
      <c r="AU127" s="205" t="s">
        <v>85</v>
      </c>
      <c r="AV127" s="13" t="s">
        <v>85</v>
      </c>
      <c r="AW127" s="13" t="s">
        <v>36</v>
      </c>
      <c r="AX127" s="13" t="s">
        <v>83</v>
      </c>
      <c r="AY127" s="205" t="s">
        <v>275</v>
      </c>
    </row>
    <row r="128" spans="1:65" s="2" customFormat="1" ht="16.5" customHeight="1">
      <c r="A128" s="36"/>
      <c r="B128" s="37"/>
      <c r="C128" s="175" t="s">
        <v>351</v>
      </c>
      <c r="D128" s="175" t="s">
        <v>277</v>
      </c>
      <c r="E128" s="176" t="s">
        <v>338</v>
      </c>
      <c r="F128" s="177" t="s">
        <v>339</v>
      </c>
      <c r="G128" s="178" t="s">
        <v>340</v>
      </c>
      <c r="H128" s="179">
        <v>0.60599999999999998</v>
      </c>
      <c r="I128" s="180"/>
      <c r="J128" s="181">
        <f>ROUND(I128*H128,2)</f>
        <v>0</v>
      </c>
      <c r="K128" s="177" t="s">
        <v>281</v>
      </c>
      <c r="L128" s="41"/>
      <c r="M128" s="182" t="s">
        <v>19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282</v>
      </c>
      <c r="AT128" s="186" t="s">
        <v>277</v>
      </c>
      <c r="AU128" s="186" t="s">
        <v>85</v>
      </c>
      <c r="AY128" s="19" t="s">
        <v>275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282</v>
      </c>
      <c r="BM128" s="186" t="s">
        <v>1896</v>
      </c>
    </row>
    <row r="129" spans="1:65" s="2" customFormat="1" ht="11.25">
      <c r="A129" s="36"/>
      <c r="B129" s="37"/>
      <c r="C129" s="38"/>
      <c r="D129" s="188" t="s">
        <v>284</v>
      </c>
      <c r="E129" s="38"/>
      <c r="F129" s="189" t="s">
        <v>342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284</v>
      </c>
      <c r="AU129" s="19" t="s">
        <v>85</v>
      </c>
    </row>
    <row r="130" spans="1:65" s="2" customFormat="1" ht="11.25">
      <c r="A130" s="36"/>
      <c r="B130" s="37"/>
      <c r="C130" s="38"/>
      <c r="D130" s="193" t="s">
        <v>286</v>
      </c>
      <c r="E130" s="38"/>
      <c r="F130" s="194" t="s">
        <v>343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286</v>
      </c>
      <c r="AU130" s="19" t="s">
        <v>85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1897</v>
      </c>
      <c r="G131" s="196"/>
      <c r="H131" s="199">
        <v>0.60599999999999998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83</v>
      </c>
      <c r="AY131" s="205" t="s">
        <v>275</v>
      </c>
    </row>
    <row r="132" spans="1:65" s="2" customFormat="1" ht="16.5" customHeight="1">
      <c r="A132" s="36"/>
      <c r="B132" s="37"/>
      <c r="C132" s="175" t="s">
        <v>8</v>
      </c>
      <c r="D132" s="175" t="s">
        <v>277</v>
      </c>
      <c r="E132" s="176" t="s">
        <v>896</v>
      </c>
      <c r="F132" s="177" t="s">
        <v>897</v>
      </c>
      <c r="G132" s="178" t="s">
        <v>314</v>
      </c>
      <c r="H132" s="179">
        <v>876</v>
      </c>
      <c r="I132" s="180"/>
      <c r="J132" s="181">
        <f>ROUND(I132*H132,2)</f>
        <v>0</v>
      </c>
      <c r="K132" s="177" t="s">
        <v>281</v>
      </c>
      <c r="L132" s="41"/>
      <c r="M132" s="182" t="s">
        <v>19</v>
      </c>
      <c r="N132" s="183" t="s">
        <v>46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282</v>
      </c>
      <c r="AT132" s="186" t="s">
        <v>277</v>
      </c>
      <c r="AU132" s="186" t="s">
        <v>85</v>
      </c>
      <c r="AY132" s="19" t="s">
        <v>275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83</v>
      </c>
      <c r="BK132" s="187">
        <f>ROUND(I132*H132,2)</f>
        <v>0</v>
      </c>
      <c r="BL132" s="19" t="s">
        <v>282</v>
      </c>
      <c r="BM132" s="186" t="s">
        <v>1898</v>
      </c>
    </row>
    <row r="133" spans="1:65" s="2" customFormat="1" ht="11.25">
      <c r="A133" s="36"/>
      <c r="B133" s="37"/>
      <c r="C133" s="38"/>
      <c r="D133" s="188" t="s">
        <v>284</v>
      </c>
      <c r="E133" s="38"/>
      <c r="F133" s="189" t="s">
        <v>899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284</v>
      </c>
      <c r="AU133" s="19" t="s">
        <v>85</v>
      </c>
    </row>
    <row r="134" spans="1:65" s="2" customFormat="1" ht="11.25">
      <c r="A134" s="36"/>
      <c r="B134" s="37"/>
      <c r="C134" s="38"/>
      <c r="D134" s="193" t="s">
        <v>286</v>
      </c>
      <c r="E134" s="38"/>
      <c r="F134" s="194" t="s">
        <v>900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286</v>
      </c>
      <c r="AU134" s="19" t="s">
        <v>85</v>
      </c>
    </row>
    <row r="135" spans="1:65" s="13" customFormat="1" ht="11.25">
      <c r="B135" s="195"/>
      <c r="C135" s="196"/>
      <c r="D135" s="188" t="s">
        <v>288</v>
      </c>
      <c r="E135" s="197" t="s">
        <v>19</v>
      </c>
      <c r="F135" s="198" t="s">
        <v>1899</v>
      </c>
      <c r="G135" s="196"/>
      <c r="H135" s="199">
        <v>876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288</v>
      </c>
      <c r="AU135" s="205" t="s">
        <v>85</v>
      </c>
      <c r="AV135" s="13" t="s">
        <v>85</v>
      </c>
      <c r="AW135" s="13" t="s">
        <v>36</v>
      </c>
      <c r="AX135" s="13" t="s">
        <v>83</v>
      </c>
      <c r="AY135" s="205" t="s">
        <v>275</v>
      </c>
    </row>
    <row r="136" spans="1:65" s="2" customFormat="1" ht="16.5" customHeight="1">
      <c r="A136" s="36"/>
      <c r="B136" s="37"/>
      <c r="C136" s="175" t="s">
        <v>361</v>
      </c>
      <c r="D136" s="175" t="s">
        <v>277</v>
      </c>
      <c r="E136" s="176" t="s">
        <v>346</v>
      </c>
      <c r="F136" s="177" t="s">
        <v>347</v>
      </c>
      <c r="G136" s="178" t="s">
        <v>314</v>
      </c>
      <c r="H136" s="179">
        <v>161</v>
      </c>
      <c r="I136" s="180"/>
      <c r="J136" s="181">
        <f>ROUND(I136*H136,2)</f>
        <v>0</v>
      </c>
      <c r="K136" s="177" t="s">
        <v>281</v>
      </c>
      <c r="L136" s="41"/>
      <c r="M136" s="182" t="s">
        <v>19</v>
      </c>
      <c r="N136" s="183" t="s">
        <v>46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282</v>
      </c>
      <c r="AT136" s="186" t="s">
        <v>277</v>
      </c>
      <c r="AU136" s="186" t="s">
        <v>85</v>
      </c>
      <c r="AY136" s="19" t="s">
        <v>275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83</v>
      </c>
      <c r="BK136" s="187">
        <f>ROUND(I136*H136,2)</f>
        <v>0</v>
      </c>
      <c r="BL136" s="19" t="s">
        <v>282</v>
      </c>
      <c r="BM136" s="186" t="s">
        <v>1900</v>
      </c>
    </row>
    <row r="137" spans="1:65" s="2" customFormat="1" ht="11.25">
      <c r="A137" s="36"/>
      <c r="B137" s="37"/>
      <c r="C137" s="38"/>
      <c r="D137" s="188" t="s">
        <v>284</v>
      </c>
      <c r="E137" s="38"/>
      <c r="F137" s="189" t="s">
        <v>349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284</v>
      </c>
      <c r="AU137" s="19" t="s">
        <v>85</v>
      </c>
    </row>
    <row r="138" spans="1:65" s="2" customFormat="1" ht="11.25">
      <c r="A138" s="36"/>
      <c r="B138" s="37"/>
      <c r="C138" s="38"/>
      <c r="D138" s="193" t="s">
        <v>286</v>
      </c>
      <c r="E138" s="38"/>
      <c r="F138" s="194" t="s">
        <v>350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286</v>
      </c>
      <c r="AU138" s="19" t="s">
        <v>85</v>
      </c>
    </row>
    <row r="139" spans="1:65" s="13" customFormat="1" ht="11.25">
      <c r="B139" s="195"/>
      <c r="C139" s="196"/>
      <c r="D139" s="188" t="s">
        <v>288</v>
      </c>
      <c r="E139" s="197" t="s">
        <v>19</v>
      </c>
      <c r="F139" s="198" t="s">
        <v>1889</v>
      </c>
      <c r="G139" s="196"/>
      <c r="H139" s="199">
        <v>161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288</v>
      </c>
      <c r="AU139" s="205" t="s">
        <v>85</v>
      </c>
      <c r="AV139" s="13" t="s">
        <v>85</v>
      </c>
      <c r="AW139" s="13" t="s">
        <v>36</v>
      </c>
      <c r="AX139" s="13" t="s">
        <v>83</v>
      </c>
      <c r="AY139" s="205" t="s">
        <v>275</v>
      </c>
    </row>
    <row r="140" spans="1:65" s="2" customFormat="1" ht="16.5" customHeight="1">
      <c r="A140" s="36"/>
      <c r="B140" s="37"/>
      <c r="C140" s="175" t="s">
        <v>367</v>
      </c>
      <c r="D140" s="175" t="s">
        <v>277</v>
      </c>
      <c r="E140" s="176" t="s">
        <v>903</v>
      </c>
      <c r="F140" s="177" t="s">
        <v>904</v>
      </c>
      <c r="G140" s="178" t="s">
        <v>314</v>
      </c>
      <c r="H140" s="179">
        <v>876</v>
      </c>
      <c r="I140" s="180"/>
      <c r="J140" s="181">
        <f>ROUND(I140*H140,2)</f>
        <v>0</v>
      </c>
      <c r="K140" s="177" t="s">
        <v>281</v>
      </c>
      <c r="L140" s="41"/>
      <c r="M140" s="182" t="s">
        <v>19</v>
      </c>
      <c r="N140" s="183" t="s">
        <v>46</v>
      </c>
      <c r="O140" s="66"/>
      <c r="P140" s="184">
        <f>O140*H140</f>
        <v>0</v>
      </c>
      <c r="Q140" s="184">
        <v>5.0000000000000002E-5</v>
      </c>
      <c r="R140" s="184">
        <f>Q140*H140</f>
        <v>4.3799999999999999E-2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282</v>
      </c>
      <c r="AT140" s="186" t="s">
        <v>277</v>
      </c>
      <c r="AU140" s="186" t="s">
        <v>85</v>
      </c>
      <c r="AY140" s="19" t="s">
        <v>275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83</v>
      </c>
      <c r="BK140" s="187">
        <f>ROUND(I140*H140,2)</f>
        <v>0</v>
      </c>
      <c r="BL140" s="19" t="s">
        <v>282</v>
      </c>
      <c r="BM140" s="186" t="s">
        <v>1901</v>
      </c>
    </row>
    <row r="141" spans="1:65" s="2" customFormat="1" ht="11.25">
      <c r="A141" s="36"/>
      <c r="B141" s="37"/>
      <c r="C141" s="38"/>
      <c r="D141" s="188" t="s">
        <v>284</v>
      </c>
      <c r="E141" s="38"/>
      <c r="F141" s="189" t="s">
        <v>906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284</v>
      </c>
      <c r="AU141" s="19" t="s">
        <v>85</v>
      </c>
    </row>
    <row r="142" spans="1:65" s="2" customFormat="1" ht="11.25">
      <c r="A142" s="36"/>
      <c r="B142" s="37"/>
      <c r="C142" s="38"/>
      <c r="D142" s="193" t="s">
        <v>286</v>
      </c>
      <c r="E142" s="38"/>
      <c r="F142" s="194" t="s">
        <v>907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286</v>
      </c>
      <c r="AU142" s="19" t="s">
        <v>85</v>
      </c>
    </row>
    <row r="143" spans="1:65" s="13" customFormat="1" ht="11.25">
      <c r="B143" s="195"/>
      <c r="C143" s="196"/>
      <c r="D143" s="188" t="s">
        <v>288</v>
      </c>
      <c r="E143" s="197" t="s">
        <v>19</v>
      </c>
      <c r="F143" s="198" t="s">
        <v>1902</v>
      </c>
      <c r="G143" s="196"/>
      <c r="H143" s="199">
        <v>876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288</v>
      </c>
      <c r="AU143" s="205" t="s">
        <v>85</v>
      </c>
      <c r="AV143" s="13" t="s">
        <v>85</v>
      </c>
      <c r="AW143" s="13" t="s">
        <v>36</v>
      </c>
      <c r="AX143" s="13" t="s">
        <v>83</v>
      </c>
      <c r="AY143" s="205" t="s">
        <v>275</v>
      </c>
    </row>
    <row r="144" spans="1:65" s="2" customFormat="1" ht="16.5" customHeight="1">
      <c r="A144" s="36"/>
      <c r="B144" s="37"/>
      <c r="C144" s="206" t="s">
        <v>372</v>
      </c>
      <c r="D144" s="206" t="s">
        <v>302</v>
      </c>
      <c r="E144" s="207" t="s">
        <v>909</v>
      </c>
      <c r="F144" s="208" t="s">
        <v>910</v>
      </c>
      <c r="G144" s="209" t="s">
        <v>314</v>
      </c>
      <c r="H144" s="210">
        <v>876</v>
      </c>
      <c r="I144" s="211"/>
      <c r="J144" s="212">
        <f>ROUND(I144*H144,2)</f>
        <v>0</v>
      </c>
      <c r="K144" s="208" t="s">
        <v>19</v>
      </c>
      <c r="L144" s="213"/>
      <c r="M144" s="214" t="s">
        <v>19</v>
      </c>
      <c r="N144" s="215" t="s">
        <v>46</v>
      </c>
      <c r="O144" s="66"/>
      <c r="P144" s="184">
        <f>O144*H144</f>
        <v>0</v>
      </c>
      <c r="Q144" s="184">
        <v>3.5400000000000002E-3</v>
      </c>
      <c r="R144" s="184">
        <f>Q144*H144</f>
        <v>3.1010400000000002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306</v>
      </c>
      <c r="AT144" s="186" t="s">
        <v>302</v>
      </c>
      <c r="AU144" s="186" t="s">
        <v>85</v>
      </c>
      <c r="AY144" s="19" t="s">
        <v>275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83</v>
      </c>
      <c r="BK144" s="187">
        <f>ROUND(I144*H144,2)</f>
        <v>0</v>
      </c>
      <c r="BL144" s="19" t="s">
        <v>282</v>
      </c>
      <c r="BM144" s="186" t="s">
        <v>1903</v>
      </c>
    </row>
    <row r="145" spans="1:65" s="2" customFormat="1" ht="11.25">
      <c r="A145" s="36"/>
      <c r="B145" s="37"/>
      <c r="C145" s="38"/>
      <c r="D145" s="188" t="s">
        <v>284</v>
      </c>
      <c r="E145" s="38"/>
      <c r="F145" s="189" t="s">
        <v>910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284</v>
      </c>
      <c r="AU145" s="19" t="s">
        <v>85</v>
      </c>
    </row>
    <row r="146" spans="1:65" s="2" customFormat="1" ht="21.75" customHeight="1">
      <c r="A146" s="36"/>
      <c r="B146" s="37"/>
      <c r="C146" s="175" t="s">
        <v>380</v>
      </c>
      <c r="D146" s="175" t="s">
        <v>277</v>
      </c>
      <c r="E146" s="176" t="s">
        <v>1223</v>
      </c>
      <c r="F146" s="177" t="s">
        <v>1224</v>
      </c>
      <c r="G146" s="178" t="s">
        <v>314</v>
      </c>
      <c r="H146" s="179">
        <v>161</v>
      </c>
      <c r="I146" s="180"/>
      <c r="J146" s="181">
        <f>ROUND(I146*H146,2)</f>
        <v>0</v>
      </c>
      <c r="K146" s="177" t="s">
        <v>281</v>
      </c>
      <c r="L146" s="41"/>
      <c r="M146" s="182" t="s">
        <v>19</v>
      </c>
      <c r="N146" s="183" t="s">
        <v>46</v>
      </c>
      <c r="O146" s="66"/>
      <c r="P146" s="184">
        <f>O146*H146</f>
        <v>0</v>
      </c>
      <c r="Q146" s="184">
        <v>5.0000000000000002E-5</v>
      </c>
      <c r="R146" s="184">
        <f>Q146*H146</f>
        <v>8.0499999999999999E-3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282</v>
      </c>
      <c r="AT146" s="186" t="s">
        <v>277</v>
      </c>
      <c r="AU146" s="186" t="s">
        <v>85</v>
      </c>
      <c r="AY146" s="19" t="s">
        <v>275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83</v>
      </c>
      <c r="BK146" s="187">
        <f>ROUND(I146*H146,2)</f>
        <v>0</v>
      </c>
      <c r="BL146" s="19" t="s">
        <v>282</v>
      </c>
      <c r="BM146" s="186" t="s">
        <v>1904</v>
      </c>
    </row>
    <row r="147" spans="1:65" s="2" customFormat="1" ht="11.25">
      <c r="A147" s="36"/>
      <c r="B147" s="37"/>
      <c r="C147" s="38"/>
      <c r="D147" s="188" t="s">
        <v>284</v>
      </c>
      <c r="E147" s="38"/>
      <c r="F147" s="189" t="s">
        <v>1226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284</v>
      </c>
      <c r="AU147" s="19" t="s">
        <v>85</v>
      </c>
    </row>
    <row r="148" spans="1:65" s="2" customFormat="1" ht="11.25">
      <c r="A148" s="36"/>
      <c r="B148" s="37"/>
      <c r="C148" s="38"/>
      <c r="D148" s="193" t="s">
        <v>286</v>
      </c>
      <c r="E148" s="38"/>
      <c r="F148" s="194" t="s">
        <v>1227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286</v>
      </c>
      <c r="AU148" s="19" t="s">
        <v>85</v>
      </c>
    </row>
    <row r="149" spans="1:65" s="13" customFormat="1" ht="11.25">
      <c r="B149" s="195"/>
      <c r="C149" s="196"/>
      <c r="D149" s="188" t="s">
        <v>288</v>
      </c>
      <c r="E149" s="197" t="s">
        <v>19</v>
      </c>
      <c r="F149" s="198" t="s">
        <v>1889</v>
      </c>
      <c r="G149" s="196"/>
      <c r="H149" s="199">
        <v>161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288</v>
      </c>
      <c r="AU149" s="205" t="s">
        <v>85</v>
      </c>
      <c r="AV149" s="13" t="s">
        <v>85</v>
      </c>
      <c r="AW149" s="13" t="s">
        <v>36</v>
      </c>
      <c r="AX149" s="13" t="s">
        <v>83</v>
      </c>
      <c r="AY149" s="205" t="s">
        <v>275</v>
      </c>
    </row>
    <row r="150" spans="1:65" s="2" customFormat="1" ht="16.5" customHeight="1">
      <c r="A150" s="36"/>
      <c r="B150" s="37"/>
      <c r="C150" s="206" t="s">
        <v>387</v>
      </c>
      <c r="D150" s="206" t="s">
        <v>302</v>
      </c>
      <c r="E150" s="207" t="s">
        <v>357</v>
      </c>
      <c r="F150" s="208" t="s">
        <v>358</v>
      </c>
      <c r="G150" s="209" t="s">
        <v>314</v>
      </c>
      <c r="H150" s="210">
        <v>161</v>
      </c>
      <c r="I150" s="211"/>
      <c r="J150" s="212">
        <f>ROUND(I150*H150,2)</f>
        <v>0</v>
      </c>
      <c r="K150" s="208" t="s">
        <v>281</v>
      </c>
      <c r="L150" s="213"/>
      <c r="M150" s="214" t="s">
        <v>19</v>
      </c>
      <c r="N150" s="215" t="s">
        <v>46</v>
      </c>
      <c r="O150" s="66"/>
      <c r="P150" s="184">
        <f>O150*H150</f>
        <v>0</v>
      </c>
      <c r="Q150" s="184">
        <v>5.8999999999999999E-3</v>
      </c>
      <c r="R150" s="184">
        <f>Q150*H150</f>
        <v>0.94989999999999997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306</v>
      </c>
      <c r="AT150" s="186" t="s">
        <v>302</v>
      </c>
      <c r="AU150" s="186" t="s">
        <v>85</v>
      </c>
      <c r="AY150" s="19" t="s">
        <v>275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83</v>
      </c>
      <c r="BK150" s="187">
        <f>ROUND(I150*H150,2)</f>
        <v>0</v>
      </c>
      <c r="BL150" s="19" t="s">
        <v>282</v>
      </c>
      <c r="BM150" s="186" t="s">
        <v>1905</v>
      </c>
    </row>
    <row r="151" spans="1:65" s="2" customFormat="1" ht="11.25">
      <c r="A151" s="36"/>
      <c r="B151" s="37"/>
      <c r="C151" s="38"/>
      <c r="D151" s="188" t="s">
        <v>284</v>
      </c>
      <c r="E151" s="38"/>
      <c r="F151" s="189" t="s">
        <v>358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284</v>
      </c>
      <c r="AU151" s="19" t="s">
        <v>85</v>
      </c>
    </row>
    <row r="152" spans="1:65" s="2" customFormat="1" ht="16.5" customHeight="1">
      <c r="A152" s="36"/>
      <c r="B152" s="37"/>
      <c r="C152" s="175" t="s">
        <v>394</v>
      </c>
      <c r="D152" s="175" t="s">
        <v>277</v>
      </c>
      <c r="E152" s="176" t="s">
        <v>362</v>
      </c>
      <c r="F152" s="177" t="s">
        <v>363</v>
      </c>
      <c r="G152" s="178" t="s">
        <v>314</v>
      </c>
      <c r="H152" s="179">
        <v>161</v>
      </c>
      <c r="I152" s="180"/>
      <c r="J152" s="181">
        <f>ROUND(I152*H152,2)</f>
        <v>0</v>
      </c>
      <c r="K152" s="177" t="s">
        <v>281</v>
      </c>
      <c r="L152" s="41"/>
      <c r="M152" s="182" t="s">
        <v>19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282</v>
      </c>
      <c r="AT152" s="186" t="s">
        <v>277</v>
      </c>
      <c r="AU152" s="186" t="s">
        <v>85</v>
      </c>
      <c r="AY152" s="19" t="s">
        <v>275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83</v>
      </c>
      <c r="BK152" s="187">
        <f>ROUND(I152*H152,2)</f>
        <v>0</v>
      </c>
      <c r="BL152" s="19" t="s">
        <v>282</v>
      </c>
      <c r="BM152" s="186" t="s">
        <v>1906</v>
      </c>
    </row>
    <row r="153" spans="1:65" s="2" customFormat="1" ht="11.25">
      <c r="A153" s="36"/>
      <c r="B153" s="37"/>
      <c r="C153" s="38"/>
      <c r="D153" s="188" t="s">
        <v>284</v>
      </c>
      <c r="E153" s="38"/>
      <c r="F153" s="189" t="s">
        <v>365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284</v>
      </c>
      <c r="AU153" s="19" t="s">
        <v>85</v>
      </c>
    </row>
    <row r="154" spans="1:65" s="2" customFormat="1" ht="11.25">
      <c r="A154" s="36"/>
      <c r="B154" s="37"/>
      <c r="C154" s="38"/>
      <c r="D154" s="193" t="s">
        <v>286</v>
      </c>
      <c r="E154" s="38"/>
      <c r="F154" s="194" t="s">
        <v>366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286</v>
      </c>
      <c r="AU154" s="19" t="s">
        <v>85</v>
      </c>
    </row>
    <row r="155" spans="1:65" s="13" customFormat="1" ht="11.25">
      <c r="B155" s="195"/>
      <c r="C155" s="196"/>
      <c r="D155" s="188" t="s">
        <v>288</v>
      </c>
      <c r="E155" s="197" t="s">
        <v>19</v>
      </c>
      <c r="F155" s="198" t="s">
        <v>1889</v>
      </c>
      <c r="G155" s="196"/>
      <c r="H155" s="199">
        <v>161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288</v>
      </c>
      <c r="AU155" s="205" t="s">
        <v>85</v>
      </c>
      <c r="AV155" s="13" t="s">
        <v>85</v>
      </c>
      <c r="AW155" s="13" t="s">
        <v>36</v>
      </c>
      <c r="AX155" s="13" t="s">
        <v>83</v>
      </c>
      <c r="AY155" s="205" t="s">
        <v>275</v>
      </c>
    </row>
    <row r="156" spans="1:65" s="2" customFormat="1" ht="16.5" customHeight="1">
      <c r="A156" s="36"/>
      <c r="B156" s="37"/>
      <c r="C156" s="206" t="s">
        <v>400</v>
      </c>
      <c r="D156" s="206" t="s">
        <v>302</v>
      </c>
      <c r="E156" s="207" t="s">
        <v>368</v>
      </c>
      <c r="F156" s="208" t="s">
        <v>369</v>
      </c>
      <c r="G156" s="209" t="s">
        <v>292</v>
      </c>
      <c r="H156" s="210">
        <v>0.32200000000000001</v>
      </c>
      <c r="I156" s="211"/>
      <c r="J156" s="212">
        <f>ROUND(I156*H156,2)</f>
        <v>0</v>
      </c>
      <c r="K156" s="208" t="s">
        <v>281</v>
      </c>
      <c r="L156" s="213"/>
      <c r="M156" s="214" t="s">
        <v>19</v>
      </c>
      <c r="N156" s="215" t="s">
        <v>46</v>
      </c>
      <c r="O156" s="66"/>
      <c r="P156" s="184">
        <f>O156*H156</f>
        <v>0</v>
      </c>
      <c r="Q156" s="184">
        <v>1</v>
      </c>
      <c r="R156" s="184">
        <f>Q156*H156</f>
        <v>0.32200000000000001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306</v>
      </c>
      <c r="AT156" s="186" t="s">
        <v>302</v>
      </c>
      <c r="AU156" s="186" t="s">
        <v>85</v>
      </c>
      <c r="AY156" s="19" t="s">
        <v>275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83</v>
      </c>
      <c r="BK156" s="187">
        <f>ROUND(I156*H156,2)</f>
        <v>0</v>
      </c>
      <c r="BL156" s="19" t="s">
        <v>282</v>
      </c>
      <c r="BM156" s="186" t="s">
        <v>1907</v>
      </c>
    </row>
    <row r="157" spans="1:65" s="2" customFormat="1" ht="11.25">
      <c r="A157" s="36"/>
      <c r="B157" s="37"/>
      <c r="C157" s="38"/>
      <c r="D157" s="188" t="s">
        <v>284</v>
      </c>
      <c r="E157" s="38"/>
      <c r="F157" s="189" t="s">
        <v>369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284</v>
      </c>
      <c r="AU157" s="19" t="s">
        <v>85</v>
      </c>
    </row>
    <row r="158" spans="1:65" s="13" customFormat="1" ht="11.25">
      <c r="B158" s="195"/>
      <c r="C158" s="196"/>
      <c r="D158" s="188" t="s">
        <v>288</v>
      </c>
      <c r="E158" s="196"/>
      <c r="F158" s="198" t="s">
        <v>1908</v>
      </c>
      <c r="G158" s="196"/>
      <c r="H158" s="199">
        <v>0.32200000000000001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288</v>
      </c>
      <c r="AU158" s="205" t="s">
        <v>85</v>
      </c>
      <c r="AV158" s="13" t="s">
        <v>85</v>
      </c>
      <c r="AW158" s="13" t="s">
        <v>4</v>
      </c>
      <c r="AX158" s="13" t="s">
        <v>83</v>
      </c>
      <c r="AY158" s="205" t="s">
        <v>275</v>
      </c>
    </row>
    <row r="159" spans="1:65" s="2" customFormat="1" ht="16.5" customHeight="1">
      <c r="A159" s="36"/>
      <c r="B159" s="37"/>
      <c r="C159" s="175" t="s">
        <v>406</v>
      </c>
      <c r="D159" s="175" t="s">
        <v>277</v>
      </c>
      <c r="E159" s="176" t="s">
        <v>373</v>
      </c>
      <c r="F159" s="177" t="s">
        <v>374</v>
      </c>
      <c r="G159" s="178" t="s">
        <v>314</v>
      </c>
      <c r="H159" s="179">
        <v>1037</v>
      </c>
      <c r="I159" s="180"/>
      <c r="J159" s="181">
        <f>ROUND(I159*H159,2)</f>
        <v>0</v>
      </c>
      <c r="K159" s="177" t="s">
        <v>281</v>
      </c>
      <c r="L159" s="41"/>
      <c r="M159" s="182" t="s">
        <v>19</v>
      </c>
      <c r="N159" s="183" t="s">
        <v>46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282</v>
      </c>
      <c r="AT159" s="186" t="s">
        <v>277</v>
      </c>
      <c r="AU159" s="186" t="s">
        <v>85</v>
      </c>
      <c r="AY159" s="19" t="s">
        <v>275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282</v>
      </c>
      <c r="BM159" s="186" t="s">
        <v>1909</v>
      </c>
    </row>
    <row r="160" spans="1:65" s="2" customFormat="1" ht="11.25">
      <c r="A160" s="36"/>
      <c r="B160" s="37"/>
      <c r="C160" s="38"/>
      <c r="D160" s="188" t="s">
        <v>284</v>
      </c>
      <c r="E160" s="38"/>
      <c r="F160" s="189" t="s">
        <v>376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284</v>
      </c>
      <c r="AU160" s="19" t="s">
        <v>85</v>
      </c>
    </row>
    <row r="161" spans="1:65" s="2" customFormat="1" ht="11.25">
      <c r="A161" s="36"/>
      <c r="B161" s="37"/>
      <c r="C161" s="38"/>
      <c r="D161" s="193" t="s">
        <v>286</v>
      </c>
      <c r="E161" s="38"/>
      <c r="F161" s="194" t="s">
        <v>377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286</v>
      </c>
      <c r="AU161" s="19" t="s">
        <v>85</v>
      </c>
    </row>
    <row r="162" spans="1:65" s="14" customFormat="1" ht="11.25">
      <c r="B162" s="217"/>
      <c r="C162" s="218"/>
      <c r="D162" s="188" t="s">
        <v>288</v>
      </c>
      <c r="E162" s="219" t="s">
        <v>19</v>
      </c>
      <c r="F162" s="220" t="s">
        <v>1622</v>
      </c>
      <c r="G162" s="218"/>
      <c r="H162" s="219" t="s">
        <v>19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288</v>
      </c>
      <c r="AU162" s="226" t="s">
        <v>85</v>
      </c>
      <c r="AV162" s="14" t="s">
        <v>83</v>
      </c>
      <c r="AW162" s="14" t="s">
        <v>36</v>
      </c>
      <c r="AX162" s="14" t="s">
        <v>75</v>
      </c>
      <c r="AY162" s="226" t="s">
        <v>275</v>
      </c>
    </row>
    <row r="163" spans="1:65" s="13" customFormat="1" ht="11.25">
      <c r="B163" s="195"/>
      <c r="C163" s="196"/>
      <c r="D163" s="188" t="s">
        <v>288</v>
      </c>
      <c r="E163" s="197" t="s">
        <v>19</v>
      </c>
      <c r="F163" s="198" t="s">
        <v>1910</v>
      </c>
      <c r="G163" s="196"/>
      <c r="H163" s="199">
        <v>161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288</v>
      </c>
      <c r="AU163" s="205" t="s">
        <v>85</v>
      </c>
      <c r="AV163" s="13" t="s">
        <v>85</v>
      </c>
      <c r="AW163" s="13" t="s">
        <v>36</v>
      </c>
      <c r="AX163" s="13" t="s">
        <v>75</v>
      </c>
      <c r="AY163" s="205" t="s">
        <v>275</v>
      </c>
    </row>
    <row r="164" spans="1:65" s="13" customFormat="1" ht="11.25">
      <c r="B164" s="195"/>
      <c r="C164" s="196"/>
      <c r="D164" s="188" t="s">
        <v>288</v>
      </c>
      <c r="E164" s="197" t="s">
        <v>19</v>
      </c>
      <c r="F164" s="198" t="s">
        <v>1911</v>
      </c>
      <c r="G164" s="196"/>
      <c r="H164" s="199">
        <v>876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288</v>
      </c>
      <c r="AU164" s="205" t="s">
        <v>85</v>
      </c>
      <c r="AV164" s="13" t="s">
        <v>85</v>
      </c>
      <c r="AW164" s="13" t="s">
        <v>36</v>
      </c>
      <c r="AX164" s="13" t="s">
        <v>75</v>
      </c>
      <c r="AY164" s="205" t="s">
        <v>275</v>
      </c>
    </row>
    <row r="165" spans="1:65" s="15" customFormat="1" ht="11.25">
      <c r="B165" s="231"/>
      <c r="C165" s="232"/>
      <c r="D165" s="188" t="s">
        <v>288</v>
      </c>
      <c r="E165" s="233" t="s">
        <v>19</v>
      </c>
      <c r="F165" s="234" t="s">
        <v>922</v>
      </c>
      <c r="G165" s="232"/>
      <c r="H165" s="235">
        <v>1037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288</v>
      </c>
      <c r="AU165" s="241" t="s">
        <v>85</v>
      </c>
      <c r="AV165" s="15" t="s">
        <v>282</v>
      </c>
      <c r="AW165" s="15" t="s">
        <v>36</v>
      </c>
      <c r="AX165" s="15" t="s">
        <v>83</v>
      </c>
      <c r="AY165" s="241" t="s">
        <v>275</v>
      </c>
    </row>
    <row r="166" spans="1:65" s="2" customFormat="1" ht="16.5" customHeight="1">
      <c r="A166" s="36"/>
      <c r="B166" s="37"/>
      <c r="C166" s="175" t="s">
        <v>7</v>
      </c>
      <c r="D166" s="175" t="s">
        <v>277</v>
      </c>
      <c r="E166" s="176" t="s">
        <v>381</v>
      </c>
      <c r="F166" s="177" t="s">
        <v>382</v>
      </c>
      <c r="G166" s="178" t="s">
        <v>314</v>
      </c>
      <c r="H166" s="179">
        <v>161</v>
      </c>
      <c r="I166" s="180"/>
      <c r="J166" s="181">
        <f>ROUND(I166*H166,2)</f>
        <v>0</v>
      </c>
      <c r="K166" s="177" t="s">
        <v>281</v>
      </c>
      <c r="L166" s="41"/>
      <c r="M166" s="182" t="s">
        <v>19</v>
      </c>
      <c r="N166" s="183" t="s">
        <v>46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282</v>
      </c>
      <c r="AT166" s="186" t="s">
        <v>277</v>
      </c>
      <c r="AU166" s="186" t="s">
        <v>85</v>
      </c>
      <c r="AY166" s="19" t="s">
        <v>275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83</v>
      </c>
      <c r="BK166" s="187">
        <f>ROUND(I166*H166,2)</f>
        <v>0</v>
      </c>
      <c r="BL166" s="19" t="s">
        <v>282</v>
      </c>
      <c r="BM166" s="186" t="s">
        <v>1912</v>
      </c>
    </row>
    <row r="167" spans="1:65" s="2" customFormat="1" ht="11.25">
      <c r="A167" s="36"/>
      <c r="B167" s="37"/>
      <c r="C167" s="38"/>
      <c r="D167" s="188" t="s">
        <v>284</v>
      </c>
      <c r="E167" s="38"/>
      <c r="F167" s="189" t="s">
        <v>384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284</v>
      </c>
      <c r="AU167" s="19" t="s">
        <v>85</v>
      </c>
    </row>
    <row r="168" spans="1:65" s="2" customFormat="1" ht="11.25">
      <c r="A168" s="36"/>
      <c r="B168" s="37"/>
      <c r="C168" s="38"/>
      <c r="D168" s="193" t="s">
        <v>286</v>
      </c>
      <c r="E168" s="38"/>
      <c r="F168" s="194" t="s">
        <v>385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286</v>
      </c>
      <c r="AU168" s="19" t="s">
        <v>85</v>
      </c>
    </row>
    <row r="169" spans="1:65" s="13" customFormat="1" ht="11.25">
      <c r="B169" s="195"/>
      <c r="C169" s="196"/>
      <c r="D169" s="188" t="s">
        <v>288</v>
      </c>
      <c r="E169" s="197" t="s">
        <v>19</v>
      </c>
      <c r="F169" s="198" t="s">
        <v>1913</v>
      </c>
      <c r="G169" s="196"/>
      <c r="H169" s="199">
        <v>161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288</v>
      </c>
      <c r="AU169" s="205" t="s">
        <v>85</v>
      </c>
      <c r="AV169" s="13" t="s">
        <v>85</v>
      </c>
      <c r="AW169" s="13" t="s">
        <v>36</v>
      </c>
      <c r="AX169" s="13" t="s">
        <v>83</v>
      </c>
      <c r="AY169" s="205" t="s">
        <v>275</v>
      </c>
    </row>
    <row r="170" spans="1:65" s="2" customFormat="1" ht="16.5" customHeight="1">
      <c r="A170" s="36"/>
      <c r="B170" s="37"/>
      <c r="C170" s="175" t="s">
        <v>417</v>
      </c>
      <c r="D170" s="175" t="s">
        <v>277</v>
      </c>
      <c r="E170" s="176" t="s">
        <v>925</v>
      </c>
      <c r="F170" s="177" t="s">
        <v>926</v>
      </c>
      <c r="G170" s="178" t="s">
        <v>314</v>
      </c>
      <c r="H170" s="179">
        <v>876</v>
      </c>
      <c r="I170" s="180"/>
      <c r="J170" s="181">
        <f>ROUND(I170*H170,2)</f>
        <v>0</v>
      </c>
      <c r="K170" s="177" t="s">
        <v>281</v>
      </c>
      <c r="L170" s="41"/>
      <c r="M170" s="182" t="s">
        <v>19</v>
      </c>
      <c r="N170" s="183" t="s">
        <v>46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282</v>
      </c>
      <c r="AT170" s="186" t="s">
        <v>277</v>
      </c>
      <c r="AU170" s="186" t="s">
        <v>85</v>
      </c>
      <c r="AY170" s="19" t="s">
        <v>275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83</v>
      </c>
      <c r="BK170" s="187">
        <f>ROUND(I170*H170,2)</f>
        <v>0</v>
      </c>
      <c r="BL170" s="19" t="s">
        <v>282</v>
      </c>
      <c r="BM170" s="186" t="s">
        <v>1914</v>
      </c>
    </row>
    <row r="171" spans="1:65" s="2" customFormat="1" ht="11.25">
      <c r="A171" s="36"/>
      <c r="B171" s="37"/>
      <c r="C171" s="38"/>
      <c r="D171" s="188" t="s">
        <v>284</v>
      </c>
      <c r="E171" s="38"/>
      <c r="F171" s="189" t="s">
        <v>928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284</v>
      </c>
      <c r="AU171" s="19" t="s">
        <v>85</v>
      </c>
    </row>
    <row r="172" spans="1:65" s="2" customFormat="1" ht="11.25">
      <c r="A172" s="36"/>
      <c r="B172" s="37"/>
      <c r="C172" s="38"/>
      <c r="D172" s="193" t="s">
        <v>286</v>
      </c>
      <c r="E172" s="38"/>
      <c r="F172" s="194" t="s">
        <v>929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286</v>
      </c>
      <c r="AU172" s="19" t="s">
        <v>85</v>
      </c>
    </row>
    <row r="173" spans="1:65" s="13" customFormat="1" ht="11.25">
      <c r="B173" s="195"/>
      <c r="C173" s="196"/>
      <c r="D173" s="188" t="s">
        <v>288</v>
      </c>
      <c r="E173" s="197" t="s">
        <v>19</v>
      </c>
      <c r="F173" s="198" t="s">
        <v>1915</v>
      </c>
      <c r="G173" s="196"/>
      <c r="H173" s="199">
        <v>876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288</v>
      </c>
      <c r="AU173" s="205" t="s">
        <v>85</v>
      </c>
      <c r="AV173" s="13" t="s">
        <v>85</v>
      </c>
      <c r="AW173" s="13" t="s">
        <v>36</v>
      </c>
      <c r="AX173" s="13" t="s">
        <v>83</v>
      </c>
      <c r="AY173" s="205" t="s">
        <v>275</v>
      </c>
    </row>
    <row r="174" spans="1:65" s="2" customFormat="1" ht="16.5" customHeight="1">
      <c r="A174" s="36"/>
      <c r="B174" s="37"/>
      <c r="C174" s="175" t="s">
        <v>422</v>
      </c>
      <c r="D174" s="175" t="s">
        <v>277</v>
      </c>
      <c r="E174" s="176" t="s">
        <v>395</v>
      </c>
      <c r="F174" s="177" t="s">
        <v>396</v>
      </c>
      <c r="G174" s="178" t="s">
        <v>397</v>
      </c>
      <c r="H174" s="179">
        <v>80.5</v>
      </c>
      <c r="I174" s="180"/>
      <c r="J174" s="181">
        <f>ROUND(I174*H174,2)</f>
        <v>0</v>
      </c>
      <c r="K174" s="177" t="s">
        <v>19</v>
      </c>
      <c r="L174" s="41"/>
      <c r="M174" s="182" t="s">
        <v>19</v>
      </c>
      <c r="N174" s="183" t="s">
        <v>46</v>
      </c>
      <c r="O174" s="66"/>
      <c r="P174" s="184">
        <f>O174*H174</f>
        <v>0</v>
      </c>
      <c r="Q174" s="184">
        <v>2.0000000000000002E-5</v>
      </c>
      <c r="R174" s="184">
        <f>Q174*H174</f>
        <v>1.6100000000000001E-3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282</v>
      </c>
      <c r="AT174" s="186" t="s">
        <v>277</v>
      </c>
      <c r="AU174" s="186" t="s">
        <v>85</v>
      </c>
      <c r="AY174" s="19" t="s">
        <v>275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83</v>
      </c>
      <c r="BK174" s="187">
        <f>ROUND(I174*H174,2)</f>
        <v>0</v>
      </c>
      <c r="BL174" s="19" t="s">
        <v>282</v>
      </c>
      <c r="BM174" s="186" t="s">
        <v>1916</v>
      </c>
    </row>
    <row r="175" spans="1:65" s="2" customFormat="1" ht="11.25">
      <c r="A175" s="36"/>
      <c r="B175" s="37"/>
      <c r="C175" s="38"/>
      <c r="D175" s="188" t="s">
        <v>284</v>
      </c>
      <c r="E175" s="38"/>
      <c r="F175" s="189" t="s">
        <v>396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284</v>
      </c>
      <c r="AU175" s="19" t="s">
        <v>85</v>
      </c>
    </row>
    <row r="176" spans="1:65" s="13" customFormat="1" ht="11.25">
      <c r="B176" s="195"/>
      <c r="C176" s="196"/>
      <c r="D176" s="188" t="s">
        <v>288</v>
      </c>
      <c r="E176" s="197" t="s">
        <v>19</v>
      </c>
      <c r="F176" s="198" t="s">
        <v>1889</v>
      </c>
      <c r="G176" s="196"/>
      <c r="H176" s="199">
        <v>161</v>
      </c>
      <c r="I176" s="200"/>
      <c r="J176" s="196"/>
      <c r="K176" s="196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288</v>
      </c>
      <c r="AU176" s="205" t="s">
        <v>85</v>
      </c>
      <c r="AV176" s="13" t="s">
        <v>85</v>
      </c>
      <c r="AW176" s="13" t="s">
        <v>36</v>
      </c>
      <c r="AX176" s="13" t="s">
        <v>83</v>
      </c>
      <c r="AY176" s="205" t="s">
        <v>275</v>
      </c>
    </row>
    <row r="177" spans="1:65" s="13" customFormat="1" ht="11.25">
      <c r="B177" s="195"/>
      <c r="C177" s="196"/>
      <c r="D177" s="188" t="s">
        <v>288</v>
      </c>
      <c r="E177" s="196"/>
      <c r="F177" s="198" t="s">
        <v>1917</v>
      </c>
      <c r="G177" s="196"/>
      <c r="H177" s="199">
        <v>80.5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288</v>
      </c>
      <c r="AU177" s="205" t="s">
        <v>85</v>
      </c>
      <c r="AV177" s="13" t="s">
        <v>85</v>
      </c>
      <c r="AW177" s="13" t="s">
        <v>4</v>
      </c>
      <c r="AX177" s="13" t="s">
        <v>83</v>
      </c>
      <c r="AY177" s="205" t="s">
        <v>275</v>
      </c>
    </row>
    <row r="178" spans="1:65" s="2" customFormat="1" ht="16.5" customHeight="1">
      <c r="A178" s="36"/>
      <c r="B178" s="37"/>
      <c r="C178" s="175" t="s">
        <v>429</v>
      </c>
      <c r="D178" s="175" t="s">
        <v>277</v>
      </c>
      <c r="E178" s="176" t="s">
        <v>401</v>
      </c>
      <c r="F178" s="177" t="s">
        <v>402</v>
      </c>
      <c r="G178" s="178" t="s">
        <v>280</v>
      </c>
      <c r="H178" s="179">
        <v>511.4</v>
      </c>
      <c r="I178" s="180"/>
      <c r="J178" s="181">
        <f>ROUND(I178*H178,2)</f>
        <v>0</v>
      </c>
      <c r="K178" s="177" t="s">
        <v>281</v>
      </c>
      <c r="L178" s="41"/>
      <c r="M178" s="182" t="s">
        <v>19</v>
      </c>
      <c r="N178" s="183" t="s">
        <v>46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282</v>
      </c>
      <c r="AT178" s="186" t="s">
        <v>277</v>
      </c>
      <c r="AU178" s="186" t="s">
        <v>85</v>
      </c>
      <c r="AY178" s="19" t="s">
        <v>275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83</v>
      </c>
      <c r="BK178" s="187">
        <f>ROUND(I178*H178,2)</f>
        <v>0</v>
      </c>
      <c r="BL178" s="19" t="s">
        <v>282</v>
      </c>
      <c r="BM178" s="186" t="s">
        <v>1918</v>
      </c>
    </row>
    <row r="179" spans="1:65" s="2" customFormat="1" ht="11.25">
      <c r="A179" s="36"/>
      <c r="B179" s="37"/>
      <c r="C179" s="38"/>
      <c r="D179" s="188" t="s">
        <v>284</v>
      </c>
      <c r="E179" s="38"/>
      <c r="F179" s="189" t="s">
        <v>404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284</v>
      </c>
      <c r="AU179" s="19" t="s">
        <v>85</v>
      </c>
    </row>
    <row r="180" spans="1:65" s="2" customFormat="1" ht="11.25">
      <c r="A180" s="36"/>
      <c r="B180" s="37"/>
      <c r="C180" s="38"/>
      <c r="D180" s="193" t="s">
        <v>286</v>
      </c>
      <c r="E180" s="38"/>
      <c r="F180" s="194" t="s">
        <v>405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286</v>
      </c>
      <c r="AU180" s="19" t="s">
        <v>85</v>
      </c>
    </row>
    <row r="181" spans="1:65" s="13" customFormat="1" ht="11.25">
      <c r="B181" s="195"/>
      <c r="C181" s="196"/>
      <c r="D181" s="188" t="s">
        <v>288</v>
      </c>
      <c r="E181" s="197" t="s">
        <v>19</v>
      </c>
      <c r="F181" s="198" t="s">
        <v>1889</v>
      </c>
      <c r="G181" s="196"/>
      <c r="H181" s="199">
        <v>161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288</v>
      </c>
      <c r="AU181" s="205" t="s">
        <v>85</v>
      </c>
      <c r="AV181" s="13" t="s">
        <v>85</v>
      </c>
      <c r="AW181" s="13" t="s">
        <v>36</v>
      </c>
      <c r="AX181" s="13" t="s">
        <v>75</v>
      </c>
      <c r="AY181" s="205" t="s">
        <v>275</v>
      </c>
    </row>
    <row r="182" spans="1:65" s="13" customFormat="1" ht="11.25">
      <c r="B182" s="195"/>
      <c r="C182" s="196"/>
      <c r="D182" s="188" t="s">
        <v>288</v>
      </c>
      <c r="E182" s="197" t="s">
        <v>19</v>
      </c>
      <c r="F182" s="198" t="s">
        <v>1919</v>
      </c>
      <c r="G182" s="196"/>
      <c r="H182" s="199">
        <v>350.4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288</v>
      </c>
      <c r="AU182" s="205" t="s">
        <v>85</v>
      </c>
      <c r="AV182" s="13" t="s">
        <v>85</v>
      </c>
      <c r="AW182" s="13" t="s">
        <v>36</v>
      </c>
      <c r="AX182" s="13" t="s">
        <v>75</v>
      </c>
      <c r="AY182" s="205" t="s">
        <v>275</v>
      </c>
    </row>
    <row r="183" spans="1:65" s="15" customFormat="1" ht="11.25">
      <c r="B183" s="231"/>
      <c r="C183" s="232"/>
      <c r="D183" s="188" t="s">
        <v>288</v>
      </c>
      <c r="E183" s="233" t="s">
        <v>19</v>
      </c>
      <c r="F183" s="234" t="s">
        <v>922</v>
      </c>
      <c r="G183" s="232"/>
      <c r="H183" s="235">
        <v>511.4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288</v>
      </c>
      <c r="AU183" s="241" t="s">
        <v>85</v>
      </c>
      <c r="AV183" s="15" t="s">
        <v>282</v>
      </c>
      <c r="AW183" s="15" t="s">
        <v>36</v>
      </c>
      <c r="AX183" s="15" t="s">
        <v>83</v>
      </c>
      <c r="AY183" s="241" t="s">
        <v>275</v>
      </c>
    </row>
    <row r="184" spans="1:65" s="2" customFormat="1" ht="16.5" customHeight="1">
      <c r="A184" s="36"/>
      <c r="B184" s="37"/>
      <c r="C184" s="206" t="s">
        <v>435</v>
      </c>
      <c r="D184" s="206" t="s">
        <v>302</v>
      </c>
      <c r="E184" s="207" t="s">
        <v>407</v>
      </c>
      <c r="F184" s="208" t="s">
        <v>408</v>
      </c>
      <c r="G184" s="209" t="s">
        <v>409</v>
      </c>
      <c r="H184" s="210">
        <v>52.673999999999999</v>
      </c>
      <c r="I184" s="211"/>
      <c r="J184" s="212">
        <f>ROUND(I184*H184,2)</f>
        <v>0</v>
      </c>
      <c r="K184" s="208" t="s">
        <v>281</v>
      </c>
      <c r="L184" s="213"/>
      <c r="M184" s="214" t="s">
        <v>19</v>
      </c>
      <c r="N184" s="215" t="s">
        <v>46</v>
      </c>
      <c r="O184" s="66"/>
      <c r="P184" s="184">
        <f>O184*H184</f>
        <v>0</v>
      </c>
      <c r="Q184" s="184">
        <v>0.2</v>
      </c>
      <c r="R184" s="184">
        <f>Q184*H184</f>
        <v>10.534800000000001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306</v>
      </c>
      <c r="AT184" s="186" t="s">
        <v>302</v>
      </c>
      <c r="AU184" s="186" t="s">
        <v>85</v>
      </c>
      <c r="AY184" s="19" t="s">
        <v>275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282</v>
      </c>
      <c r="BM184" s="186" t="s">
        <v>1920</v>
      </c>
    </row>
    <row r="185" spans="1:65" s="2" customFormat="1" ht="11.25">
      <c r="A185" s="36"/>
      <c r="B185" s="37"/>
      <c r="C185" s="38"/>
      <c r="D185" s="188" t="s">
        <v>284</v>
      </c>
      <c r="E185" s="38"/>
      <c r="F185" s="189" t="s">
        <v>408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284</v>
      </c>
      <c r="AU185" s="19" t="s">
        <v>85</v>
      </c>
    </row>
    <row r="186" spans="1:65" s="13" customFormat="1" ht="11.25">
      <c r="B186" s="195"/>
      <c r="C186" s="196"/>
      <c r="D186" s="188" t="s">
        <v>288</v>
      </c>
      <c r="E186" s="196"/>
      <c r="F186" s="198" t="s">
        <v>1921</v>
      </c>
      <c r="G186" s="196"/>
      <c r="H186" s="199">
        <v>52.673999999999999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288</v>
      </c>
      <c r="AU186" s="205" t="s">
        <v>85</v>
      </c>
      <c r="AV186" s="13" t="s">
        <v>85</v>
      </c>
      <c r="AW186" s="13" t="s">
        <v>4</v>
      </c>
      <c r="AX186" s="13" t="s">
        <v>83</v>
      </c>
      <c r="AY186" s="205" t="s">
        <v>275</v>
      </c>
    </row>
    <row r="187" spans="1:65" s="2" customFormat="1" ht="16.5" customHeight="1">
      <c r="A187" s="36"/>
      <c r="B187" s="37"/>
      <c r="C187" s="175" t="s">
        <v>442</v>
      </c>
      <c r="D187" s="175" t="s">
        <v>277</v>
      </c>
      <c r="E187" s="176" t="s">
        <v>412</v>
      </c>
      <c r="F187" s="177" t="s">
        <v>413</v>
      </c>
      <c r="G187" s="178" t="s">
        <v>292</v>
      </c>
      <c r="H187" s="179">
        <v>1.198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46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282</v>
      </c>
      <c r="AT187" s="186" t="s">
        <v>277</v>
      </c>
      <c r="AU187" s="186" t="s">
        <v>85</v>
      </c>
      <c r="AY187" s="19" t="s">
        <v>275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83</v>
      </c>
      <c r="BK187" s="187">
        <f>ROUND(I187*H187,2)</f>
        <v>0</v>
      </c>
      <c r="BL187" s="19" t="s">
        <v>282</v>
      </c>
      <c r="BM187" s="186" t="s">
        <v>1922</v>
      </c>
    </row>
    <row r="188" spans="1:65" s="2" customFormat="1" ht="11.25">
      <c r="A188" s="36"/>
      <c r="B188" s="37"/>
      <c r="C188" s="38"/>
      <c r="D188" s="188" t="s">
        <v>284</v>
      </c>
      <c r="E188" s="38"/>
      <c r="F188" s="189" t="s">
        <v>415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284</v>
      </c>
      <c r="AU188" s="19" t="s">
        <v>85</v>
      </c>
    </row>
    <row r="189" spans="1:65" s="13" customFormat="1" ht="11.25">
      <c r="B189" s="195"/>
      <c r="C189" s="196"/>
      <c r="D189" s="188" t="s">
        <v>288</v>
      </c>
      <c r="E189" s="197" t="s">
        <v>19</v>
      </c>
      <c r="F189" s="198" t="s">
        <v>1923</v>
      </c>
      <c r="G189" s="196"/>
      <c r="H189" s="199">
        <v>0.32200000000000001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288</v>
      </c>
      <c r="AU189" s="205" t="s">
        <v>85</v>
      </c>
      <c r="AV189" s="13" t="s">
        <v>85</v>
      </c>
      <c r="AW189" s="13" t="s">
        <v>36</v>
      </c>
      <c r="AX189" s="13" t="s">
        <v>75</v>
      </c>
      <c r="AY189" s="205" t="s">
        <v>275</v>
      </c>
    </row>
    <row r="190" spans="1:65" s="13" customFormat="1" ht="11.25">
      <c r="B190" s="195"/>
      <c r="C190" s="196"/>
      <c r="D190" s="188" t="s">
        <v>288</v>
      </c>
      <c r="E190" s="197" t="s">
        <v>19</v>
      </c>
      <c r="F190" s="198" t="s">
        <v>1924</v>
      </c>
      <c r="G190" s="196"/>
      <c r="H190" s="199">
        <v>0.876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288</v>
      </c>
      <c r="AU190" s="205" t="s">
        <v>85</v>
      </c>
      <c r="AV190" s="13" t="s">
        <v>85</v>
      </c>
      <c r="AW190" s="13" t="s">
        <v>36</v>
      </c>
      <c r="AX190" s="13" t="s">
        <v>75</v>
      </c>
      <c r="AY190" s="205" t="s">
        <v>275</v>
      </c>
    </row>
    <row r="191" spans="1:65" s="15" customFormat="1" ht="11.25">
      <c r="B191" s="231"/>
      <c r="C191" s="232"/>
      <c r="D191" s="188" t="s">
        <v>288</v>
      </c>
      <c r="E191" s="233" t="s">
        <v>19</v>
      </c>
      <c r="F191" s="234" t="s">
        <v>922</v>
      </c>
      <c r="G191" s="232"/>
      <c r="H191" s="235">
        <v>1.198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288</v>
      </c>
      <c r="AU191" s="241" t="s">
        <v>85</v>
      </c>
      <c r="AV191" s="15" t="s">
        <v>282</v>
      </c>
      <c r="AW191" s="15" t="s">
        <v>36</v>
      </c>
      <c r="AX191" s="15" t="s">
        <v>83</v>
      </c>
      <c r="AY191" s="241" t="s">
        <v>275</v>
      </c>
    </row>
    <row r="192" spans="1:65" s="2" customFormat="1" ht="16.5" customHeight="1">
      <c r="A192" s="36"/>
      <c r="B192" s="37"/>
      <c r="C192" s="206" t="s">
        <v>450</v>
      </c>
      <c r="D192" s="206" t="s">
        <v>302</v>
      </c>
      <c r="E192" s="207" t="s">
        <v>418</v>
      </c>
      <c r="F192" s="208" t="s">
        <v>419</v>
      </c>
      <c r="G192" s="209" t="s">
        <v>305</v>
      </c>
      <c r="H192" s="210">
        <v>3.5999999999999997E-2</v>
      </c>
      <c r="I192" s="211"/>
      <c r="J192" s="212">
        <f>ROUND(I192*H192,2)</f>
        <v>0</v>
      </c>
      <c r="K192" s="208" t="s">
        <v>19</v>
      </c>
      <c r="L192" s="213"/>
      <c r="M192" s="214" t="s">
        <v>19</v>
      </c>
      <c r="N192" s="215" t="s">
        <v>46</v>
      </c>
      <c r="O192" s="66"/>
      <c r="P192" s="184">
        <f>O192*H192</f>
        <v>0</v>
      </c>
      <c r="Q192" s="184">
        <v>1E-3</v>
      </c>
      <c r="R192" s="184">
        <f>Q192*H192</f>
        <v>3.6000000000000001E-5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306</v>
      </c>
      <c r="AT192" s="186" t="s">
        <v>302</v>
      </c>
      <c r="AU192" s="186" t="s">
        <v>85</v>
      </c>
      <c r="AY192" s="19" t="s">
        <v>275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83</v>
      </c>
      <c r="BK192" s="187">
        <f>ROUND(I192*H192,2)</f>
        <v>0</v>
      </c>
      <c r="BL192" s="19" t="s">
        <v>282</v>
      </c>
      <c r="BM192" s="186" t="s">
        <v>1925</v>
      </c>
    </row>
    <row r="193" spans="1:65" s="2" customFormat="1" ht="11.25">
      <c r="A193" s="36"/>
      <c r="B193" s="37"/>
      <c r="C193" s="38"/>
      <c r="D193" s="188" t="s">
        <v>284</v>
      </c>
      <c r="E193" s="38"/>
      <c r="F193" s="189" t="s">
        <v>419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284</v>
      </c>
      <c r="AU193" s="19" t="s">
        <v>85</v>
      </c>
    </row>
    <row r="194" spans="1:65" s="13" customFormat="1" ht="11.25">
      <c r="B194" s="195"/>
      <c r="C194" s="196"/>
      <c r="D194" s="188" t="s">
        <v>288</v>
      </c>
      <c r="E194" s="196"/>
      <c r="F194" s="198" t="s">
        <v>1926</v>
      </c>
      <c r="G194" s="196"/>
      <c r="H194" s="199">
        <v>3.5999999999999997E-2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288</v>
      </c>
      <c r="AU194" s="205" t="s">
        <v>85</v>
      </c>
      <c r="AV194" s="13" t="s">
        <v>85</v>
      </c>
      <c r="AW194" s="13" t="s">
        <v>4</v>
      </c>
      <c r="AX194" s="13" t="s">
        <v>83</v>
      </c>
      <c r="AY194" s="205" t="s">
        <v>275</v>
      </c>
    </row>
    <row r="195" spans="1:65" s="2" customFormat="1" ht="16.5" customHeight="1">
      <c r="A195" s="36"/>
      <c r="B195" s="37"/>
      <c r="C195" s="175" t="s">
        <v>456</v>
      </c>
      <c r="D195" s="175" t="s">
        <v>277</v>
      </c>
      <c r="E195" s="176" t="s">
        <v>423</v>
      </c>
      <c r="F195" s="177" t="s">
        <v>424</v>
      </c>
      <c r="G195" s="178" t="s">
        <v>409</v>
      </c>
      <c r="H195" s="179">
        <v>168.1</v>
      </c>
      <c r="I195" s="180"/>
      <c r="J195" s="181">
        <f>ROUND(I195*H195,2)</f>
        <v>0</v>
      </c>
      <c r="K195" s="177" t="s">
        <v>281</v>
      </c>
      <c r="L195" s="41"/>
      <c r="M195" s="182" t="s">
        <v>19</v>
      </c>
      <c r="N195" s="183" t="s">
        <v>46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282</v>
      </c>
      <c r="AT195" s="186" t="s">
        <v>277</v>
      </c>
      <c r="AU195" s="186" t="s">
        <v>85</v>
      </c>
      <c r="AY195" s="19" t="s">
        <v>275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83</v>
      </c>
      <c r="BK195" s="187">
        <f>ROUND(I195*H195,2)</f>
        <v>0</v>
      </c>
      <c r="BL195" s="19" t="s">
        <v>282</v>
      </c>
      <c r="BM195" s="186" t="s">
        <v>1927</v>
      </c>
    </row>
    <row r="196" spans="1:65" s="2" customFormat="1" ht="11.25">
      <c r="A196" s="36"/>
      <c r="B196" s="37"/>
      <c r="C196" s="38"/>
      <c r="D196" s="188" t="s">
        <v>284</v>
      </c>
      <c r="E196" s="38"/>
      <c r="F196" s="189" t="s">
        <v>426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284</v>
      </c>
      <c r="AU196" s="19" t="s">
        <v>85</v>
      </c>
    </row>
    <row r="197" spans="1:65" s="2" customFormat="1" ht="11.25">
      <c r="A197" s="36"/>
      <c r="B197" s="37"/>
      <c r="C197" s="38"/>
      <c r="D197" s="193" t="s">
        <v>286</v>
      </c>
      <c r="E197" s="38"/>
      <c r="F197" s="194" t="s">
        <v>427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286</v>
      </c>
      <c r="AU197" s="19" t="s">
        <v>85</v>
      </c>
    </row>
    <row r="198" spans="1:65" s="13" customFormat="1" ht="11.25">
      <c r="B198" s="195"/>
      <c r="C198" s="196"/>
      <c r="D198" s="188" t="s">
        <v>288</v>
      </c>
      <c r="E198" s="197" t="s">
        <v>19</v>
      </c>
      <c r="F198" s="198" t="s">
        <v>1928</v>
      </c>
      <c r="G198" s="196"/>
      <c r="H198" s="199">
        <v>80.5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288</v>
      </c>
      <c r="AU198" s="205" t="s">
        <v>85</v>
      </c>
      <c r="AV198" s="13" t="s">
        <v>85</v>
      </c>
      <c r="AW198" s="13" t="s">
        <v>36</v>
      </c>
      <c r="AX198" s="13" t="s">
        <v>75</v>
      </c>
      <c r="AY198" s="205" t="s">
        <v>275</v>
      </c>
    </row>
    <row r="199" spans="1:65" s="13" customFormat="1" ht="11.25">
      <c r="B199" s="195"/>
      <c r="C199" s="196"/>
      <c r="D199" s="188" t="s">
        <v>288</v>
      </c>
      <c r="E199" s="197" t="s">
        <v>19</v>
      </c>
      <c r="F199" s="198" t="s">
        <v>1929</v>
      </c>
      <c r="G199" s="196"/>
      <c r="H199" s="199">
        <v>87.6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288</v>
      </c>
      <c r="AU199" s="205" t="s">
        <v>85</v>
      </c>
      <c r="AV199" s="13" t="s">
        <v>85</v>
      </c>
      <c r="AW199" s="13" t="s">
        <v>36</v>
      </c>
      <c r="AX199" s="13" t="s">
        <v>75</v>
      </c>
      <c r="AY199" s="205" t="s">
        <v>275</v>
      </c>
    </row>
    <row r="200" spans="1:65" s="15" customFormat="1" ht="11.25">
      <c r="B200" s="231"/>
      <c r="C200" s="232"/>
      <c r="D200" s="188" t="s">
        <v>288</v>
      </c>
      <c r="E200" s="233" t="s">
        <v>19</v>
      </c>
      <c r="F200" s="234" t="s">
        <v>922</v>
      </c>
      <c r="G200" s="232"/>
      <c r="H200" s="235">
        <v>168.1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288</v>
      </c>
      <c r="AU200" s="241" t="s">
        <v>85</v>
      </c>
      <c r="AV200" s="15" t="s">
        <v>282</v>
      </c>
      <c r="AW200" s="15" t="s">
        <v>36</v>
      </c>
      <c r="AX200" s="15" t="s">
        <v>83</v>
      </c>
      <c r="AY200" s="241" t="s">
        <v>275</v>
      </c>
    </row>
    <row r="201" spans="1:65" s="2" customFormat="1" ht="16.5" customHeight="1">
      <c r="A201" s="36"/>
      <c r="B201" s="37"/>
      <c r="C201" s="175" t="s">
        <v>461</v>
      </c>
      <c r="D201" s="175" t="s">
        <v>277</v>
      </c>
      <c r="E201" s="176" t="s">
        <v>430</v>
      </c>
      <c r="F201" s="177" t="s">
        <v>431</v>
      </c>
      <c r="G201" s="178" t="s">
        <v>409</v>
      </c>
      <c r="H201" s="179">
        <v>168.1</v>
      </c>
      <c r="I201" s="180"/>
      <c r="J201" s="181">
        <f>ROUND(I201*H201,2)</f>
        <v>0</v>
      </c>
      <c r="K201" s="177" t="s">
        <v>281</v>
      </c>
      <c r="L201" s="41"/>
      <c r="M201" s="182" t="s">
        <v>19</v>
      </c>
      <c r="N201" s="183" t="s">
        <v>46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282</v>
      </c>
      <c r="AT201" s="186" t="s">
        <v>277</v>
      </c>
      <c r="AU201" s="186" t="s">
        <v>85</v>
      </c>
      <c r="AY201" s="19" t="s">
        <v>275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83</v>
      </c>
      <c r="BK201" s="187">
        <f>ROUND(I201*H201,2)</f>
        <v>0</v>
      </c>
      <c r="BL201" s="19" t="s">
        <v>282</v>
      </c>
      <c r="BM201" s="186" t="s">
        <v>1930</v>
      </c>
    </row>
    <row r="202" spans="1:65" s="2" customFormat="1" ht="11.25">
      <c r="A202" s="36"/>
      <c r="B202" s="37"/>
      <c r="C202" s="38"/>
      <c r="D202" s="188" t="s">
        <v>284</v>
      </c>
      <c r="E202" s="38"/>
      <c r="F202" s="189" t="s">
        <v>433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284</v>
      </c>
      <c r="AU202" s="19" t="s">
        <v>85</v>
      </c>
    </row>
    <row r="203" spans="1:65" s="2" customFormat="1" ht="11.25">
      <c r="A203" s="36"/>
      <c r="B203" s="37"/>
      <c r="C203" s="38"/>
      <c r="D203" s="193" t="s">
        <v>286</v>
      </c>
      <c r="E203" s="38"/>
      <c r="F203" s="194" t="s">
        <v>434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286</v>
      </c>
      <c r="AU203" s="19" t="s">
        <v>85</v>
      </c>
    </row>
    <row r="204" spans="1:65" s="13" customFormat="1" ht="11.25">
      <c r="B204" s="195"/>
      <c r="C204" s="196"/>
      <c r="D204" s="188" t="s">
        <v>288</v>
      </c>
      <c r="E204" s="197" t="s">
        <v>19</v>
      </c>
      <c r="F204" s="198" t="s">
        <v>1928</v>
      </c>
      <c r="G204" s="196"/>
      <c r="H204" s="199">
        <v>80.5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288</v>
      </c>
      <c r="AU204" s="205" t="s">
        <v>85</v>
      </c>
      <c r="AV204" s="13" t="s">
        <v>85</v>
      </c>
      <c r="AW204" s="13" t="s">
        <v>36</v>
      </c>
      <c r="AX204" s="13" t="s">
        <v>75</v>
      </c>
      <c r="AY204" s="205" t="s">
        <v>275</v>
      </c>
    </row>
    <row r="205" spans="1:65" s="13" customFormat="1" ht="11.25">
      <c r="B205" s="195"/>
      <c r="C205" s="196"/>
      <c r="D205" s="188" t="s">
        <v>288</v>
      </c>
      <c r="E205" s="197" t="s">
        <v>19</v>
      </c>
      <c r="F205" s="198" t="s">
        <v>1929</v>
      </c>
      <c r="G205" s="196"/>
      <c r="H205" s="199">
        <v>87.6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288</v>
      </c>
      <c r="AU205" s="205" t="s">
        <v>85</v>
      </c>
      <c r="AV205" s="13" t="s">
        <v>85</v>
      </c>
      <c r="AW205" s="13" t="s">
        <v>36</v>
      </c>
      <c r="AX205" s="13" t="s">
        <v>75</v>
      </c>
      <c r="AY205" s="205" t="s">
        <v>275</v>
      </c>
    </row>
    <row r="206" spans="1:65" s="15" customFormat="1" ht="11.25">
      <c r="B206" s="231"/>
      <c r="C206" s="232"/>
      <c r="D206" s="188" t="s">
        <v>288</v>
      </c>
      <c r="E206" s="233" t="s">
        <v>19</v>
      </c>
      <c r="F206" s="234" t="s">
        <v>922</v>
      </c>
      <c r="G206" s="232"/>
      <c r="H206" s="235">
        <v>168.1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288</v>
      </c>
      <c r="AU206" s="241" t="s">
        <v>85</v>
      </c>
      <c r="AV206" s="15" t="s">
        <v>282</v>
      </c>
      <c r="AW206" s="15" t="s">
        <v>36</v>
      </c>
      <c r="AX206" s="15" t="s">
        <v>83</v>
      </c>
      <c r="AY206" s="241" t="s">
        <v>275</v>
      </c>
    </row>
    <row r="207" spans="1:65" s="2" customFormat="1" ht="16.5" customHeight="1">
      <c r="A207" s="36"/>
      <c r="B207" s="37"/>
      <c r="C207" s="175" t="s">
        <v>469</v>
      </c>
      <c r="D207" s="175" t="s">
        <v>277</v>
      </c>
      <c r="E207" s="176" t="s">
        <v>436</v>
      </c>
      <c r="F207" s="177" t="s">
        <v>437</v>
      </c>
      <c r="G207" s="178" t="s">
        <v>409</v>
      </c>
      <c r="H207" s="179">
        <v>672.4</v>
      </c>
      <c r="I207" s="180"/>
      <c r="J207" s="181">
        <f>ROUND(I207*H207,2)</f>
        <v>0</v>
      </c>
      <c r="K207" s="177" t="s">
        <v>281</v>
      </c>
      <c r="L207" s="41"/>
      <c r="M207" s="182" t="s">
        <v>19</v>
      </c>
      <c r="N207" s="183" t="s">
        <v>46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282</v>
      </c>
      <c r="AT207" s="186" t="s">
        <v>277</v>
      </c>
      <c r="AU207" s="186" t="s">
        <v>85</v>
      </c>
      <c r="AY207" s="19" t="s">
        <v>275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282</v>
      </c>
      <c r="BM207" s="186" t="s">
        <v>1931</v>
      </c>
    </row>
    <row r="208" spans="1:65" s="2" customFormat="1" ht="11.25">
      <c r="A208" s="36"/>
      <c r="B208" s="37"/>
      <c r="C208" s="38"/>
      <c r="D208" s="188" t="s">
        <v>284</v>
      </c>
      <c r="E208" s="38"/>
      <c r="F208" s="189" t="s">
        <v>439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284</v>
      </c>
      <c r="AU208" s="19" t="s">
        <v>85</v>
      </c>
    </row>
    <row r="209" spans="1:65" s="2" customFormat="1" ht="11.25">
      <c r="A209" s="36"/>
      <c r="B209" s="37"/>
      <c r="C209" s="38"/>
      <c r="D209" s="193" t="s">
        <v>286</v>
      </c>
      <c r="E209" s="38"/>
      <c r="F209" s="194" t="s">
        <v>440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286</v>
      </c>
      <c r="AU209" s="19" t="s">
        <v>85</v>
      </c>
    </row>
    <row r="210" spans="1:65" s="14" customFormat="1" ht="11.25">
      <c r="B210" s="217"/>
      <c r="C210" s="218"/>
      <c r="D210" s="188" t="s">
        <v>288</v>
      </c>
      <c r="E210" s="219" t="s">
        <v>19</v>
      </c>
      <c r="F210" s="220" t="s">
        <v>947</v>
      </c>
      <c r="G210" s="218"/>
      <c r="H210" s="219" t="s">
        <v>19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288</v>
      </c>
      <c r="AU210" s="226" t="s">
        <v>85</v>
      </c>
      <c r="AV210" s="14" t="s">
        <v>83</v>
      </c>
      <c r="AW210" s="14" t="s">
        <v>36</v>
      </c>
      <c r="AX210" s="14" t="s">
        <v>75</v>
      </c>
      <c r="AY210" s="226" t="s">
        <v>275</v>
      </c>
    </row>
    <row r="211" spans="1:65" s="13" customFormat="1" ht="11.25">
      <c r="B211" s="195"/>
      <c r="C211" s="196"/>
      <c r="D211" s="188" t="s">
        <v>288</v>
      </c>
      <c r="E211" s="197" t="s">
        <v>19</v>
      </c>
      <c r="F211" s="198" t="s">
        <v>1932</v>
      </c>
      <c r="G211" s="196"/>
      <c r="H211" s="199">
        <v>322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288</v>
      </c>
      <c r="AU211" s="205" t="s">
        <v>85</v>
      </c>
      <c r="AV211" s="13" t="s">
        <v>85</v>
      </c>
      <c r="AW211" s="13" t="s">
        <v>36</v>
      </c>
      <c r="AX211" s="13" t="s">
        <v>75</v>
      </c>
      <c r="AY211" s="205" t="s">
        <v>275</v>
      </c>
    </row>
    <row r="212" spans="1:65" s="13" customFormat="1" ht="11.25">
      <c r="B212" s="195"/>
      <c r="C212" s="196"/>
      <c r="D212" s="188" t="s">
        <v>288</v>
      </c>
      <c r="E212" s="197" t="s">
        <v>19</v>
      </c>
      <c r="F212" s="198" t="s">
        <v>1933</v>
      </c>
      <c r="G212" s="196"/>
      <c r="H212" s="199">
        <v>350.4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288</v>
      </c>
      <c r="AU212" s="205" t="s">
        <v>85</v>
      </c>
      <c r="AV212" s="13" t="s">
        <v>85</v>
      </c>
      <c r="AW212" s="13" t="s">
        <v>36</v>
      </c>
      <c r="AX212" s="13" t="s">
        <v>75</v>
      </c>
      <c r="AY212" s="205" t="s">
        <v>275</v>
      </c>
    </row>
    <row r="213" spans="1:65" s="15" customFormat="1" ht="11.25">
      <c r="B213" s="231"/>
      <c r="C213" s="232"/>
      <c r="D213" s="188" t="s">
        <v>288</v>
      </c>
      <c r="E213" s="233" t="s">
        <v>19</v>
      </c>
      <c r="F213" s="234" t="s">
        <v>922</v>
      </c>
      <c r="G213" s="232"/>
      <c r="H213" s="235">
        <v>672.4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288</v>
      </c>
      <c r="AU213" s="241" t="s">
        <v>85</v>
      </c>
      <c r="AV213" s="15" t="s">
        <v>282</v>
      </c>
      <c r="AW213" s="15" t="s">
        <v>36</v>
      </c>
      <c r="AX213" s="15" t="s">
        <v>83</v>
      </c>
      <c r="AY213" s="241" t="s">
        <v>275</v>
      </c>
    </row>
    <row r="214" spans="1:65" s="2" customFormat="1" ht="16.5" customHeight="1">
      <c r="A214" s="36"/>
      <c r="B214" s="37"/>
      <c r="C214" s="206" t="s">
        <v>475</v>
      </c>
      <c r="D214" s="206" t="s">
        <v>302</v>
      </c>
      <c r="E214" s="207" t="s">
        <v>443</v>
      </c>
      <c r="F214" s="208" t="s">
        <v>444</v>
      </c>
      <c r="G214" s="209" t="s">
        <v>305</v>
      </c>
      <c r="H214" s="210">
        <v>64.400000000000006</v>
      </c>
      <c r="I214" s="211"/>
      <c r="J214" s="212">
        <f>ROUND(I214*H214,2)</f>
        <v>0</v>
      </c>
      <c r="K214" s="208" t="s">
        <v>19</v>
      </c>
      <c r="L214" s="213"/>
      <c r="M214" s="214" t="s">
        <v>19</v>
      </c>
      <c r="N214" s="215" t="s">
        <v>46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306</v>
      </c>
      <c r="AT214" s="186" t="s">
        <v>302</v>
      </c>
      <c r="AU214" s="186" t="s">
        <v>85</v>
      </c>
      <c r="AY214" s="19" t="s">
        <v>275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83</v>
      </c>
      <c r="BK214" s="187">
        <f>ROUND(I214*H214,2)</f>
        <v>0</v>
      </c>
      <c r="BL214" s="19" t="s">
        <v>282</v>
      </c>
      <c r="BM214" s="186" t="s">
        <v>1934</v>
      </c>
    </row>
    <row r="215" spans="1:65" s="2" customFormat="1" ht="11.25">
      <c r="A215" s="36"/>
      <c r="B215" s="37"/>
      <c r="C215" s="38"/>
      <c r="D215" s="188" t="s">
        <v>284</v>
      </c>
      <c r="E215" s="38"/>
      <c r="F215" s="189" t="s">
        <v>444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284</v>
      </c>
      <c r="AU215" s="19" t="s">
        <v>85</v>
      </c>
    </row>
    <row r="216" spans="1:65" s="2" customFormat="1" ht="19.5">
      <c r="A216" s="36"/>
      <c r="B216" s="37"/>
      <c r="C216" s="38"/>
      <c r="D216" s="188" t="s">
        <v>308</v>
      </c>
      <c r="E216" s="38"/>
      <c r="F216" s="216" t="s">
        <v>446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85</v>
      </c>
    </row>
    <row r="217" spans="1:65" s="13" customFormat="1" ht="11.25">
      <c r="B217" s="195"/>
      <c r="C217" s="196"/>
      <c r="D217" s="188" t="s">
        <v>288</v>
      </c>
      <c r="E217" s="197" t="s">
        <v>19</v>
      </c>
      <c r="F217" s="198" t="s">
        <v>1935</v>
      </c>
      <c r="G217" s="196"/>
      <c r="H217" s="199">
        <v>322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288</v>
      </c>
      <c r="AU217" s="205" t="s">
        <v>85</v>
      </c>
      <c r="AV217" s="13" t="s">
        <v>85</v>
      </c>
      <c r="AW217" s="13" t="s">
        <v>36</v>
      </c>
      <c r="AX217" s="13" t="s">
        <v>83</v>
      </c>
      <c r="AY217" s="205" t="s">
        <v>275</v>
      </c>
    </row>
    <row r="218" spans="1:65" s="13" customFormat="1" ht="11.25">
      <c r="B218" s="195"/>
      <c r="C218" s="196"/>
      <c r="D218" s="188" t="s">
        <v>288</v>
      </c>
      <c r="E218" s="196"/>
      <c r="F218" s="198" t="s">
        <v>1936</v>
      </c>
      <c r="G218" s="196"/>
      <c r="H218" s="199">
        <v>64.400000000000006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288</v>
      </c>
      <c r="AU218" s="205" t="s">
        <v>85</v>
      </c>
      <c r="AV218" s="13" t="s">
        <v>85</v>
      </c>
      <c r="AW218" s="13" t="s">
        <v>4</v>
      </c>
      <c r="AX218" s="13" t="s">
        <v>83</v>
      </c>
      <c r="AY218" s="205" t="s">
        <v>275</v>
      </c>
    </row>
    <row r="219" spans="1:65" s="12" customFormat="1" ht="22.9" customHeight="1">
      <c r="B219" s="159"/>
      <c r="C219" s="160"/>
      <c r="D219" s="161" t="s">
        <v>74</v>
      </c>
      <c r="E219" s="173" t="s">
        <v>467</v>
      </c>
      <c r="F219" s="173" t="s">
        <v>468</v>
      </c>
      <c r="G219" s="160"/>
      <c r="H219" s="160"/>
      <c r="I219" s="163"/>
      <c r="J219" s="174">
        <f>BK219</f>
        <v>0</v>
      </c>
      <c r="K219" s="160"/>
      <c r="L219" s="165"/>
      <c r="M219" s="166"/>
      <c r="N219" s="167"/>
      <c r="O219" s="167"/>
      <c r="P219" s="168">
        <f>SUM(P220:P256)</f>
        <v>0</v>
      </c>
      <c r="Q219" s="167"/>
      <c r="R219" s="168">
        <f>SUM(R220:R256)</f>
        <v>0.77642</v>
      </c>
      <c r="S219" s="167"/>
      <c r="T219" s="169">
        <f>SUM(T220:T256)</f>
        <v>0</v>
      </c>
      <c r="AR219" s="170" t="s">
        <v>83</v>
      </c>
      <c r="AT219" s="171" t="s">
        <v>74</v>
      </c>
      <c r="AU219" s="171" t="s">
        <v>83</v>
      </c>
      <c r="AY219" s="170" t="s">
        <v>275</v>
      </c>
      <c r="BK219" s="172">
        <f>SUM(BK220:BK256)</f>
        <v>0</v>
      </c>
    </row>
    <row r="220" spans="1:65" s="2" customFormat="1" ht="16.5" customHeight="1">
      <c r="A220" s="36"/>
      <c r="B220" s="37"/>
      <c r="C220" s="175" t="s">
        <v>479</v>
      </c>
      <c r="D220" s="175" t="s">
        <v>277</v>
      </c>
      <c r="E220" s="176" t="s">
        <v>470</v>
      </c>
      <c r="F220" s="177" t="s">
        <v>471</v>
      </c>
      <c r="G220" s="178" t="s">
        <v>292</v>
      </c>
      <c r="H220" s="179">
        <v>15.909000000000001</v>
      </c>
      <c r="I220" s="180"/>
      <c r="J220" s="181">
        <f>ROUND(I220*H220,2)</f>
        <v>0</v>
      </c>
      <c r="K220" s="177" t="s">
        <v>281</v>
      </c>
      <c r="L220" s="41"/>
      <c r="M220" s="182" t="s">
        <v>19</v>
      </c>
      <c r="N220" s="183" t="s">
        <v>46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282</v>
      </c>
      <c r="AT220" s="186" t="s">
        <v>277</v>
      </c>
      <c r="AU220" s="186" t="s">
        <v>85</v>
      </c>
      <c r="AY220" s="19" t="s">
        <v>275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83</v>
      </c>
      <c r="BK220" s="187">
        <f>ROUND(I220*H220,2)</f>
        <v>0</v>
      </c>
      <c r="BL220" s="19" t="s">
        <v>282</v>
      </c>
      <c r="BM220" s="186" t="s">
        <v>1937</v>
      </c>
    </row>
    <row r="221" spans="1:65" s="2" customFormat="1" ht="11.25">
      <c r="A221" s="36"/>
      <c r="B221" s="37"/>
      <c r="C221" s="38"/>
      <c r="D221" s="188" t="s">
        <v>284</v>
      </c>
      <c r="E221" s="38"/>
      <c r="F221" s="189" t="s">
        <v>473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284</v>
      </c>
      <c r="AU221" s="19" t="s">
        <v>85</v>
      </c>
    </row>
    <row r="222" spans="1:65" s="2" customFormat="1" ht="11.25">
      <c r="A222" s="36"/>
      <c r="B222" s="37"/>
      <c r="C222" s="38"/>
      <c r="D222" s="193" t="s">
        <v>286</v>
      </c>
      <c r="E222" s="38"/>
      <c r="F222" s="194" t="s">
        <v>474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286</v>
      </c>
      <c r="AU222" s="19" t="s">
        <v>85</v>
      </c>
    </row>
    <row r="223" spans="1:65" s="2" customFormat="1" ht="16.5" customHeight="1">
      <c r="A223" s="36"/>
      <c r="B223" s="37"/>
      <c r="C223" s="206" t="s">
        <v>483</v>
      </c>
      <c r="D223" s="206" t="s">
        <v>302</v>
      </c>
      <c r="E223" s="207" t="s">
        <v>958</v>
      </c>
      <c r="F223" s="208" t="s">
        <v>959</v>
      </c>
      <c r="G223" s="209" t="s">
        <v>314</v>
      </c>
      <c r="H223" s="210">
        <v>28</v>
      </c>
      <c r="I223" s="211"/>
      <c r="J223" s="212">
        <f>ROUND(I223*H223,2)</f>
        <v>0</v>
      </c>
      <c r="K223" s="208" t="s">
        <v>19</v>
      </c>
      <c r="L223" s="213"/>
      <c r="M223" s="214" t="s">
        <v>19</v>
      </c>
      <c r="N223" s="215" t="s">
        <v>46</v>
      </c>
      <c r="O223" s="66"/>
      <c r="P223" s="184">
        <f>O223*H223</f>
        <v>0</v>
      </c>
      <c r="Q223" s="184">
        <v>8.9999999999999993E-3</v>
      </c>
      <c r="R223" s="184">
        <f>Q223*H223</f>
        <v>0.252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306</v>
      </c>
      <c r="AT223" s="186" t="s">
        <v>302</v>
      </c>
      <c r="AU223" s="186" t="s">
        <v>85</v>
      </c>
      <c r="AY223" s="19" t="s">
        <v>275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83</v>
      </c>
      <c r="BK223" s="187">
        <f>ROUND(I223*H223,2)</f>
        <v>0</v>
      </c>
      <c r="BL223" s="19" t="s">
        <v>282</v>
      </c>
      <c r="BM223" s="186" t="s">
        <v>1938</v>
      </c>
    </row>
    <row r="224" spans="1:65" s="2" customFormat="1" ht="29.25">
      <c r="A224" s="36"/>
      <c r="B224" s="37"/>
      <c r="C224" s="38"/>
      <c r="D224" s="188" t="s">
        <v>284</v>
      </c>
      <c r="E224" s="38"/>
      <c r="F224" s="189" t="s">
        <v>961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284</v>
      </c>
      <c r="AU224" s="19" t="s">
        <v>85</v>
      </c>
    </row>
    <row r="225" spans="1:65" s="2" customFormat="1" ht="16.5" customHeight="1">
      <c r="A225" s="36"/>
      <c r="B225" s="37"/>
      <c r="C225" s="206" t="s">
        <v>487</v>
      </c>
      <c r="D225" s="206" t="s">
        <v>302</v>
      </c>
      <c r="E225" s="207" t="s">
        <v>974</v>
      </c>
      <c r="F225" s="208" t="s">
        <v>975</v>
      </c>
      <c r="G225" s="209" t="s">
        <v>314</v>
      </c>
      <c r="H225" s="210">
        <v>150</v>
      </c>
      <c r="I225" s="211"/>
      <c r="J225" s="212">
        <f>ROUND(I225*H225,2)</f>
        <v>0</v>
      </c>
      <c r="K225" s="208" t="s">
        <v>19</v>
      </c>
      <c r="L225" s="213"/>
      <c r="M225" s="214" t="s">
        <v>19</v>
      </c>
      <c r="N225" s="215" t="s">
        <v>46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306</v>
      </c>
      <c r="AT225" s="186" t="s">
        <v>302</v>
      </c>
      <c r="AU225" s="186" t="s">
        <v>85</v>
      </c>
      <c r="AY225" s="19" t="s">
        <v>275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83</v>
      </c>
      <c r="BK225" s="187">
        <f>ROUND(I225*H225,2)</f>
        <v>0</v>
      </c>
      <c r="BL225" s="19" t="s">
        <v>282</v>
      </c>
      <c r="BM225" s="186" t="s">
        <v>1939</v>
      </c>
    </row>
    <row r="226" spans="1:65" s="2" customFormat="1" ht="11.25">
      <c r="A226" s="36"/>
      <c r="B226" s="37"/>
      <c r="C226" s="38"/>
      <c r="D226" s="188" t="s">
        <v>284</v>
      </c>
      <c r="E226" s="38"/>
      <c r="F226" s="189" t="s">
        <v>975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284</v>
      </c>
      <c r="AU226" s="19" t="s">
        <v>85</v>
      </c>
    </row>
    <row r="227" spans="1:65" s="2" customFormat="1" ht="16.5" customHeight="1">
      <c r="A227" s="36"/>
      <c r="B227" s="37"/>
      <c r="C227" s="206" t="s">
        <v>798</v>
      </c>
      <c r="D227" s="206" t="s">
        <v>302</v>
      </c>
      <c r="E227" s="207" t="s">
        <v>1273</v>
      </c>
      <c r="F227" s="208" t="s">
        <v>1274</v>
      </c>
      <c r="G227" s="209" t="s">
        <v>314</v>
      </c>
      <c r="H227" s="210">
        <v>96</v>
      </c>
      <c r="I227" s="211"/>
      <c r="J227" s="212">
        <f>ROUND(I227*H227,2)</f>
        <v>0</v>
      </c>
      <c r="K227" s="208" t="s">
        <v>19</v>
      </c>
      <c r="L227" s="213"/>
      <c r="M227" s="214" t="s">
        <v>19</v>
      </c>
      <c r="N227" s="215" t="s">
        <v>46</v>
      </c>
      <c r="O227" s="66"/>
      <c r="P227" s="184">
        <f>O227*H227</f>
        <v>0</v>
      </c>
      <c r="Q227" s="184">
        <v>4.0000000000000003E-5</v>
      </c>
      <c r="R227" s="184">
        <f>Q227*H227</f>
        <v>3.8400000000000005E-3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306</v>
      </c>
      <c r="AT227" s="186" t="s">
        <v>302</v>
      </c>
      <c r="AU227" s="186" t="s">
        <v>85</v>
      </c>
      <c r="AY227" s="19" t="s">
        <v>275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83</v>
      </c>
      <c r="BK227" s="187">
        <f>ROUND(I227*H227,2)</f>
        <v>0</v>
      </c>
      <c r="BL227" s="19" t="s">
        <v>282</v>
      </c>
      <c r="BM227" s="186" t="s">
        <v>1940</v>
      </c>
    </row>
    <row r="228" spans="1:65" s="2" customFormat="1" ht="11.25">
      <c r="A228" s="36"/>
      <c r="B228" s="37"/>
      <c r="C228" s="38"/>
      <c r="D228" s="188" t="s">
        <v>284</v>
      </c>
      <c r="E228" s="38"/>
      <c r="F228" s="189" t="s">
        <v>1274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284</v>
      </c>
      <c r="AU228" s="19" t="s">
        <v>85</v>
      </c>
    </row>
    <row r="229" spans="1:65" s="2" customFormat="1" ht="16.5" customHeight="1">
      <c r="A229" s="36"/>
      <c r="B229" s="37"/>
      <c r="C229" s="206" t="s">
        <v>802</v>
      </c>
      <c r="D229" s="206" t="s">
        <v>302</v>
      </c>
      <c r="E229" s="207" t="s">
        <v>982</v>
      </c>
      <c r="F229" s="208" t="s">
        <v>983</v>
      </c>
      <c r="G229" s="209" t="s">
        <v>314</v>
      </c>
      <c r="H229" s="210">
        <v>34</v>
      </c>
      <c r="I229" s="211"/>
      <c r="J229" s="212">
        <f>ROUND(I229*H229,2)</f>
        <v>0</v>
      </c>
      <c r="K229" s="208" t="s">
        <v>19</v>
      </c>
      <c r="L229" s="213"/>
      <c r="M229" s="214" t="s">
        <v>19</v>
      </c>
      <c r="N229" s="215" t="s">
        <v>46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306</v>
      </c>
      <c r="AT229" s="186" t="s">
        <v>302</v>
      </c>
      <c r="AU229" s="186" t="s">
        <v>85</v>
      </c>
      <c r="AY229" s="19" t="s">
        <v>275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83</v>
      </c>
      <c r="BK229" s="187">
        <f>ROUND(I229*H229,2)</f>
        <v>0</v>
      </c>
      <c r="BL229" s="19" t="s">
        <v>282</v>
      </c>
      <c r="BM229" s="186" t="s">
        <v>1941</v>
      </c>
    </row>
    <row r="230" spans="1:65" s="2" customFormat="1" ht="11.25">
      <c r="A230" s="36"/>
      <c r="B230" s="37"/>
      <c r="C230" s="38"/>
      <c r="D230" s="188" t="s">
        <v>284</v>
      </c>
      <c r="E230" s="38"/>
      <c r="F230" s="189" t="s">
        <v>983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284</v>
      </c>
      <c r="AU230" s="19" t="s">
        <v>85</v>
      </c>
    </row>
    <row r="231" spans="1:65" s="2" customFormat="1" ht="16.5" customHeight="1">
      <c r="A231" s="36"/>
      <c r="B231" s="37"/>
      <c r="C231" s="206" t="s">
        <v>804</v>
      </c>
      <c r="D231" s="206" t="s">
        <v>302</v>
      </c>
      <c r="E231" s="207" t="s">
        <v>795</v>
      </c>
      <c r="F231" s="208" t="s">
        <v>796</v>
      </c>
      <c r="G231" s="209" t="s">
        <v>314</v>
      </c>
      <c r="H231" s="210">
        <v>18</v>
      </c>
      <c r="I231" s="211"/>
      <c r="J231" s="212">
        <f>ROUND(I231*H231,2)</f>
        <v>0</v>
      </c>
      <c r="K231" s="208" t="s">
        <v>19</v>
      </c>
      <c r="L231" s="213"/>
      <c r="M231" s="214" t="s">
        <v>19</v>
      </c>
      <c r="N231" s="215" t="s">
        <v>46</v>
      </c>
      <c r="O231" s="66"/>
      <c r="P231" s="184">
        <f>O231*H231</f>
        <v>0</v>
      </c>
      <c r="Q231" s="184">
        <v>3.0000000000000001E-5</v>
      </c>
      <c r="R231" s="184">
        <f>Q231*H231</f>
        <v>5.4000000000000001E-4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306</v>
      </c>
      <c r="AT231" s="186" t="s">
        <v>302</v>
      </c>
      <c r="AU231" s="186" t="s">
        <v>85</v>
      </c>
      <c r="AY231" s="19" t="s">
        <v>275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83</v>
      </c>
      <c r="BK231" s="187">
        <f>ROUND(I231*H231,2)</f>
        <v>0</v>
      </c>
      <c r="BL231" s="19" t="s">
        <v>282</v>
      </c>
      <c r="BM231" s="186" t="s">
        <v>1942</v>
      </c>
    </row>
    <row r="232" spans="1:65" s="2" customFormat="1" ht="11.25">
      <c r="A232" s="36"/>
      <c r="B232" s="37"/>
      <c r="C232" s="38"/>
      <c r="D232" s="188" t="s">
        <v>284</v>
      </c>
      <c r="E232" s="38"/>
      <c r="F232" s="189" t="s">
        <v>796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284</v>
      </c>
      <c r="AU232" s="19" t="s">
        <v>85</v>
      </c>
    </row>
    <row r="233" spans="1:65" s="2" customFormat="1" ht="16.5" customHeight="1">
      <c r="A233" s="36"/>
      <c r="B233" s="37"/>
      <c r="C233" s="206" t="s">
        <v>806</v>
      </c>
      <c r="D233" s="206" t="s">
        <v>302</v>
      </c>
      <c r="E233" s="207" t="s">
        <v>992</v>
      </c>
      <c r="F233" s="208" t="s">
        <v>993</v>
      </c>
      <c r="G233" s="209" t="s">
        <v>314</v>
      </c>
      <c r="H233" s="210">
        <v>38</v>
      </c>
      <c r="I233" s="211"/>
      <c r="J233" s="212">
        <f>ROUND(I233*H233,2)</f>
        <v>0</v>
      </c>
      <c r="K233" s="208" t="s">
        <v>281</v>
      </c>
      <c r="L233" s="213"/>
      <c r="M233" s="214" t="s">
        <v>19</v>
      </c>
      <c r="N233" s="215" t="s">
        <v>46</v>
      </c>
      <c r="O233" s="66"/>
      <c r="P233" s="184">
        <f>O233*H233</f>
        <v>0</v>
      </c>
      <c r="Q233" s="184">
        <v>0.01</v>
      </c>
      <c r="R233" s="184">
        <f>Q233*H233</f>
        <v>0.38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306</v>
      </c>
      <c r="AT233" s="186" t="s">
        <v>302</v>
      </c>
      <c r="AU233" s="186" t="s">
        <v>85</v>
      </c>
      <c r="AY233" s="19" t="s">
        <v>275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83</v>
      </c>
      <c r="BK233" s="187">
        <f>ROUND(I233*H233,2)</f>
        <v>0</v>
      </c>
      <c r="BL233" s="19" t="s">
        <v>282</v>
      </c>
      <c r="BM233" s="186" t="s">
        <v>1943</v>
      </c>
    </row>
    <row r="234" spans="1:65" s="2" customFormat="1" ht="11.25">
      <c r="A234" s="36"/>
      <c r="B234" s="37"/>
      <c r="C234" s="38"/>
      <c r="D234" s="188" t="s">
        <v>284</v>
      </c>
      <c r="E234" s="38"/>
      <c r="F234" s="189" t="s">
        <v>993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284</v>
      </c>
      <c r="AU234" s="19" t="s">
        <v>85</v>
      </c>
    </row>
    <row r="235" spans="1:65" s="2" customFormat="1" ht="16.5" customHeight="1">
      <c r="A235" s="36"/>
      <c r="B235" s="37"/>
      <c r="C235" s="206" t="s">
        <v>965</v>
      </c>
      <c r="D235" s="206" t="s">
        <v>302</v>
      </c>
      <c r="E235" s="207" t="s">
        <v>792</v>
      </c>
      <c r="F235" s="208" t="s">
        <v>793</v>
      </c>
      <c r="G235" s="209" t="s">
        <v>314</v>
      </c>
      <c r="H235" s="210">
        <v>12</v>
      </c>
      <c r="I235" s="211"/>
      <c r="J235" s="212">
        <f>ROUND(I235*H235,2)</f>
        <v>0</v>
      </c>
      <c r="K235" s="208" t="s">
        <v>19</v>
      </c>
      <c r="L235" s="213"/>
      <c r="M235" s="214" t="s">
        <v>19</v>
      </c>
      <c r="N235" s="215" t="s">
        <v>46</v>
      </c>
      <c r="O235" s="66"/>
      <c r="P235" s="184">
        <f>O235*H235</f>
        <v>0</v>
      </c>
      <c r="Q235" s="184">
        <v>1E-3</v>
      </c>
      <c r="R235" s="184">
        <f>Q235*H235</f>
        <v>1.2E-2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306</v>
      </c>
      <c r="AT235" s="186" t="s">
        <v>302</v>
      </c>
      <c r="AU235" s="186" t="s">
        <v>85</v>
      </c>
      <c r="AY235" s="19" t="s">
        <v>275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83</v>
      </c>
      <c r="BK235" s="187">
        <f>ROUND(I235*H235,2)</f>
        <v>0</v>
      </c>
      <c r="BL235" s="19" t="s">
        <v>282</v>
      </c>
      <c r="BM235" s="186" t="s">
        <v>1944</v>
      </c>
    </row>
    <row r="236" spans="1:65" s="2" customFormat="1" ht="11.25">
      <c r="A236" s="36"/>
      <c r="B236" s="37"/>
      <c r="C236" s="38"/>
      <c r="D236" s="188" t="s">
        <v>284</v>
      </c>
      <c r="E236" s="38"/>
      <c r="F236" s="189" t="s">
        <v>793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284</v>
      </c>
      <c r="AU236" s="19" t="s">
        <v>85</v>
      </c>
    </row>
    <row r="237" spans="1:65" s="2" customFormat="1" ht="16.5" customHeight="1">
      <c r="A237" s="36"/>
      <c r="B237" s="37"/>
      <c r="C237" s="206" t="s">
        <v>969</v>
      </c>
      <c r="D237" s="206" t="s">
        <v>302</v>
      </c>
      <c r="E237" s="207" t="s">
        <v>1302</v>
      </c>
      <c r="F237" s="208" t="s">
        <v>1303</v>
      </c>
      <c r="G237" s="209" t="s">
        <v>314</v>
      </c>
      <c r="H237" s="210">
        <v>41</v>
      </c>
      <c r="I237" s="211"/>
      <c r="J237" s="212">
        <f>ROUND(I237*H237,2)</f>
        <v>0</v>
      </c>
      <c r="K237" s="208" t="s">
        <v>19</v>
      </c>
      <c r="L237" s="213"/>
      <c r="M237" s="214" t="s">
        <v>19</v>
      </c>
      <c r="N237" s="215" t="s">
        <v>46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306</v>
      </c>
      <c r="AT237" s="186" t="s">
        <v>302</v>
      </c>
      <c r="AU237" s="186" t="s">
        <v>85</v>
      </c>
      <c r="AY237" s="19" t="s">
        <v>275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83</v>
      </c>
      <c r="BK237" s="187">
        <f>ROUND(I237*H237,2)</f>
        <v>0</v>
      </c>
      <c r="BL237" s="19" t="s">
        <v>282</v>
      </c>
      <c r="BM237" s="186" t="s">
        <v>1945</v>
      </c>
    </row>
    <row r="238" spans="1:65" s="2" customFormat="1" ht="11.25">
      <c r="A238" s="36"/>
      <c r="B238" s="37"/>
      <c r="C238" s="38"/>
      <c r="D238" s="188" t="s">
        <v>284</v>
      </c>
      <c r="E238" s="38"/>
      <c r="F238" s="189" t="s">
        <v>1303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284</v>
      </c>
      <c r="AU238" s="19" t="s">
        <v>85</v>
      </c>
    </row>
    <row r="239" spans="1:65" s="2" customFormat="1" ht="16.5" customHeight="1">
      <c r="A239" s="36"/>
      <c r="B239" s="37"/>
      <c r="C239" s="206" t="s">
        <v>973</v>
      </c>
      <c r="D239" s="206" t="s">
        <v>302</v>
      </c>
      <c r="E239" s="207" t="s">
        <v>986</v>
      </c>
      <c r="F239" s="208" t="s">
        <v>987</v>
      </c>
      <c r="G239" s="209" t="s">
        <v>314</v>
      </c>
      <c r="H239" s="210">
        <v>28</v>
      </c>
      <c r="I239" s="211"/>
      <c r="J239" s="212">
        <f>ROUND(I239*H239,2)</f>
        <v>0</v>
      </c>
      <c r="K239" s="208" t="s">
        <v>19</v>
      </c>
      <c r="L239" s="213"/>
      <c r="M239" s="214" t="s">
        <v>19</v>
      </c>
      <c r="N239" s="215" t="s">
        <v>46</v>
      </c>
      <c r="O239" s="66"/>
      <c r="P239" s="184">
        <f>O239*H239</f>
        <v>0</v>
      </c>
      <c r="Q239" s="184">
        <v>1E-3</v>
      </c>
      <c r="R239" s="184">
        <f>Q239*H239</f>
        <v>2.8000000000000001E-2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306</v>
      </c>
      <c r="AT239" s="186" t="s">
        <v>302</v>
      </c>
      <c r="AU239" s="186" t="s">
        <v>85</v>
      </c>
      <c r="AY239" s="19" t="s">
        <v>275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83</v>
      </c>
      <c r="BK239" s="187">
        <f>ROUND(I239*H239,2)</f>
        <v>0</v>
      </c>
      <c r="BL239" s="19" t="s">
        <v>282</v>
      </c>
      <c r="BM239" s="186" t="s">
        <v>1946</v>
      </c>
    </row>
    <row r="240" spans="1:65" s="2" customFormat="1" ht="11.25">
      <c r="A240" s="36"/>
      <c r="B240" s="37"/>
      <c r="C240" s="38"/>
      <c r="D240" s="188" t="s">
        <v>284</v>
      </c>
      <c r="E240" s="38"/>
      <c r="F240" s="189" t="s">
        <v>987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284</v>
      </c>
      <c r="AU240" s="19" t="s">
        <v>85</v>
      </c>
    </row>
    <row r="241" spans="1:65" s="2" customFormat="1" ht="16.5" customHeight="1">
      <c r="A241" s="36"/>
      <c r="B241" s="37"/>
      <c r="C241" s="206" t="s">
        <v>977</v>
      </c>
      <c r="D241" s="206" t="s">
        <v>302</v>
      </c>
      <c r="E241" s="207" t="s">
        <v>1113</v>
      </c>
      <c r="F241" s="208" t="s">
        <v>1114</v>
      </c>
      <c r="G241" s="209" t="s">
        <v>314</v>
      </c>
      <c r="H241" s="210">
        <v>14</v>
      </c>
      <c r="I241" s="211"/>
      <c r="J241" s="212">
        <f>ROUND(I241*H241,2)</f>
        <v>0</v>
      </c>
      <c r="K241" s="208" t="s">
        <v>19</v>
      </c>
      <c r="L241" s="213"/>
      <c r="M241" s="214" t="s">
        <v>19</v>
      </c>
      <c r="N241" s="215" t="s">
        <v>46</v>
      </c>
      <c r="O241" s="66"/>
      <c r="P241" s="184">
        <f>O241*H241</f>
        <v>0</v>
      </c>
      <c r="Q241" s="184">
        <v>5.0000000000000001E-3</v>
      </c>
      <c r="R241" s="184">
        <f>Q241*H241</f>
        <v>7.0000000000000007E-2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306</v>
      </c>
      <c r="AT241" s="186" t="s">
        <v>302</v>
      </c>
      <c r="AU241" s="186" t="s">
        <v>85</v>
      </c>
      <c r="AY241" s="19" t="s">
        <v>275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83</v>
      </c>
      <c r="BK241" s="187">
        <f>ROUND(I241*H241,2)</f>
        <v>0</v>
      </c>
      <c r="BL241" s="19" t="s">
        <v>282</v>
      </c>
      <c r="BM241" s="186" t="s">
        <v>1947</v>
      </c>
    </row>
    <row r="242" spans="1:65" s="2" customFormat="1" ht="11.25">
      <c r="A242" s="36"/>
      <c r="B242" s="37"/>
      <c r="C242" s="38"/>
      <c r="D242" s="188" t="s">
        <v>284</v>
      </c>
      <c r="E242" s="38"/>
      <c r="F242" s="189" t="s">
        <v>1114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284</v>
      </c>
      <c r="AU242" s="19" t="s">
        <v>85</v>
      </c>
    </row>
    <row r="243" spans="1:65" s="2" customFormat="1" ht="16.5" customHeight="1">
      <c r="A243" s="36"/>
      <c r="B243" s="37"/>
      <c r="C243" s="206" t="s">
        <v>981</v>
      </c>
      <c r="D243" s="206" t="s">
        <v>302</v>
      </c>
      <c r="E243" s="207" t="s">
        <v>488</v>
      </c>
      <c r="F243" s="208" t="s">
        <v>489</v>
      </c>
      <c r="G243" s="209" t="s">
        <v>314</v>
      </c>
      <c r="H243" s="210">
        <v>23</v>
      </c>
      <c r="I243" s="211"/>
      <c r="J243" s="212">
        <f>ROUND(I243*H243,2)</f>
        <v>0</v>
      </c>
      <c r="K243" s="208" t="s">
        <v>19</v>
      </c>
      <c r="L243" s="213"/>
      <c r="M243" s="214" t="s">
        <v>19</v>
      </c>
      <c r="N243" s="215" t="s">
        <v>46</v>
      </c>
      <c r="O243" s="66"/>
      <c r="P243" s="184">
        <f>O243*H243</f>
        <v>0</v>
      </c>
      <c r="Q243" s="184">
        <v>1E-3</v>
      </c>
      <c r="R243" s="184">
        <f>Q243*H243</f>
        <v>2.3E-2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306</v>
      </c>
      <c r="AT243" s="186" t="s">
        <v>302</v>
      </c>
      <c r="AU243" s="186" t="s">
        <v>85</v>
      </c>
      <c r="AY243" s="19" t="s">
        <v>275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83</v>
      </c>
      <c r="BK243" s="187">
        <f>ROUND(I243*H243,2)</f>
        <v>0</v>
      </c>
      <c r="BL243" s="19" t="s">
        <v>282</v>
      </c>
      <c r="BM243" s="186" t="s">
        <v>1948</v>
      </c>
    </row>
    <row r="244" spans="1:65" s="2" customFormat="1" ht="11.25">
      <c r="A244" s="36"/>
      <c r="B244" s="37"/>
      <c r="C244" s="38"/>
      <c r="D244" s="188" t="s">
        <v>284</v>
      </c>
      <c r="E244" s="38"/>
      <c r="F244" s="189" t="s">
        <v>489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284</v>
      </c>
      <c r="AU244" s="19" t="s">
        <v>85</v>
      </c>
    </row>
    <row r="245" spans="1:65" s="2" customFormat="1" ht="16.5" customHeight="1">
      <c r="A245" s="36"/>
      <c r="B245" s="37"/>
      <c r="C245" s="206" t="s">
        <v>985</v>
      </c>
      <c r="D245" s="206" t="s">
        <v>302</v>
      </c>
      <c r="E245" s="207" t="s">
        <v>962</v>
      </c>
      <c r="F245" s="208" t="s">
        <v>963</v>
      </c>
      <c r="G245" s="209" t="s">
        <v>314</v>
      </c>
      <c r="H245" s="210">
        <v>142</v>
      </c>
      <c r="I245" s="211"/>
      <c r="J245" s="212">
        <f>ROUND(I245*H245,2)</f>
        <v>0</v>
      </c>
      <c r="K245" s="208" t="s">
        <v>19</v>
      </c>
      <c r="L245" s="213"/>
      <c r="M245" s="214" t="s">
        <v>19</v>
      </c>
      <c r="N245" s="215" t="s">
        <v>46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306</v>
      </c>
      <c r="AT245" s="186" t="s">
        <v>302</v>
      </c>
      <c r="AU245" s="186" t="s">
        <v>85</v>
      </c>
      <c r="AY245" s="19" t="s">
        <v>275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83</v>
      </c>
      <c r="BK245" s="187">
        <f>ROUND(I245*H245,2)</f>
        <v>0</v>
      </c>
      <c r="BL245" s="19" t="s">
        <v>282</v>
      </c>
      <c r="BM245" s="186" t="s">
        <v>1949</v>
      </c>
    </row>
    <row r="246" spans="1:65" s="2" customFormat="1" ht="11.25">
      <c r="A246" s="36"/>
      <c r="B246" s="37"/>
      <c r="C246" s="38"/>
      <c r="D246" s="188" t="s">
        <v>284</v>
      </c>
      <c r="E246" s="38"/>
      <c r="F246" s="189" t="s">
        <v>963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284</v>
      </c>
      <c r="AU246" s="19" t="s">
        <v>85</v>
      </c>
    </row>
    <row r="247" spans="1:65" s="2" customFormat="1" ht="16.5" customHeight="1">
      <c r="A247" s="36"/>
      <c r="B247" s="37"/>
      <c r="C247" s="206" t="s">
        <v>989</v>
      </c>
      <c r="D247" s="206" t="s">
        <v>302</v>
      </c>
      <c r="E247" s="207" t="s">
        <v>970</v>
      </c>
      <c r="F247" s="208" t="s">
        <v>971</v>
      </c>
      <c r="G247" s="209" t="s">
        <v>314</v>
      </c>
      <c r="H247" s="210">
        <v>72</v>
      </c>
      <c r="I247" s="211"/>
      <c r="J247" s="212">
        <f>ROUND(I247*H247,2)</f>
        <v>0</v>
      </c>
      <c r="K247" s="208" t="s">
        <v>19</v>
      </c>
      <c r="L247" s="213"/>
      <c r="M247" s="214" t="s">
        <v>19</v>
      </c>
      <c r="N247" s="215" t="s">
        <v>46</v>
      </c>
      <c r="O247" s="66"/>
      <c r="P247" s="184">
        <f>O247*H247</f>
        <v>0</v>
      </c>
      <c r="Q247" s="184">
        <v>4.0000000000000003E-5</v>
      </c>
      <c r="R247" s="184">
        <f>Q247*H247</f>
        <v>2.8800000000000002E-3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306</v>
      </c>
      <c r="AT247" s="186" t="s">
        <v>302</v>
      </c>
      <c r="AU247" s="186" t="s">
        <v>85</v>
      </c>
      <c r="AY247" s="19" t="s">
        <v>275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282</v>
      </c>
      <c r="BM247" s="186" t="s">
        <v>1950</v>
      </c>
    </row>
    <row r="248" spans="1:65" s="2" customFormat="1" ht="11.25">
      <c r="A248" s="36"/>
      <c r="B248" s="37"/>
      <c r="C248" s="38"/>
      <c r="D248" s="188" t="s">
        <v>284</v>
      </c>
      <c r="E248" s="38"/>
      <c r="F248" s="189" t="s">
        <v>971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284</v>
      </c>
      <c r="AU248" s="19" t="s">
        <v>85</v>
      </c>
    </row>
    <row r="249" spans="1:65" s="2" customFormat="1" ht="16.5" customHeight="1">
      <c r="A249" s="36"/>
      <c r="B249" s="37"/>
      <c r="C249" s="206" t="s">
        <v>991</v>
      </c>
      <c r="D249" s="206" t="s">
        <v>302</v>
      </c>
      <c r="E249" s="207" t="s">
        <v>978</v>
      </c>
      <c r="F249" s="208" t="s">
        <v>979</v>
      </c>
      <c r="G249" s="209" t="s">
        <v>314</v>
      </c>
      <c r="H249" s="210">
        <v>60</v>
      </c>
      <c r="I249" s="211"/>
      <c r="J249" s="212">
        <f>ROUND(I249*H249,2)</f>
        <v>0</v>
      </c>
      <c r="K249" s="208" t="s">
        <v>19</v>
      </c>
      <c r="L249" s="213"/>
      <c r="M249" s="214" t="s">
        <v>19</v>
      </c>
      <c r="N249" s="215" t="s">
        <v>46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306</v>
      </c>
      <c r="AT249" s="186" t="s">
        <v>302</v>
      </c>
      <c r="AU249" s="186" t="s">
        <v>85</v>
      </c>
      <c r="AY249" s="19" t="s">
        <v>275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282</v>
      </c>
      <c r="BM249" s="186" t="s">
        <v>1951</v>
      </c>
    </row>
    <row r="250" spans="1:65" s="2" customFormat="1" ht="11.25">
      <c r="A250" s="36"/>
      <c r="B250" s="37"/>
      <c r="C250" s="38"/>
      <c r="D250" s="188" t="s">
        <v>284</v>
      </c>
      <c r="E250" s="38"/>
      <c r="F250" s="189" t="s">
        <v>979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284</v>
      </c>
      <c r="AU250" s="19" t="s">
        <v>85</v>
      </c>
    </row>
    <row r="251" spans="1:65" s="2" customFormat="1" ht="16.5" customHeight="1">
      <c r="A251" s="36"/>
      <c r="B251" s="37"/>
      <c r="C251" s="206" t="s">
        <v>995</v>
      </c>
      <c r="D251" s="206" t="s">
        <v>302</v>
      </c>
      <c r="E251" s="207" t="s">
        <v>1279</v>
      </c>
      <c r="F251" s="208" t="s">
        <v>1280</v>
      </c>
      <c r="G251" s="209" t="s">
        <v>314</v>
      </c>
      <c r="H251" s="210">
        <v>56</v>
      </c>
      <c r="I251" s="211"/>
      <c r="J251" s="212">
        <f>ROUND(I251*H251,2)</f>
        <v>0</v>
      </c>
      <c r="K251" s="208" t="s">
        <v>19</v>
      </c>
      <c r="L251" s="213"/>
      <c r="M251" s="214" t="s">
        <v>19</v>
      </c>
      <c r="N251" s="215" t="s">
        <v>46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306</v>
      </c>
      <c r="AT251" s="186" t="s">
        <v>302</v>
      </c>
      <c r="AU251" s="186" t="s">
        <v>85</v>
      </c>
      <c r="AY251" s="19" t="s">
        <v>275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83</v>
      </c>
      <c r="BK251" s="187">
        <f>ROUND(I251*H251,2)</f>
        <v>0</v>
      </c>
      <c r="BL251" s="19" t="s">
        <v>282</v>
      </c>
      <c r="BM251" s="186" t="s">
        <v>1952</v>
      </c>
    </row>
    <row r="252" spans="1:65" s="2" customFormat="1" ht="11.25">
      <c r="A252" s="36"/>
      <c r="B252" s="37"/>
      <c r="C252" s="38"/>
      <c r="D252" s="188" t="s">
        <v>284</v>
      </c>
      <c r="E252" s="38"/>
      <c r="F252" s="189" t="s">
        <v>1280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284</v>
      </c>
      <c r="AU252" s="19" t="s">
        <v>85</v>
      </c>
    </row>
    <row r="253" spans="1:65" s="2" customFormat="1" ht="16.5" customHeight="1">
      <c r="A253" s="36"/>
      <c r="B253" s="37"/>
      <c r="C253" s="206" t="s">
        <v>1285</v>
      </c>
      <c r="D253" s="206" t="s">
        <v>302</v>
      </c>
      <c r="E253" s="207" t="s">
        <v>1282</v>
      </c>
      <c r="F253" s="208" t="s">
        <v>1283</v>
      </c>
      <c r="G253" s="209" t="s">
        <v>314</v>
      </c>
      <c r="H253" s="210">
        <v>72</v>
      </c>
      <c r="I253" s="211"/>
      <c r="J253" s="212">
        <f>ROUND(I253*H253,2)</f>
        <v>0</v>
      </c>
      <c r="K253" s="208" t="s">
        <v>19</v>
      </c>
      <c r="L253" s="213"/>
      <c r="M253" s="214" t="s">
        <v>19</v>
      </c>
      <c r="N253" s="215" t="s">
        <v>46</v>
      </c>
      <c r="O253" s="66"/>
      <c r="P253" s="184">
        <f>O253*H253</f>
        <v>0</v>
      </c>
      <c r="Q253" s="184">
        <v>4.0000000000000003E-5</v>
      </c>
      <c r="R253" s="184">
        <f>Q253*H253</f>
        <v>2.8800000000000002E-3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306</v>
      </c>
      <c r="AT253" s="186" t="s">
        <v>302</v>
      </c>
      <c r="AU253" s="186" t="s">
        <v>85</v>
      </c>
      <c r="AY253" s="19" t="s">
        <v>275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83</v>
      </c>
      <c r="BK253" s="187">
        <f>ROUND(I253*H253,2)</f>
        <v>0</v>
      </c>
      <c r="BL253" s="19" t="s">
        <v>282</v>
      </c>
      <c r="BM253" s="186" t="s">
        <v>1953</v>
      </c>
    </row>
    <row r="254" spans="1:65" s="2" customFormat="1" ht="11.25">
      <c r="A254" s="36"/>
      <c r="B254" s="37"/>
      <c r="C254" s="38"/>
      <c r="D254" s="188" t="s">
        <v>284</v>
      </c>
      <c r="E254" s="38"/>
      <c r="F254" s="189" t="s">
        <v>1283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284</v>
      </c>
      <c r="AU254" s="19" t="s">
        <v>85</v>
      </c>
    </row>
    <row r="255" spans="1:65" s="2" customFormat="1" ht="16.5" customHeight="1">
      <c r="A255" s="36"/>
      <c r="B255" s="37"/>
      <c r="C255" s="206" t="s">
        <v>1289</v>
      </c>
      <c r="D255" s="206" t="s">
        <v>302</v>
      </c>
      <c r="E255" s="207" t="s">
        <v>1286</v>
      </c>
      <c r="F255" s="208" t="s">
        <v>1287</v>
      </c>
      <c r="G255" s="209" t="s">
        <v>314</v>
      </c>
      <c r="H255" s="210">
        <v>32</v>
      </c>
      <c r="I255" s="211"/>
      <c r="J255" s="212">
        <f>ROUND(I255*H255,2)</f>
        <v>0</v>
      </c>
      <c r="K255" s="208" t="s">
        <v>19</v>
      </c>
      <c r="L255" s="213"/>
      <c r="M255" s="214" t="s">
        <v>19</v>
      </c>
      <c r="N255" s="215" t="s">
        <v>46</v>
      </c>
      <c r="O255" s="66"/>
      <c r="P255" s="184">
        <f>O255*H255</f>
        <v>0</v>
      </c>
      <c r="Q255" s="184">
        <v>4.0000000000000003E-5</v>
      </c>
      <c r="R255" s="184">
        <f>Q255*H255</f>
        <v>1.2800000000000001E-3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306</v>
      </c>
      <c r="AT255" s="186" t="s">
        <v>302</v>
      </c>
      <c r="AU255" s="186" t="s">
        <v>85</v>
      </c>
      <c r="AY255" s="19" t="s">
        <v>275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83</v>
      </c>
      <c r="BK255" s="187">
        <f>ROUND(I255*H255,2)</f>
        <v>0</v>
      </c>
      <c r="BL255" s="19" t="s">
        <v>282</v>
      </c>
      <c r="BM255" s="186" t="s">
        <v>1954</v>
      </c>
    </row>
    <row r="256" spans="1:65" s="2" customFormat="1" ht="11.25">
      <c r="A256" s="36"/>
      <c r="B256" s="37"/>
      <c r="C256" s="38"/>
      <c r="D256" s="188" t="s">
        <v>284</v>
      </c>
      <c r="E256" s="38"/>
      <c r="F256" s="189" t="s">
        <v>1287</v>
      </c>
      <c r="G256" s="38"/>
      <c r="H256" s="38"/>
      <c r="I256" s="190"/>
      <c r="J256" s="38"/>
      <c r="K256" s="38"/>
      <c r="L256" s="41"/>
      <c r="M256" s="227"/>
      <c r="N256" s="228"/>
      <c r="O256" s="229"/>
      <c r="P256" s="229"/>
      <c r="Q256" s="229"/>
      <c r="R256" s="229"/>
      <c r="S256" s="229"/>
      <c r="T256" s="23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284</v>
      </c>
      <c r="AU256" s="19" t="s">
        <v>85</v>
      </c>
    </row>
    <row r="257" spans="1:31" s="2" customFormat="1" ht="6.95" customHeight="1">
      <c r="A257" s="36"/>
      <c r="B257" s="49"/>
      <c r="C257" s="50"/>
      <c r="D257" s="50"/>
      <c r="E257" s="50"/>
      <c r="F257" s="50"/>
      <c r="G257" s="50"/>
      <c r="H257" s="50"/>
      <c r="I257" s="50"/>
      <c r="J257" s="50"/>
      <c r="K257" s="50"/>
      <c r="L257" s="41"/>
      <c r="M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</row>
  </sheetData>
  <sheetProtection algorithmName="SHA-512" hashValue="ttKhd2z1MEsJJLDdzewj0U6/vBrZgAskxh83Mi9pkkJ0KffzNLfHVZSKhlCq4tOZYAJW6Zpa/N20Mf47a/TkdQ==" saltValue="oPnk/dvaZw4vemOL1o1QkFtJ4coakJ461nLlFIiUD3F9vHpSirY9ROG5wMCzYJePI6IeqNpYtmm3lkfe+WICpg==" spinCount="100000" sheet="1" objects="1" scenarios="1" formatColumns="0" formatRows="0" autoFilter="0"/>
  <autoFilter ref="C81:K256" xr:uid="{00000000-0009-0000-0000-00003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300-000000000000}"/>
    <hyperlink ref="F102" r:id="rId2" xr:uid="{00000000-0004-0000-3300-000001000000}"/>
    <hyperlink ref="F110" r:id="rId3" xr:uid="{00000000-0004-0000-3300-000002000000}"/>
    <hyperlink ref="F114" r:id="rId4" xr:uid="{00000000-0004-0000-3300-000003000000}"/>
    <hyperlink ref="F118" r:id="rId5" xr:uid="{00000000-0004-0000-3300-000004000000}"/>
    <hyperlink ref="F122" r:id="rId6" xr:uid="{00000000-0004-0000-3300-000005000000}"/>
    <hyperlink ref="F126" r:id="rId7" xr:uid="{00000000-0004-0000-3300-000006000000}"/>
    <hyperlink ref="F130" r:id="rId8" xr:uid="{00000000-0004-0000-3300-000007000000}"/>
    <hyperlink ref="F134" r:id="rId9" xr:uid="{00000000-0004-0000-3300-000008000000}"/>
    <hyperlink ref="F138" r:id="rId10" xr:uid="{00000000-0004-0000-3300-000009000000}"/>
    <hyperlink ref="F142" r:id="rId11" xr:uid="{00000000-0004-0000-3300-00000A000000}"/>
    <hyperlink ref="F148" r:id="rId12" xr:uid="{00000000-0004-0000-3300-00000B000000}"/>
    <hyperlink ref="F154" r:id="rId13" xr:uid="{00000000-0004-0000-3300-00000C000000}"/>
    <hyperlink ref="F161" r:id="rId14" xr:uid="{00000000-0004-0000-3300-00000D000000}"/>
    <hyperlink ref="F168" r:id="rId15" xr:uid="{00000000-0004-0000-3300-00000E000000}"/>
    <hyperlink ref="F172" r:id="rId16" xr:uid="{00000000-0004-0000-3300-00000F000000}"/>
    <hyperlink ref="F180" r:id="rId17" xr:uid="{00000000-0004-0000-3300-000010000000}"/>
    <hyperlink ref="F197" r:id="rId18" xr:uid="{00000000-0004-0000-3300-000011000000}"/>
    <hyperlink ref="F203" r:id="rId19" xr:uid="{00000000-0004-0000-3300-000012000000}"/>
    <hyperlink ref="F209" r:id="rId20" xr:uid="{00000000-0004-0000-3300-000013000000}"/>
    <hyperlink ref="F222" r:id="rId21" xr:uid="{00000000-0004-0000-33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238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1955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247099-11.2 - SO 11 Následná péče 1.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247099-11.2 - SO 11 Následná péče 1.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10.538020000000001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10.538020000000001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10.538020000000001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10038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1956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1957</v>
      </c>
      <c r="G88" s="196"/>
      <c r="H88" s="199">
        <v>10038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15.057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1958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1959</v>
      </c>
      <c r="G91" s="196"/>
      <c r="H91" s="199">
        <v>15.057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322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1960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1311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1961</v>
      </c>
      <c r="G96" s="196"/>
      <c r="H96" s="199">
        <v>322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161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1962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1963</v>
      </c>
      <c r="G100" s="196"/>
      <c r="H100" s="199">
        <v>161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5019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1964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161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3.2200000000000002E-3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1965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1966</v>
      </c>
      <c r="G107" s="196"/>
      <c r="H107" s="199">
        <v>161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511.4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1967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1889</v>
      </c>
      <c r="G111" s="196"/>
      <c r="H111" s="199">
        <v>161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1919</v>
      </c>
      <c r="G112" s="196"/>
      <c r="H112" s="199">
        <v>350.4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511.4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52.673999999999999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10.534800000000001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1968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1921</v>
      </c>
      <c r="G116" s="196"/>
      <c r="H116" s="199">
        <v>52.673999999999999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322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1969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1970</v>
      </c>
      <c r="G120" s="196"/>
      <c r="H120" s="199">
        <v>322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168.1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1971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1928</v>
      </c>
      <c r="G124" s="196"/>
      <c r="H124" s="199">
        <v>80.5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1929</v>
      </c>
      <c r="G125" s="196"/>
      <c r="H125" s="199">
        <v>87.6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168.1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168.1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1972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1928</v>
      </c>
      <c r="G130" s="196"/>
      <c r="H130" s="199">
        <v>80.5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1929</v>
      </c>
      <c r="G131" s="196"/>
      <c r="H131" s="199">
        <v>87.6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168.1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672.4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1973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1932</v>
      </c>
      <c r="G137" s="196"/>
      <c r="H137" s="199">
        <v>322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1933</v>
      </c>
      <c r="G138" s="196"/>
      <c r="H138" s="199">
        <v>350.4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672.4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10.538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1974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DXX7BQKy7QgA9ylqupZnVn2G23zpsA4TxMaKNrFDfHeVIRqlfoKcq7R7e64AjC6JK5pyRshdcuGs+VyLMI1sCA==" saltValue="bj+oE42ncU7T/tteXc+RWi0rGAX3UbKSIp178nsYJKwXFWu/WB/N6zeS1N+8aLb8kR/2J3mbtyXi3UU8wqdGQw==" spinCount="100000" sheet="1" objects="1" scenarios="1" formatColumns="0" formatRows="0" autoFilter="0"/>
  <autoFilter ref="C81:K143" xr:uid="{00000000-0009-0000-0000-00003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400-000000000000}"/>
    <hyperlink ref="F94" r:id="rId2" xr:uid="{00000000-0004-0000-3400-000001000000}"/>
    <hyperlink ref="F99" r:id="rId3" xr:uid="{00000000-0004-0000-3400-000002000000}"/>
    <hyperlink ref="F103" r:id="rId4" xr:uid="{00000000-0004-0000-3400-000003000000}"/>
    <hyperlink ref="F106" r:id="rId5" xr:uid="{00000000-0004-0000-3400-000004000000}"/>
    <hyperlink ref="F110" r:id="rId6" xr:uid="{00000000-0004-0000-3400-000005000000}"/>
    <hyperlink ref="F119" r:id="rId7" xr:uid="{00000000-0004-0000-3400-000006000000}"/>
    <hyperlink ref="F123" r:id="rId8" xr:uid="{00000000-0004-0000-3400-000007000000}"/>
    <hyperlink ref="F129" r:id="rId9" xr:uid="{00000000-0004-0000-3400-000008000000}"/>
    <hyperlink ref="F135" r:id="rId10" xr:uid="{00000000-0004-0000-3400-000009000000}"/>
    <hyperlink ref="F143" r:id="rId11" xr:uid="{00000000-0004-0000-34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241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1975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247099-11.3 - SO 11 Následná péče 2.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247099-11.3 - SO 11 Následná péče 2.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10.538020000000001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10.538020000000001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10.538020000000001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10038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1976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1957</v>
      </c>
      <c r="G88" s="196"/>
      <c r="H88" s="199">
        <v>10038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15.057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1977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1959</v>
      </c>
      <c r="G91" s="196"/>
      <c r="H91" s="199">
        <v>15.057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322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1978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1311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1961</v>
      </c>
      <c r="G96" s="196"/>
      <c r="H96" s="199">
        <v>322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161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1979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1963</v>
      </c>
      <c r="G100" s="196"/>
      <c r="H100" s="199">
        <v>161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5019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1980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161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3.2200000000000002E-3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1981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1966</v>
      </c>
      <c r="G107" s="196"/>
      <c r="H107" s="199">
        <v>161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511.4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1982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1889</v>
      </c>
      <c r="G111" s="196"/>
      <c r="H111" s="199">
        <v>161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1919</v>
      </c>
      <c r="G112" s="196"/>
      <c r="H112" s="199">
        <v>350.4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511.4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52.673999999999999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10.534800000000001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1983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1921</v>
      </c>
      <c r="G116" s="196"/>
      <c r="H116" s="199">
        <v>52.673999999999999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322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1984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1970</v>
      </c>
      <c r="G120" s="196"/>
      <c r="H120" s="199">
        <v>322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168.1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1985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1928</v>
      </c>
      <c r="G124" s="196"/>
      <c r="H124" s="199">
        <v>80.5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1929</v>
      </c>
      <c r="G125" s="196"/>
      <c r="H125" s="199">
        <v>87.6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168.1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168.1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1986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1928</v>
      </c>
      <c r="G130" s="196"/>
      <c r="H130" s="199">
        <v>80.5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1929</v>
      </c>
      <c r="G131" s="196"/>
      <c r="H131" s="199">
        <v>87.6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168.1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672.4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1987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1932</v>
      </c>
      <c r="G137" s="196"/>
      <c r="H137" s="199">
        <v>322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1933</v>
      </c>
      <c r="G138" s="196"/>
      <c r="H138" s="199">
        <v>350.4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672.4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10.538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1988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8PAlaJ9AkDBoLjBFSV6UMw67Lt1cn06KKKgiMkPD3O8T8++Z053sfQqIxLlEypNMt9I+wEYZhoMFRnEzbcuKaQ==" saltValue="Khcfc1oZa+IqvqSM72krvYiEE8AUs1ZqO1AY4WsW82CHuyRiQXQPM9TuqPLdwztVjJcLOnPVY1S3gVAUFOTY1w==" spinCount="100000" sheet="1" objects="1" scenarios="1" formatColumns="0" formatRows="0" autoFilter="0"/>
  <autoFilter ref="C81:K143" xr:uid="{00000000-0009-0000-0000-00003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500-000000000000}"/>
    <hyperlink ref="F94" r:id="rId2" xr:uid="{00000000-0004-0000-3500-000001000000}"/>
    <hyperlink ref="F99" r:id="rId3" xr:uid="{00000000-0004-0000-3500-000002000000}"/>
    <hyperlink ref="F103" r:id="rId4" xr:uid="{00000000-0004-0000-3500-000003000000}"/>
    <hyperlink ref="F106" r:id="rId5" xr:uid="{00000000-0004-0000-3500-000004000000}"/>
    <hyperlink ref="F110" r:id="rId6" xr:uid="{00000000-0004-0000-3500-000005000000}"/>
    <hyperlink ref="F119" r:id="rId7" xr:uid="{00000000-0004-0000-3500-000006000000}"/>
    <hyperlink ref="F123" r:id="rId8" xr:uid="{00000000-0004-0000-3500-000007000000}"/>
    <hyperlink ref="F129" r:id="rId9" xr:uid="{00000000-0004-0000-3500-000008000000}"/>
    <hyperlink ref="F135" r:id="rId10" xr:uid="{00000000-0004-0000-3500-000009000000}"/>
    <hyperlink ref="F143" r:id="rId11" xr:uid="{00000000-0004-0000-35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244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1989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ROUND((SUM(BE82:BE143)),  2)</f>
        <v>0</v>
      </c>
      <c r="G33" s="36"/>
      <c r="H33" s="36"/>
      <c r="I33" s="120">
        <v>0.21</v>
      </c>
      <c r="J33" s="119">
        <f>ROUND(((SUM(BE82:BE143))*I33),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ROUND((SUM(BF82:BF143)),  2)</f>
        <v>0</v>
      </c>
      <c r="G34" s="36"/>
      <c r="H34" s="36"/>
      <c r="I34" s="120">
        <v>0.12</v>
      </c>
      <c r="J34" s="119">
        <f>ROUND(((SUM(BF82:BF143))*I34),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ROUND((SUM(BG82:BG143)),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ROUND((SUM(BH82:BH143)),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ROUND((SUM(BI82:BI143)),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247099-11.4 - SO 11 Následná péče 3. rok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255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256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259</v>
      </c>
      <c r="E62" s="145"/>
      <c r="F62" s="145"/>
      <c r="G62" s="145"/>
      <c r="H62" s="145"/>
      <c r="I62" s="145"/>
      <c r="J62" s="146">
        <f>J140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247099-11.4 - SO 11 Následná péče 3. rok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10.538020000000001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273</v>
      </c>
      <c r="F83" s="162" t="s">
        <v>274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P84+P140</f>
        <v>0</v>
      </c>
      <c r="Q83" s="167"/>
      <c r="R83" s="168">
        <f>R84+R140</f>
        <v>10.538020000000001</v>
      </c>
      <c r="S83" s="167"/>
      <c r="T83" s="169">
        <f>T84+T140</f>
        <v>0</v>
      </c>
      <c r="AR83" s="170" t="s">
        <v>83</v>
      </c>
      <c r="AT83" s="171" t="s">
        <v>74</v>
      </c>
      <c r="AU83" s="171" t="s">
        <v>75</v>
      </c>
      <c r="AY83" s="170" t="s">
        <v>275</v>
      </c>
      <c r="BK83" s="172">
        <f>BK84+BK140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83</v>
      </c>
      <c r="F84" s="173" t="s">
        <v>276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SUM(P85:P139)</f>
        <v>0</v>
      </c>
      <c r="Q84" s="167"/>
      <c r="R84" s="168">
        <f>SUM(R85:R139)</f>
        <v>10.538020000000001</v>
      </c>
      <c r="S84" s="167"/>
      <c r="T84" s="169">
        <f>SUM(T85:T139)</f>
        <v>0</v>
      </c>
      <c r="AR84" s="170" t="s">
        <v>83</v>
      </c>
      <c r="AT84" s="171" t="s">
        <v>74</v>
      </c>
      <c r="AU84" s="171" t="s">
        <v>83</v>
      </c>
      <c r="AY84" s="170" t="s">
        <v>275</v>
      </c>
      <c r="BK84" s="172">
        <f>SUM(BK85:BK139)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277</v>
      </c>
      <c r="E85" s="176" t="s">
        <v>278</v>
      </c>
      <c r="F85" s="177" t="s">
        <v>279</v>
      </c>
      <c r="G85" s="178" t="s">
        <v>280</v>
      </c>
      <c r="H85" s="179">
        <v>10038</v>
      </c>
      <c r="I85" s="180"/>
      <c r="J85" s="181">
        <f>ROUND(I85*H85,2)</f>
        <v>0</v>
      </c>
      <c r="K85" s="177" t="s">
        <v>281</v>
      </c>
      <c r="L85" s="41"/>
      <c r="M85" s="182" t="s">
        <v>19</v>
      </c>
      <c r="N85" s="183" t="s">
        <v>46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282</v>
      </c>
      <c r="AT85" s="186" t="s">
        <v>277</v>
      </c>
      <c r="AU85" s="186" t="s">
        <v>85</v>
      </c>
      <c r="AY85" s="19" t="s">
        <v>275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83</v>
      </c>
      <c r="BK85" s="187">
        <f>ROUND(I85*H85,2)</f>
        <v>0</v>
      </c>
      <c r="BL85" s="19" t="s">
        <v>282</v>
      </c>
      <c r="BM85" s="186" t="s">
        <v>1990</v>
      </c>
    </row>
    <row r="86" spans="1:65" s="2" customFormat="1" ht="11.25">
      <c r="A86" s="36"/>
      <c r="B86" s="37"/>
      <c r="C86" s="38"/>
      <c r="D86" s="188" t="s">
        <v>284</v>
      </c>
      <c r="E86" s="38"/>
      <c r="F86" s="189" t="s">
        <v>285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284</v>
      </c>
      <c r="AU86" s="19" t="s">
        <v>85</v>
      </c>
    </row>
    <row r="87" spans="1:65" s="2" customFormat="1" ht="11.25">
      <c r="A87" s="36"/>
      <c r="B87" s="37"/>
      <c r="C87" s="38"/>
      <c r="D87" s="193" t="s">
        <v>286</v>
      </c>
      <c r="E87" s="38"/>
      <c r="F87" s="194" t="s">
        <v>287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286</v>
      </c>
      <c r="AU87" s="19" t="s">
        <v>85</v>
      </c>
    </row>
    <row r="88" spans="1:65" s="13" customFormat="1" ht="11.25">
      <c r="B88" s="195"/>
      <c r="C88" s="196"/>
      <c r="D88" s="188" t="s">
        <v>288</v>
      </c>
      <c r="E88" s="197" t="s">
        <v>19</v>
      </c>
      <c r="F88" s="198" t="s">
        <v>1957</v>
      </c>
      <c r="G88" s="196"/>
      <c r="H88" s="199">
        <v>10038</v>
      </c>
      <c r="I88" s="200"/>
      <c r="J88" s="196"/>
      <c r="K88" s="196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288</v>
      </c>
      <c r="AU88" s="205" t="s">
        <v>85</v>
      </c>
      <c r="AV88" s="13" t="s">
        <v>85</v>
      </c>
      <c r="AW88" s="13" t="s">
        <v>36</v>
      </c>
      <c r="AX88" s="13" t="s">
        <v>83</v>
      </c>
      <c r="AY88" s="205" t="s">
        <v>275</v>
      </c>
    </row>
    <row r="89" spans="1:65" s="2" customFormat="1" ht="16.5" customHeight="1">
      <c r="A89" s="36"/>
      <c r="B89" s="37"/>
      <c r="C89" s="175" t="s">
        <v>85</v>
      </c>
      <c r="D89" s="175" t="s">
        <v>277</v>
      </c>
      <c r="E89" s="176" t="s">
        <v>290</v>
      </c>
      <c r="F89" s="177" t="s">
        <v>291</v>
      </c>
      <c r="G89" s="178" t="s">
        <v>292</v>
      </c>
      <c r="H89" s="179">
        <v>15.057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282</v>
      </c>
      <c r="AT89" s="186" t="s">
        <v>277</v>
      </c>
      <c r="AU89" s="186" t="s">
        <v>85</v>
      </c>
      <c r="AY89" s="19" t="s">
        <v>275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282</v>
      </c>
      <c r="BM89" s="186" t="s">
        <v>1991</v>
      </c>
    </row>
    <row r="90" spans="1:65" s="2" customFormat="1" ht="11.25">
      <c r="A90" s="36"/>
      <c r="B90" s="37"/>
      <c r="C90" s="38"/>
      <c r="D90" s="188" t="s">
        <v>284</v>
      </c>
      <c r="E90" s="38"/>
      <c r="F90" s="189" t="s">
        <v>291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284</v>
      </c>
      <c r="AU90" s="19" t="s">
        <v>85</v>
      </c>
    </row>
    <row r="91" spans="1:65" s="13" customFormat="1" ht="11.25">
      <c r="B91" s="195"/>
      <c r="C91" s="196"/>
      <c r="D91" s="188" t="s">
        <v>288</v>
      </c>
      <c r="E91" s="197" t="s">
        <v>19</v>
      </c>
      <c r="F91" s="198" t="s">
        <v>1959</v>
      </c>
      <c r="G91" s="196"/>
      <c r="H91" s="199">
        <v>15.057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288</v>
      </c>
      <c r="AU91" s="205" t="s">
        <v>85</v>
      </c>
      <c r="AV91" s="13" t="s">
        <v>85</v>
      </c>
      <c r="AW91" s="13" t="s">
        <v>36</v>
      </c>
      <c r="AX91" s="13" t="s">
        <v>83</v>
      </c>
      <c r="AY91" s="205" t="s">
        <v>275</v>
      </c>
    </row>
    <row r="92" spans="1:65" s="2" customFormat="1" ht="16.5" customHeight="1">
      <c r="A92" s="36"/>
      <c r="B92" s="37"/>
      <c r="C92" s="175" t="s">
        <v>295</v>
      </c>
      <c r="D92" s="175" t="s">
        <v>277</v>
      </c>
      <c r="E92" s="176" t="s">
        <v>373</v>
      </c>
      <c r="F92" s="177" t="s">
        <v>374</v>
      </c>
      <c r="G92" s="178" t="s">
        <v>314</v>
      </c>
      <c r="H92" s="179">
        <v>322</v>
      </c>
      <c r="I92" s="180"/>
      <c r="J92" s="181">
        <f>ROUND(I92*H92,2)</f>
        <v>0</v>
      </c>
      <c r="K92" s="177" t="s">
        <v>281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85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1992</v>
      </c>
    </row>
    <row r="93" spans="1:65" s="2" customFormat="1" ht="11.25">
      <c r="A93" s="36"/>
      <c r="B93" s="37"/>
      <c r="C93" s="38"/>
      <c r="D93" s="188" t="s">
        <v>284</v>
      </c>
      <c r="E93" s="38"/>
      <c r="F93" s="189" t="s">
        <v>376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85</v>
      </c>
    </row>
    <row r="94" spans="1:65" s="2" customFormat="1" ht="11.25">
      <c r="A94" s="36"/>
      <c r="B94" s="37"/>
      <c r="C94" s="38"/>
      <c r="D94" s="193" t="s">
        <v>286</v>
      </c>
      <c r="E94" s="38"/>
      <c r="F94" s="194" t="s">
        <v>377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286</v>
      </c>
      <c r="AU94" s="19" t="s">
        <v>85</v>
      </c>
    </row>
    <row r="95" spans="1:65" s="14" customFormat="1" ht="11.25">
      <c r="B95" s="217"/>
      <c r="C95" s="218"/>
      <c r="D95" s="188" t="s">
        <v>288</v>
      </c>
      <c r="E95" s="219" t="s">
        <v>19</v>
      </c>
      <c r="F95" s="220" t="s">
        <v>1311</v>
      </c>
      <c r="G95" s="218"/>
      <c r="H95" s="219" t="s">
        <v>19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288</v>
      </c>
      <c r="AU95" s="226" t="s">
        <v>85</v>
      </c>
      <c r="AV95" s="14" t="s">
        <v>83</v>
      </c>
      <c r="AW95" s="14" t="s">
        <v>36</v>
      </c>
      <c r="AX95" s="14" t="s">
        <v>75</v>
      </c>
      <c r="AY95" s="226" t="s">
        <v>275</v>
      </c>
    </row>
    <row r="96" spans="1:65" s="13" customFormat="1" ht="11.25">
      <c r="B96" s="195"/>
      <c r="C96" s="196"/>
      <c r="D96" s="188" t="s">
        <v>288</v>
      </c>
      <c r="E96" s="197" t="s">
        <v>19</v>
      </c>
      <c r="F96" s="198" t="s">
        <v>1961</v>
      </c>
      <c r="G96" s="196"/>
      <c r="H96" s="199">
        <v>322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288</v>
      </c>
      <c r="AU96" s="205" t="s">
        <v>85</v>
      </c>
      <c r="AV96" s="13" t="s">
        <v>85</v>
      </c>
      <c r="AW96" s="13" t="s">
        <v>36</v>
      </c>
      <c r="AX96" s="13" t="s">
        <v>83</v>
      </c>
      <c r="AY96" s="205" t="s">
        <v>275</v>
      </c>
    </row>
    <row r="97" spans="1:65" s="2" customFormat="1" ht="16.5" customHeight="1">
      <c r="A97" s="36"/>
      <c r="B97" s="37"/>
      <c r="C97" s="175" t="s">
        <v>282</v>
      </c>
      <c r="D97" s="175" t="s">
        <v>277</v>
      </c>
      <c r="E97" s="176" t="s">
        <v>381</v>
      </c>
      <c r="F97" s="177" t="s">
        <v>382</v>
      </c>
      <c r="G97" s="178" t="s">
        <v>314</v>
      </c>
      <c r="H97" s="179">
        <v>161</v>
      </c>
      <c r="I97" s="180"/>
      <c r="J97" s="181">
        <f>ROUND(I97*H97,2)</f>
        <v>0</v>
      </c>
      <c r="K97" s="177" t="s">
        <v>281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282</v>
      </c>
      <c r="AT97" s="186" t="s">
        <v>277</v>
      </c>
      <c r="AU97" s="186" t="s">
        <v>85</v>
      </c>
      <c r="AY97" s="19" t="s">
        <v>275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282</v>
      </c>
      <c r="BM97" s="186" t="s">
        <v>1993</v>
      </c>
    </row>
    <row r="98" spans="1:65" s="2" customFormat="1" ht="11.25">
      <c r="A98" s="36"/>
      <c r="B98" s="37"/>
      <c r="C98" s="38"/>
      <c r="D98" s="188" t="s">
        <v>284</v>
      </c>
      <c r="E98" s="38"/>
      <c r="F98" s="189" t="s">
        <v>384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284</v>
      </c>
      <c r="AU98" s="19" t="s">
        <v>85</v>
      </c>
    </row>
    <row r="99" spans="1:65" s="2" customFormat="1" ht="11.25">
      <c r="A99" s="36"/>
      <c r="B99" s="37"/>
      <c r="C99" s="38"/>
      <c r="D99" s="193" t="s">
        <v>286</v>
      </c>
      <c r="E99" s="38"/>
      <c r="F99" s="194" t="s">
        <v>385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286</v>
      </c>
      <c r="AU99" s="19" t="s">
        <v>85</v>
      </c>
    </row>
    <row r="100" spans="1:65" s="13" customFormat="1" ht="11.25">
      <c r="B100" s="195"/>
      <c r="C100" s="196"/>
      <c r="D100" s="188" t="s">
        <v>288</v>
      </c>
      <c r="E100" s="197" t="s">
        <v>19</v>
      </c>
      <c r="F100" s="198" t="s">
        <v>1963</v>
      </c>
      <c r="G100" s="196"/>
      <c r="H100" s="199">
        <v>161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288</v>
      </c>
      <c r="AU100" s="205" t="s">
        <v>85</v>
      </c>
      <c r="AV100" s="13" t="s">
        <v>85</v>
      </c>
      <c r="AW100" s="13" t="s">
        <v>36</v>
      </c>
      <c r="AX100" s="13" t="s">
        <v>83</v>
      </c>
      <c r="AY100" s="205" t="s">
        <v>275</v>
      </c>
    </row>
    <row r="101" spans="1:65" s="2" customFormat="1" ht="16.5" customHeight="1">
      <c r="A101" s="36"/>
      <c r="B101" s="37"/>
      <c r="C101" s="175" t="s">
        <v>311</v>
      </c>
      <c r="D101" s="175" t="s">
        <v>277</v>
      </c>
      <c r="E101" s="176" t="s">
        <v>1315</v>
      </c>
      <c r="F101" s="177" t="s">
        <v>1316</v>
      </c>
      <c r="G101" s="178" t="s">
        <v>280</v>
      </c>
      <c r="H101" s="179">
        <v>5019</v>
      </c>
      <c r="I101" s="180"/>
      <c r="J101" s="181">
        <f>ROUND(I101*H101,2)</f>
        <v>0</v>
      </c>
      <c r="K101" s="177" t="s">
        <v>1317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282</v>
      </c>
      <c r="AT101" s="186" t="s">
        <v>277</v>
      </c>
      <c r="AU101" s="186" t="s">
        <v>85</v>
      </c>
      <c r="AY101" s="19" t="s">
        <v>275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282</v>
      </c>
      <c r="BM101" s="186" t="s">
        <v>1994</v>
      </c>
    </row>
    <row r="102" spans="1:65" s="2" customFormat="1" ht="11.25">
      <c r="A102" s="36"/>
      <c r="B102" s="37"/>
      <c r="C102" s="38"/>
      <c r="D102" s="188" t="s">
        <v>284</v>
      </c>
      <c r="E102" s="38"/>
      <c r="F102" s="189" t="s">
        <v>1319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284</v>
      </c>
      <c r="AU102" s="19" t="s">
        <v>85</v>
      </c>
    </row>
    <row r="103" spans="1:65" s="2" customFormat="1" ht="11.25">
      <c r="A103" s="36"/>
      <c r="B103" s="37"/>
      <c r="C103" s="38"/>
      <c r="D103" s="193" t="s">
        <v>286</v>
      </c>
      <c r="E103" s="38"/>
      <c r="F103" s="194" t="s">
        <v>1320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286</v>
      </c>
      <c r="AU103" s="19" t="s">
        <v>85</v>
      </c>
    </row>
    <row r="104" spans="1:65" s="2" customFormat="1" ht="16.5" customHeight="1">
      <c r="A104" s="36"/>
      <c r="B104" s="37"/>
      <c r="C104" s="175" t="s">
        <v>319</v>
      </c>
      <c r="D104" s="175" t="s">
        <v>277</v>
      </c>
      <c r="E104" s="176" t="s">
        <v>501</v>
      </c>
      <c r="F104" s="177" t="s">
        <v>502</v>
      </c>
      <c r="G104" s="178" t="s">
        <v>314</v>
      </c>
      <c r="H104" s="179">
        <v>161</v>
      </c>
      <c r="I104" s="180"/>
      <c r="J104" s="181">
        <f>ROUND(I104*H104,2)</f>
        <v>0</v>
      </c>
      <c r="K104" s="177" t="s">
        <v>281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2.0000000000000002E-5</v>
      </c>
      <c r="R104" s="184">
        <f>Q104*H104</f>
        <v>3.2200000000000002E-3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282</v>
      </c>
      <c r="AT104" s="186" t="s">
        <v>277</v>
      </c>
      <c r="AU104" s="186" t="s">
        <v>85</v>
      </c>
      <c r="AY104" s="19" t="s">
        <v>275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282</v>
      </c>
      <c r="BM104" s="186" t="s">
        <v>1995</v>
      </c>
    </row>
    <row r="105" spans="1:65" s="2" customFormat="1" ht="11.25">
      <c r="A105" s="36"/>
      <c r="B105" s="37"/>
      <c r="C105" s="38"/>
      <c r="D105" s="188" t="s">
        <v>284</v>
      </c>
      <c r="E105" s="38"/>
      <c r="F105" s="189" t="s">
        <v>504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284</v>
      </c>
      <c r="AU105" s="19" t="s">
        <v>85</v>
      </c>
    </row>
    <row r="106" spans="1:65" s="2" customFormat="1" ht="11.25">
      <c r="A106" s="36"/>
      <c r="B106" s="37"/>
      <c r="C106" s="38"/>
      <c r="D106" s="193" t="s">
        <v>286</v>
      </c>
      <c r="E106" s="38"/>
      <c r="F106" s="194" t="s">
        <v>505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286</v>
      </c>
      <c r="AU106" s="19" t="s">
        <v>85</v>
      </c>
    </row>
    <row r="107" spans="1:65" s="13" customFormat="1" ht="11.25">
      <c r="B107" s="195"/>
      <c r="C107" s="196"/>
      <c r="D107" s="188" t="s">
        <v>288</v>
      </c>
      <c r="E107" s="197" t="s">
        <v>19</v>
      </c>
      <c r="F107" s="198" t="s">
        <v>1966</v>
      </c>
      <c r="G107" s="196"/>
      <c r="H107" s="199">
        <v>161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288</v>
      </c>
      <c r="AU107" s="205" t="s">
        <v>85</v>
      </c>
      <c r="AV107" s="13" t="s">
        <v>85</v>
      </c>
      <c r="AW107" s="13" t="s">
        <v>36</v>
      </c>
      <c r="AX107" s="13" t="s">
        <v>83</v>
      </c>
      <c r="AY107" s="205" t="s">
        <v>275</v>
      </c>
    </row>
    <row r="108" spans="1:65" s="2" customFormat="1" ht="16.5" customHeight="1">
      <c r="A108" s="36"/>
      <c r="B108" s="37"/>
      <c r="C108" s="175" t="s">
        <v>326</v>
      </c>
      <c r="D108" s="175" t="s">
        <v>277</v>
      </c>
      <c r="E108" s="176" t="s">
        <v>401</v>
      </c>
      <c r="F108" s="177" t="s">
        <v>402</v>
      </c>
      <c r="G108" s="178" t="s">
        <v>280</v>
      </c>
      <c r="H108" s="179">
        <v>511.4</v>
      </c>
      <c r="I108" s="180"/>
      <c r="J108" s="181">
        <f>ROUND(I108*H108,2)</f>
        <v>0</v>
      </c>
      <c r="K108" s="177" t="s">
        <v>281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282</v>
      </c>
      <c r="AT108" s="186" t="s">
        <v>277</v>
      </c>
      <c r="AU108" s="186" t="s">
        <v>85</v>
      </c>
      <c r="AY108" s="19" t="s">
        <v>275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282</v>
      </c>
      <c r="BM108" s="186" t="s">
        <v>1996</v>
      </c>
    </row>
    <row r="109" spans="1:65" s="2" customFormat="1" ht="11.25">
      <c r="A109" s="36"/>
      <c r="B109" s="37"/>
      <c r="C109" s="38"/>
      <c r="D109" s="188" t="s">
        <v>284</v>
      </c>
      <c r="E109" s="38"/>
      <c r="F109" s="189" t="s">
        <v>404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284</v>
      </c>
      <c r="AU109" s="19" t="s">
        <v>85</v>
      </c>
    </row>
    <row r="110" spans="1:65" s="2" customFormat="1" ht="11.25">
      <c r="A110" s="36"/>
      <c r="B110" s="37"/>
      <c r="C110" s="38"/>
      <c r="D110" s="193" t="s">
        <v>286</v>
      </c>
      <c r="E110" s="38"/>
      <c r="F110" s="194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286</v>
      </c>
      <c r="AU110" s="19" t="s">
        <v>85</v>
      </c>
    </row>
    <row r="111" spans="1:65" s="13" customFormat="1" ht="11.25">
      <c r="B111" s="195"/>
      <c r="C111" s="196"/>
      <c r="D111" s="188" t="s">
        <v>288</v>
      </c>
      <c r="E111" s="197" t="s">
        <v>19</v>
      </c>
      <c r="F111" s="198" t="s">
        <v>1889</v>
      </c>
      <c r="G111" s="196"/>
      <c r="H111" s="199">
        <v>161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288</v>
      </c>
      <c r="AU111" s="205" t="s">
        <v>85</v>
      </c>
      <c r="AV111" s="13" t="s">
        <v>85</v>
      </c>
      <c r="AW111" s="13" t="s">
        <v>36</v>
      </c>
      <c r="AX111" s="13" t="s">
        <v>75</v>
      </c>
      <c r="AY111" s="205" t="s">
        <v>275</v>
      </c>
    </row>
    <row r="112" spans="1:65" s="13" customFormat="1" ht="11.25">
      <c r="B112" s="195"/>
      <c r="C112" s="196"/>
      <c r="D112" s="188" t="s">
        <v>288</v>
      </c>
      <c r="E112" s="197" t="s">
        <v>19</v>
      </c>
      <c r="F112" s="198" t="s">
        <v>1919</v>
      </c>
      <c r="G112" s="196"/>
      <c r="H112" s="199">
        <v>350.4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288</v>
      </c>
      <c r="AU112" s="205" t="s">
        <v>85</v>
      </c>
      <c r="AV112" s="13" t="s">
        <v>85</v>
      </c>
      <c r="AW112" s="13" t="s">
        <v>36</v>
      </c>
      <c r="AX112" s="13" t="s">
        <v>75</v>
      </c>
      <c r="AY112" s="205" t="s">
        <v>275</v>
      </c>
    </row>
    <row r="113" spans="1:65" s="15" customFormat="1" ht="11.25">
      <c r="B113" s="231"/>
      <c r="C113" s="232"/>
      <c r="D113" s="188" t="s">
        <v>288</v>
      </c>
      <c r="E113" s="233" t="s">
        <v>19</v>
      </c>
      <c r="F113" s="234" t="s">
        <v>922</v>
      </c>
      <c r="G113" s="232"/>
      <c r="H113" s="235">
        <v>511.4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288</v>
      </c>
      <c r="AU113" s="241" t="s">
        <v>85</v>
      </c>
      <c r="AV113" s="15" t="s">
        <v>282</v>
      </c>
      <c r="AW113" s="15" t="s">
        <v>36</v>
      </c>
      <c r="AX113" s="15" t="s">
        <v>83</v>
      </c>
      <c r="AY113" s="241" t="s">
        <v>275</v>
      </c>
    </row>
    <row r="114" spans="1:65" s="2" customFormat="1" ht="16.5" customHeight="1">
      <c r="A114" s="36"/>
      <c r="B114" s="37"/>
      <c r="C114" s="206" t="s">
        <v>306</v>
      </c>
      <c r="D114" s="206" t="s">
        <v>302</v>
      </c>
      <c r="E114" s="207" t="s">
        <v>407</v>
      </c>
      <c r="F114" s="208" t="s">
        <v>408</v>
      </c>
      <c r="G114" s="209" t="s">
        <v>409</v>
      </c>
      <c r="H114" s="210">
        <v>52.673999999999999</v>
      </c>
      <c r="I114" s="211"/>
      <c r="J114" s="212">
        <f>ROUND(I114*H114,2)</f>
        <v>0</v>
      </c>
      <c r="K114" s="208" t="s">
        <v>281</v>
      </c>
      <c r="L114" s="213"/>
      <c r="M114" s="214" t="s">
        <v>19</v>
      </c>
      <c r="N114" s="215" t="s">
        <v>46</v>
      </c>
      <c r="O114" s="66"/>
      <c r="P114" s="184">
        <f>O114*H114</f>
        <v>0</v>
      </c>
      <c r="Q114" s="184">
        <v>0.2</v>
      </c>
      <c r="R114" s="184">
        <f>Q114*H114</f>
        <v>10.534800000000001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306</v>
      </c>
      <c r="AT114" s="186" t="s">
        <v>302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282</v>
      </c>
      <c r="BM114" s="186" t="s">
        <v>1997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408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13" customFormat="1" ht="11.25">
      <c r="B116" s="195"/>
      <c r="C116" s="196"/>
      <c r="D116" s="188" t="s">
        <v>288</v>
      </c>
      <c r="E116" s="196"/>
      <c r="F116" s="198" t="s">
        <v>1921</v>
      </c>
      <c r="G116" s="196"/>
      <c r="H116" s="199">
        <v>52.673999999999999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288</v>
      </c>
      <c r="AU116" s="205" t="s">
        <v>85</v>
      </c>
      <c r="AV116" s="13" t="s">
        <v>85</v>
      </c>
      <c r="AW116" s="13" t="s">
        <v>4</v>
      </c>
      <c r="AX116" s="13" t="s">
        <v>83</v>
      </c>
      <c r="AY116" s="205" t="s">
        <v>275</v>
      </c>
    </row>
    <row r="117" spans="1:65" s="2" customFormat="1" ht="21.75" customHeight="1">
      <c r="A117" s="36"/>
      <c r="B117" s="37"/>
      <c r="C117" s="175" t="s">
        <v>337</v>
      </c>
      <c r="D117" s="175" t="s">
        <v>277</v>
      </c>
      <c r="E117" s="176" t="s">
        <v>510</v>
      </c>
      <c r="F117" s="177" t="s">
        <v>511</v>
      </c>
      <c r="G117" s="178" t="s">
        <v>280</v>
      </c>
      <c r="H117" s="179">
        <v>322</v>
      </c>
      <c r="I117" s="180"/>
      <c r="J117" s="181">
        <f>ROUND(I117*H117,2)</f>
        <v>0</v>
      </c>
      <c r="K117" s="177" t="s">
        <v>281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282</v>
      </c>
      <c r="AT117" s="186" t="s">
        <v>277</v>
      </c>
      <c r="AU117" s="186" t="s">
        <v>85</v>
      </c>
      <c r="AY117" s="19" t="s">
        <v>275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282</v>
      </c>
      <c r="BM117" s="186" t="s">
        <v>1998</v>
      </c>
    </row>
    <row r="118" spans="1:65" s="2" customFormat="1" ht="11.25">
      <c r="A118" s="36"/>
      <c r="B118" s="37"/>
      <c r="C118" s="38"/>
      <c r="D118" s="188" t="s">
        <v>284</v>
      </c>
      <c r="E118" s="38"/>
      <c r="F118" s="189" t="s">
        <v>513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284</v>
      </c>
      <c r="AU118" s="19" t="s">
        <v>85</v>
      </c>
    </row>
    <row r="119" spans="1:65" s="2" customFormat="1" ht="11.25">
      <c r="A119" s="36"/>
      <c r="B119" s="37"/>
      <c r="C119" s="38"/>
      <c r="D119" s="193" t="s">
        <v>286</v>
      </c>
      <c r="E119" s="38"/>
      <c r="F119" s="194" t="s">
        <v>514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286</v>
      </c>
      <c r="AU119" s="19" t="s">
        <v>85</v>
      </c>
    </row>
    <row r="120" spans="1:65" s="13" customFormat="1" ht="11.25">
      <c r="B120" s="195"/>
      <c r="C120" s="196"/>
      <c r="D120" s="188" t="s">
        <v>288</v>
      </c>
      <c r="E120" s="197" t="s">
        <v>19</v>
      </c>
      <c r="F120" s="198" t="s">
        <v>1970</v>
      </c>
      <c r="G120" s="196"/>
      <c r="H120" s="199">
        <v>322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288</v>
      </c>
      <c r="AU120" s="205" t="s">
        <v>85</v>
      </c>
      <c r="AV120" s="13" t="s">
        <v>85</v>
      </c>
      <c r="AW120" s="13" t="s">
        <v>36</v>
      </c>
      <c r="AX120" s="13" t="s">
        <v>83</v>
      </c>
      <c r="AY120" s="205" t="s">
        <v>275</v>
      </c>
    </row>
    <row r="121" spans="1:65" s="2" customFormat="1" ht="16.5" customHeight="1">
      <c r="A121" s="36"/>
      <c r="B121" s="37"/>
      <c r="C121" s="175" t="s">
        <v>345</v>
      </c>
      <c r="D121" s="175" t="s">
        <v>277</v>
      </c>
      <c r="E121" s="176" t="s">
        <v>423</v>
      </c>
      <c r="F121" s="177" t="s">
        <v>424</v>
      </c>
      <c r="G121" s="178" t="s">
        <v>409</v>
      </c>
      <c r="H121" s="179">
        <v>168.1</v>
      </c>
      <c r="I121" s="180"/>
      <c r="J121" s="181">
        <f>ROUND(I121*H121,2)</f>
        <v>0</v>
      </c>
      <c r="K121" s="177" t="s">
        <v>281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282</v>
      </c>
      <c r="AT121" s="186" t="s">
        <v>277</v>
      </c>
      <c r="AU121" s="186" t="s">
        <v>85</v>
      </c>
      <c r="AY121" s="19" t="s">
        <v>275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282</v>
      </c>
      <c r="BM121" s="186" t="s">
        <v>1999</v>
      </c>
    </row>
    <row r="122" spans="1:65" s="2" customFormat="1" ht="11.25">
      <c r="A122" s="36"/>
      <c r="B122" s="37"/>
      <c r="C122" s="38"/>
      <c r="D122" s="188" t="s">
        <v>284</v>
      </c>
      <c r="E122" s="38"/>
      <c r="F122" s="189" t="s">
        <v>426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284</v>
      </c>
      <c r="AU122" s="19" t="s">
        <v>85</v>
      </c>
    </row>
    <row r="123" spans="1:65" s="2" customFormat="1" ht="11.25">
      <c r="A123" s="36"/>
      <c r="B123" s="37"/>
      <c r="C123" s="38"/>
      <c r="D123" s="193" t="s">
        <v>286</v>
      </c>
      <c r="E123" s="38"/>
      <c r="F123" s="194" t="s">
        <v>427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286</v>
      </c>
      <c r="AU123" s="19" t="s">
        <v>85</v>
      </c>
    </row>
    <row r="124" spans="1:65" s="13" customFormat="1" ht="11.25">
      <c r="B124" s="195"/>
      <c r="C124" s="196"/>
      <c r="D124" s="188" t="s">
        <v>288</v>
      </c>
      <c r="E124" s="197" t="s">
        <v>19</v>
      </c>
      <c r="F124" s="198" t="s">
        <v>1928</v>
      </c>
      <c r="G124" s="196"/>
      <c r="H124" s="199">
        <v>80.5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288</v>
      </c>
      <c r="AU124" s="205" t="s">
        <v>85</v>
      </c>
      <c r="AV124" s="13" t="s">
        <v>85</v>
      </c>
      <c r="AW124" s="13" t="s">
        <v>36</v>
      </c>
      <c r="AX124" s="13" t="s">
        <v>75</v>
      </c>
      <c r="AY124" s="205" t="s">
        <v>275</v>
      </c>
    </row>
    <row r="125" spans="1:65" s="13" customFormat="1" ht="11.25">
      <c r="B125" s="195"/>
      <c r="C125" s="196"/>
      <c r="D125" s="188" t="s">
        <v>288</v>
      </c>
      <c r="E125" s="197" t="s">
        <v>19</v>
      </c>
      <c r="F125" s="198" t="s">
        <v>1929</v>
      </c>
      <c r="G125" s="196"/>
      <c r="H125" s="199">
        <v>87.6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288</v>
      </c>
      <c r="AU125" s="205" t="s">
        <v>85</v>
      </c>
      <c r="AV125" s="13" t="s">
        <v>85</v>
      </c>
      <c r="AW125" s="13" t="s">
        <v>36</v>
      </c>
      <c r="AX125" s="13" t="s">
        <v>75</v>
      </c>
      <c r="AY125" s="205" t="s">
        <v>275</v>
      </c>
    </row>
    <row r="126" spans="1:65" s="15" customFormat="1" ht="11.25">
      <c r="B126" s="231"/>
      <c r="C126" s="232"/>
      <c r="D126" s="188" t="s">
        <v>288</v>
      </c>
      <c r="E126" s="233" t="s">
        <v>19</v>
      </c>
      <c r="F126" s="234" t="s">
        <v>922</v>
      </c>
      <c r="G126" s="232"/>
      <c r="H126" s="235">
        <v>168.1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288</v>
      </c>
      <c r="AU126" s="241" t="s">
        <v>85</v>
      </c>
      <c r="AV126" s="15" t="s">
        <v>282</v>
      </c>
      <c r="AW126" s="15" t="s">
        <v>36</v>
      </c>
      <c r="AX126" s="15" t="s">
        <v>83</v>
      </c>
      <c r="AY126" s="241" t="s">
        <v>275</v>
      </c>
    </row>
    <row r="127" spans="1:65" s="2" customFormat="1" ht="16.5" customHeight="1">
      <c r="A127" s="36"/>
      <c r="B127" s="37"/>
      <c r="C127" s="175" t="s">
        <v>351</v>
      </c>
      <c r="D127" s="175" t="s">
        <v>277</v>
      </c>
      <c r="E127" s="176" t="s">
        <v>430</v>
      </c>
      <c r="F127" s="177" t="s">
        <v>431</v>
      </c>
      <c r="G127" s="178" t="s">
        <v>409</v>
      </c>
      <c r="H127" s="179">
        <v>168.1</v>
      </c>
      <c r="I127" s="180"/>
      <c r="J127" s="181">
        <f>ROUND(I127*H127,2)</f>
        <v>0</v>
      </c>
      <c r="K127" s="177" t="s">
        <v>281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282</v>
      </c>
      <c r="AT127" s="186" t="s">
        <v>277</v>
      </c>
      <c r="AU127" s="186" t="s">
        <v>85</v>
      </c>
      <c r="AY127" s="19" t="s">
        <v>275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282</v>
      </c>
      <c r="BM127" s="186" t="s">
        <v>2000</v>
      </c>
    </row>
    <row r="128" spans="1:65" s="2" customFormat="1" ht="11.25">
      <c r="A128" s="36"/>
      <c r="B128" s="37"/>
      <c r="C128" s="38"/>
      <c r="D128" s="188" t="s">
        <v>284</v>
      </c>
      <c r="E128" s="38"/>
      <c r="F128" s="189" t="s">
        <v>433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284</v>
      </c>
      <c r="AU128" s="19" t="s">
        <v>85</v>
      </c>
    </row>
    <row r="129" spans="1:65" s="2" customFormat="1" ht="11.25">
      <c r="A129" s="36"/>
      <c r="B129" s="37"/>
      <c r="C129" s="38"/>
      <c r="D129" s="193" t="s">
        <v>286</v>
      </c>
      <c r="E129" s="38"/>
      <c r="F129" s="194" t="s">
        <v>434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286</v>
      </c>
      <c r="AU129" s="19" t="s">
        <v>85</v>
      </c>
    </row>
    <row r="130" spans="1:65" s="13" customFormat="1" ht="11.25">
      <c r="B130" s="195"/>
      <c r="C130" s="196"/>
      <c r="D130" s="188" t="s">
        <v>288</v>
      </c>
      <c r="E130" s="197" t="s">
        <v>19</v>
      </c>
      <c r="F130" s="198" t="s">
        <v>1928</v>
      </c>
      <c r="G130" s="196"/>
      <c r="H130" s="199">
        <v>80.5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288</v>
      </c>
      <c r="AU130" s="205" t="s">
        <v>85</v>
      </c>
      <c r="AV130" s="13" t="s">
        <v>85</v>
      </c>
      <c r="AW130" s="13" t="s">
        <v>36</v>
      </c>
      <c r="AX130" s="13" t="s">
        <v>75</v>
      </c>
      <c r="AY130" s="205" t="s">
        <v>275</v>
      </c>
    </row>
    <row r="131" spans="1:65" s="13" customFormat="1" ht="11.25">
      <c r="B131" s="195"/>
      <c r="C131" s="196"/>
      <c r="D131" s="188" t="s">
        <v>288</v>
      </c>
      <c r="E131" s="197" t="s">
        <v>19</v>
      </c>
      <c r="F131" s="198" t="s">
        <v>1929</v>
      </c>
      <c r="G131" s="196"/>
      <c r="H131" s="199">
        <v>87.6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288</v>
      </c>
      <c r="AU131" s="205" t="s">
        <v>85</v>
      </c>
      <c r="AV131" s="13" t="s">
        <v>85</v>
      </c>
      <c r="AW131" s="13" t="s">
        <v>36</v>
      </c>
      <c r="AX131" s="13" t="s">
        <v>75</v>
      </c>
      <c r="AY131" s="205" t="s">
        <v>275</v>
      </c>
    </row>
    <row r="132" spans="1:65" s="15" customFormat="1" ht="11.25">
      <c r="B132" s="231"/>
      <c r="C132" s="232"/>
      <c r="D132" s="188" t="s">
        <v>288</v>
      </c>
      <c r="E132" s="233" t="s">
        <v>19</v>
      </c>
      <c r="F132" s="234" t="s">
        <v>922</v>
      </c>
      <c r="G132" s="232"/>
      <c r="H132" s="235">
        <v>168.1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288</v>
      </c>
      <c r="AU132" s="241" t="s">
        <v>85</v>
      </c>
      <c r="AV132" s="15" t="s">
        <v>282</v>
      </c>
      <c r="AW132" s="15" t="s">
        <v>36</v>
      </c>
      <c r="AX132" s="15" t="s">
        <v>83</v>
      </c>
      <c r="AY132" s="241" t="s">
        <v>275</v>
      </c>
    </row>
    <row r="133" spans="1:65" s="2" customFormat="1" ht="16.5" customHeight="1">
      <c r="A133" s="36"/>
      <c r="B133" s="37"/>
      <c r="C133" s="175" t="s">
        <v>8</v>
      </c>
      <c r="D133" s="175" t="s">
        <v>277</v>
      </c>
      <c r="E133" s="176" t="s">
        <v>436</v>
      </c>
      <c r="F133" s="177" t="s">
        <v>437</v>
      </c>
      <c r="G133" s="178" t="s">
        <v>409</v>
      </c>
      <c r="H133" s="179">
        <v>672.4</v>
      </c>
      <c r="I133" s="180"/>
      <c r="J133" s="181">
        <f>ROUND(I133*H133,2)</f>
        <v>0</v>
      </c>
      <c r="K133" s="177" t="s">
        <v>281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282</v>
      </c>
      <c r="AT133" s="186" t="s">
        <v>277</v>
      </c>
      <c r="AU133" s="186" t="s">
        <v>85</v>
      </c>
      <c r="AY133" s="19" t="s">
        <v>275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282</v>
      </c>
      <c r="BM133" s="186" t="s">
        <v>2001</v>
      </c>
    </row>
    <row r="134" spans="1:65" s="2" customFormat="1" ht="11.25">
      <c r="A134" s="36"/>
      <c r="B134" s="37"/>
      <c r="C134" s="38"/>
      <c r="D134" s="188" t="s">
        <v>284</v>
      </c>
      <c r="E134" s="38"/>
      <c r="F134" s="189" t="s">
        <v>439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284</v>
      </c>
      <c r="AU134" s="19" t="s">
        <v>85</v>
      </c>
    </row>
    <row r="135" spans="1:65" s="2" customFormat="1" ht="11.25">
      <c r="A135" s="36"/>
      <c r="B135" s="37"/>
      <c r="C135" s="38"/>
      <c r="D135" s="193" t="s">
        <v>286</v>
      </c>
      <c r="E135" s="38"/>
      <c r="F135" s="194" t="s">
        <v>440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286</v>
      </c>
      <c r="AU135" s="19" t="s">
        <v>85</v>
      </c>
    </row>
    <row r="136" spans="1:65" s="14" customFormat="1" ht="11.25">
      <c r="B136" s="217"/>
      <c r="C136" s="218"/>
      <c r="D136" s="188" t="s">
        <v>288</v>
      </c>
      <c r="E136" s="219" t="s">
        <v>19</v>
      </c>
      <c r="F136" s="220" t="s">
        <v>947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288</v>
      </c>
      <c r="AU136" s="226" t="s">
        <v>85</v>
      </c>
      <c r="AV136" s="14" t="s">
        <v>83</v>
      </c>
      <c r="AW136" s="14" t="s">
        <v>36</v>
      </c>
      <c r="AX136" s="14" t="s">
        <v>75</v>
      </c>
      <c r="AY136" s="226" t="s">
        <v>275</v>
      </c>
    </row>
    <row r="137" spans="1:65" s="13" customFormat="1" ht="11.25">
      <c r="B137" s="195"/>
      <c r="C137" s="196"/>
      <c r="D137" s="188" t="s">
        <v>288</v>
      </c>
      <c r="E137" s="197" t="s">
        <v>19</v>
      </c>
      <c r="F137" s="198" t="s">
        <v>1932</v>
      </c>
      <c r="G137" s="196"/>
      <c r="H137" s="199">
        <v>322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288</v>
      </c>
      <c r="AU137" s="205" t="s">
        <v>85</v>
      </c>
      <c r="AV137" s="13" t="s">
        <v>85</v>
      </c>
      <c r="AW137" s="13" t="s">
        <v>36</v>
      </c>
      <c r="AX137" s="13" t="s">
        <v>75</v>
      </c>
      <c r="AY137" s="205" t="s">
        <v>275</v>
      </c>
    </row>
    <row r="138" spans="1:65" s="13" customFormat="1" ht="11.25">
      <c r="B138" s="195"/>
      <c r="C138" s="196"/>
      <c r="D138" s="188" t="s">
        <v>288</v>
      </c>
      <c r="E138" s="197" t="s">
        <v>19</v>
      </c>
      <c r="F138" s="198" t="s">
        <v>1933</v>
      </c>
      <c r="G138" s="196"/>
      <c r="H138" s="199">
        <v>350.4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288</v>
      </c>
      <c r="AU138" s="205" t="s">
        <v>85</v>
      </c>
      <c r="AV138" s="13" t="s">
        <v>85</v>
      </c>
      <c r="AW138" s="13" t="s">
        <v>36</v>
      </c>
      <c r="AX138" s="13" t="s">
        <v>75</v>
      </c>
      <c r="AY138" s="205" t="s">
        <v>275</v>
      </c>
    </row>
    <row r="139" spans="1:65" s="15" customFormat="1" ht="11.25">
      <c r="B139" s="231"/>
      <c r="C139" s="232"/>
      <c r="D139" s="188" t="s">
        <v>288</v>
      </c>
      <c r="E139" s="233" t="s">
        <v>19</v>
      </c>
      <c r="F139" s="234" t="s">
        <v>922</v>
      </c>
      <c r="G139" s="232"/>
      <c r="H139" s="235">
        <v>672.4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288</v>
      </c>
      <c r="AU139" s="241" t="s">
        <v>85</v>
      </c>
      <c r="AV139" s="15" t="s">
        <v>282</v>
      </c>
      <c r="AW139" s="15" t="s">
        <v>36</v>
      </c>
      <c r="AX139" s="15" t="s">
        <v>83</v>
      </c>
      <c r="AY139" s="241" t="s">
        <v>275</v>
      </c>
    </row>
    <row r="140" spans="1:65" s="12" customFormat="1" ht="22.9" customHeight="1">
      <c r="B140" s="159"/>
      <c r="C140" s="160"/>
      <c r="D140" s="161" t="s">
        <v>74</v>
      </c>
      <c r="E140" s="173" t="s">
        <v>467</v>
      </c>
      <c r="F140" s="173" t="s">
        <v>468</v>
      </c>
      <c r="G140" s="160"/>
      <c r="H140" s="160"/>
      <c r="I140" s="163"/>
      <c r="J140" s="174">
        <f>BK140</f>
        <v>0</v>
      </c>
      <c r="K140" s="160"/>
      <c r="L140" s="165"/>
      <c r="M140" s="166"/>
      <c r="N140" s="167"/>
      <c r="O140" s="167"/>
      <c r="P140" s="168">
        <f>SUM(P141:P143)</f>
        <v>0</v>
      </c>
      <c r="Q140" s="167"/>
      <c r="R140" s="168">
        <f>SUM(R141:R143)</f>
        <v>0</v>
      </c>
      <c r="S140" s="167"/>
      <c r="T140" s="169">
        <f>SUM(T141:T143)</f>
        <v>0</v>
      </c>
      <c r="AR140" s="170" t="s">
        <v>83</v>
      </c>
      <c r="AT140" s="171" t="s">
        <v>74</v>
      </c>
      <c r="AU140" s="171" t="s">
        <v>83</v>
      </c>
      <c r="AY140" s="170" t="s">
        <v>275</v>
      </c>
      <c r="BK140" s="172">
        <f>SUM(BK141:BK143)</f>
        <v>0</v>
      </c>
    </row>
    <row r="141" spans="1:65" s="2" customFormat="1" ht="16.5" customHeight="1">
      <c r="A141" s="36"/>
      <c r="B141" s="37"/>
      <c r="C141" s="175" t="s">
        <v>361</v>
      </c>
      <c r="D141" s="175" t="s">
        <v>277</v>
      </c>
      <c r="E141" s="176" t="s">
        <v>470</v>
      </c>
      <c r="F141" s="177" t="s">
        <v>471</v>
      </c>
      <c r="G141" s="178" t="s">
        <v>292</v>
      </c>
      <c r="H141" s="179">
        <v>10.538</v>
      </c>
      <c r="I141" s="180"/>
      <c r="J141" s="181">
        <f>ROUND(I141*H141,2)</f>
        <v>0</v>
      </c>
      <c r="K141" s="177" t="s">
        <v>281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282</v>
      </c>
      <c r="AT141" s="186" t="s">
        <v>277</v>
      </c>
      <c r="AU141" s="186" t="s">
        <v>85</v>
      </c>
      <c r="AY141" s="19" t="s">
        <v>275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282</v>
      </c>
      <c r="BM141" s="186" t="s">
        <v>2002</v>
      </c>
    </row>
    <row r="142" spans="1:65" s="2" customFormat="1" ht="11.25">
      <c r="A142" s="36"/>
      <c r="B142" s="37"/>
      <c r="C142" s="38"/>
      <c r="D142" s="188" t="s">
        <v>284</v>
      </c>
      <c r="E142" s="38"/>
      <c r="F142" s="189" t="s">
        <v>473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284</v>
      </c>
      <c r="AU142" s="19" t="s">
        <v>85</v>
      </c>
    </row>
    <row r="143" spans="1:65" s="2" customFormat="1" ht="11.25">
      <c r="A143" s="36"/>
      <c r="B143" s="37"/>
      <c r="C143" s="38"/>
      <c r="D143" s="193" t="s">
        <v>286</v>
      </c>
      <c r="E143" s="38"/>
      <c r="F143" s="194" t="s">
        <v>474</v>
      </c>
      <c r="G143" s="38"/>
      <c r="H143" s="38"/>
      <c r="I143" s="190"/>
      <c r="J143" s="38"/>
      <c r="K143" s="38"/>
      <c r="L143" s="41"/>
      <c r="M143" s="227"/>
      <c r="N143" s="228"/>
      <c r="O143" s="229"/>
      <c r="P143" s="229"/>
      <c r="Q143" s="229"/>
      <c r="R143" s="229"/>
      <c r="S143" s="229"/>
      <c r="T143" s="23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286</v>
      </c>
      <c r="AU143" s="19" t="s">
        <v>85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BWoAq04dgkD3H9Vqm/lMJ84qYrYzSCYFSHC8QVlM1bm7G+cL4zb1zaxW2fdc8i46TMObENFHDQ0aJrU0nVnmLQ==" saltValue="NZPRPlESuou0W0uvIfmAidkQs/G+vpj7DuYqRmEGBQ/iztJjCyT6RVrL2OzC5qn3hpo0j/P356VptH1PIyoZog==" spinCount="100000" sheet="1" objects="1" scenarios="1" formatColumns="0" formatRows="0" autoFilter="0"/>
  <autoFilter ref="C81:K143" xr:uid="{00000000-0009-0000-0000-000036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600-000000000000}"/>
    <hyperlink ref="F94" r:id="rId2" xr:uid="{00000000-0004-0000-3600-000001000000}"/>
    <hyperlink ref="F99" r:id="rId3" xr:uid="{00000000-0004-0000-3600-000002000000}"/>
    <hyperlink ref="F103" r:id="rId4" xr:uid="{00000000-0004-0000-3600-000003000000}"/>
    <hyperlink ref="F106" r:id="rId5" xr:uid="{00000000-0004-0000-3600-000004000000}"/>
    <hyperlink ref="F110" r:id="rId6" xr:uid="{00000000-0004-0000-3600-000005000000}"/>
    <hyperlink ref="F119" r:id="rId7" xr:uid="{00000000-0004-0000-3600-000006000000}"/>
    <hyperlink ref="F123" r:id="rId8" xr:uid="{00000000-0004-0000-3600-000007000000}"/>
    <hyperlink ref="F129" r:id="rId9" xr:uid="{00000000-0004-0000-3600-000008000000}"/>
    <hyperlink ref="F135" r:id="rId10" xr:uid="{00000000-0004-0000-3600-000009000000}"/>
    <hyperlink ref="F143" r:id="rId11" xr:uid="{00000000-0004-0000-36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9" t="s">
        <v>247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248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2" t="str">
        <f>'Rekapitulace stavby'!K6</f>
        <v>PD – Výsadba prvků ÚSES v k.ú. Velké Němčice</v>
      </c>
      <c r="F7" s="373"/>
      <c r="G7" s="373"/>
      <c r="H7" s="373"/>
      <c r="L7" s="22"/>
    </row>
    <row r="8" spans="1:46" s="2" customFormat="1" ht="12" customHeight="1">
      <c r="A8" s="36"/>
      <c r="B8" s="41"/>
      <c r="C8" s="36"/>
      <c r="D8" s="107" t="s">
        <v>249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4" t="s">
        <v>2003</v>
      </c>
      <c r="F9" s="375"/>
      <c r="G9" s="375"/>
      <c r="H9" s="37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19. 8. 2024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6" t="str">
        <f>'Rekapitulace stavby'!E14</f>
        <v>Vyplň údaj</v>
      </c>
      <c r="F18" s="377"/>
      <c r="G18" s="377"/>
      <c r="H18" s="377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8" t="s">
        <v>19</v>
      </c>
      <c r="F27" s="378"/>
      <c r="G27" s="378"/>
      <c r="H27" s="37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ROUND((SUM(BF82:BF117)),  2)</f>
        <v>0</v>
      </c>
      <c r="G34" s="36"/>
      <c r="H34" s="36"/>
      <c r="I34" s="120">
        <v>0.12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ROUND((SUM(BH82:BH117)),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251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9" t="str">
        <f>E7</f>
        <v>PD – Výsadba prvků ÚSES v k.ú. Velké Němčice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249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247099-11.5 - SO 11 Vedlejší a ostatní náklady</v>
      </c>
      <c r="F50" s="381"/>
      <c r="G50" s="381"/>
      <c r="H50" s="38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Velké Němčice</v>
      </c>
      <c r="G52" s="38"/>
      <c r="H52" s="38"/>
      <c r="I52" s="31" t="s">
        <v>23</v>
      </c>
      <c r="J52" s="61" t="str">
        <f>IF(J12="","",J12)</f>
        <v>19. 8. 2024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ČR – Státní pozemkový úřad, KPÚ pro JMK</v>
      </c>
      <c r="G54" s="38"/>
      <c r="H54" s="38"/>
      <c r="I54" s="31" t="s">
        <v>32</v>
      </c>
      <c r="J54" s="34" t="str">
        <f>E21</f>
        <v>GEOtest, a.s.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252</v>
      </c>
      <c r="D57" s="133"/>
      <c r="E57" s="133"/>
      <c r="F57" s="133"/>
      <c r="G57" s="133"/>
      <c r="H57" s="133"/>
      <c r="I57" s="133"/>
      <c r="J57" s="134" t="s">
        <v>253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254</v>
      </c>
    </row>
    <row r="60" spans="1:47" s="9" customFormat="1" ht="24.95" customHeight="1">
      <c r="B60" s="136"/>
      <c r="C60" s="137"/>
      <c r="D60" s="138" t="s">
        <v>551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552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260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9" t="str">
        <f>E7</f>
        <v>PD – Výsadba prvků ÚSES v k.ú. Velké Němčice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249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8" t="str">
        <f>E9</f>
        <v>247099-11.5 - SO 11 Vedlejší a ostatní náklady</v>
      </c>
      <c r="F74" s="381"/>
      <c r="G74" s="381"/>
      <c r="H74" s="38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Velké Němčice</v>
      </c>
      <c r="G76" s="38"/>
      <c r="H76" s="38"/>
      <c r="I76" s="31" t="s">
        <v>23</v>
      </c>
      <c r="J76" s="61" t="str">
        <f>IF(J12="","",J12)</f>
        <v>19. 8. 2024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ČR – Státní pozemkový úřad, KPÚ pro JMK</v>
      </c>
      <c r="G78" s="38"/>
      <c r="H78" s="38"/>
      <c r="I78" s="31" t="s">
        <v>32</v>
      </c>
      <c r="J78" s="34" t="str">
        <f>E21</f>
        <v>GEOtest, a.s.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261</v>
      </c>
      <c r="D81" s="151" t="s">
        <v>60</v>
      </c>
      <c r="E81" s="151" t="s">
        <v>56</v>
      </c>
      <c r="F81" s="151" t="s">
        <v>57</v>
      </c>
      <c r="G81" s="151" t="s">
        <v>262</v>
      </c>
      <c r="H81" s="151" t="s">
        <v>263</v>
      </c>
      <c r="I81" s="151" t="s">
        <v>264</v>
      </c>
      <c r="J81" s="151" t="s">
        <v>253</v>
      </c>
      <c r="K81" s="152" t="s">
        <v>265</v>
      </c>
      <c r="L81" s="153"/>
      <c r="M81" s="70" t="s">
        <v>19</v>
      </c>
      <c r="N81" s="71" t="s">
        <v>45</v>
      </c>
      <c r="O81" s="71" t="s">
        <v>266</v>
      </c>
      <c r="P81" s="71" t="s">
        <v>267</v>
      </c>
      <c r="Q81" s="71" t="s">
        <v>268</v>
      </c>
      <c r="R81" s="71" t="s">
        <v>269</v>
      </c>
      <c r="S81" s="71" t="s">
        <v>270</v>
      </c>
      <c r="T81" s="72" t="s">
        <v>271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272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254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554</v>
      </c>
      <c r="F83" s="162" t="s">
        <v>555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P84+SUM(P85:P101)+P113</f>
        <v>0</v>
      </c>
      <c r="Q83" s="167"/>
      <c r="R83" s="168">
        <f>R84+SUM(R85:R101)+R113</f>
        <v>0</v>
      </c>
      <c r="S83" s="167"/>
      <c r="T83" s="169">
        <f>T84+SUM(T85:T101)+T113</f>
        <v>0</v>
      </c>
      <c r="AR83" s="170" t="s">
        <v>311</v>
      </c>
      <c r="AT83" s="171" t="s">
        <v>74</v>
      </c>
      <c r="AU83" s="171" t="s">
        <v>75</v>
      </c>
      <c r="AY83" s="170" t="s">
        <v>275</v>
      </c>
      <c r="BK83" s="172">
        <f>BK84+SUM(BK85:BK101)+BK113</f>
        <v>0</v>
      </c>
    </row>
    <row r="84" spans="1:65" s="2" customFormat="1" ht="24.2" customHeight="1">
      <c r="A84" s="36"/>
      <c r="B84" s="37"/>
      <c r="C84" s="175" t="s">
        <v>83</v>
      </c>
      <c r="D84" s="175" t="s">
        <v>277</v>
      </c>
      <c r="E84" s="176" t="s">
        <v>556</v>
      </c>
      <c r="F84" s="177" t="s">
        <v>557</v>
      </c>
      <c r="G84" s="178" t="s">
        <v>558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282</v>
      </c>
      <c r="AT84" s="186" t="s">
        <v>277</v>
      </c>
      <c r="AU84" s="186" t="s">
        <v>83</v>
      </c>
      <c r="AY84" s="19" t="s">
        <v>275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83</v>
      </c>
      <c r="BK84" s="187">
        <f>ROUND(I84*H84,2)</f>
        <v>0</v>
      </c>
      <c r="BL84" s="19" t="s">
        <v>282</v>
      </c>
      <c r="BM84" s="186" t="s">
        <v>2004</v>
      </c>
    </row>
    <row r="85" spans="1:65" s="2" customFormat="1" ht="11.25">
      <c r="A85" s="36"/>
      <c r="B85" s="37"/>
      <c r="C85" s="38"/>
      <c r="D85" s="188" t="s">
        <v>284</v>
      </c>
      <c r="E85" s="38"/>
      <c r="F85" s="189" t="s">
        <v>557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284</v>
      </c>
      <c r="AU85" s="19" t="s">
        <v>83</v>
      </c>
    </row>
    <row r="86" spans="1:65" s="2" customFormat="1" ht="19.5">
      <c r="A86" s="36"/>
      <c r="B86" s="37"/>
      <c r="C86" s="38"/>
      <c r="D86" s="188" t="s">
        <v>308</v>
      </c>
      <c r="E86" s="38"/>
      <c r="F86" s="216" t="s">
        <v>560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308</v>
      </c>
      <c r="AU86" s="19" t="s">
        <v>83</v>
      </c>
    </row>
    <row r="87" spans="1:65" s="2" customFormat="1" ht="24.2" customHeight="1">
      <c r="A87" s="36"/>
      <c r="B87" s="37"/>
      <c r="C87" s="175" t="s">
        <v>85</v>
      </c>
      <c r="D87" s="175" t="s">
        <v>277</v>
      </c>
      <c r="E87" s="176" t="s">
        <v>561</v>
      </c>
      <c r="F87" s="177" t="s">
        <v>562</v>
      </c>
      <c r="G87" s="178" t="s">
        <v>558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282</v>
      </c>
      <c r="AT87" s="186" t="s">
        <v>277</v>
      </c>
      <c r="AU87" s="186" t="s">
        <v>83</v>
      </c>
      <c r="AY87" s="19" t="s">
        <v>275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282</v>
      </c>
      <c r="BM87" s="186" t="s">
        <v>2005</v>
      </c>
    </row>
    <row r="88" spans="1:65" s="2" customFormat="1" ht="19.5">
      <c r="A88" s="36"/>
      <c r="B88" s="37"/>
      <c r="C88" s="38"/>
      <c r="D88" s="188" t="s">
        <v>284</v>
      </c>
      <c r="E88" s="38"/>
      <c r="F88" s="189" t="s">
        <v>562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284</v>
      </c>
      <c r="AU88" s="19" t="s">
        <v>83</v>
      </c>
    </row>
    <row r="89" spans="1:65" s="2" customFormat="1" ht="39">
      <c r="A89" s="36"/>
      <c r="B89" s="37"/>
      <c r="C89" s="38"/>
      <c r="D89" s="188" t="s">
        <v>308</v>
      </c>
      <c r="E89" s="38"/>
      <c r="F89" s="216" t="s">
        <v>564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308</v>
      </c>
      <c r="AU89" s="19" t="s">
        <v>83</v>
      </c>
    </row>
    <row r="90" spans="1:65" s="2" customFormat="1" ht="24.2" customHeight="1">
      <c r="A90" s="36"/>
      <c r="B90" s="37"/>
      <c r="C90" s="175" t="s">
        <v>295</v>
      </c>
      <c r="D90" s="175" t="s">
        <v>277</v>
      </c>
      <c r="E90" s="176" t="s">
        <v>565</v>
      </c>
      <c r="F90" s="177" t="s">
        <v>566</v>
      </c>
      <c r="G90" s="178" t="s">
        <v>558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282</v>
      </c>
      <c r="AT90" s="186" t="s">
        <v>277</v>
      </c>
      <c r="AU90" s="186" t="s">
        <v>83</v>
      </c>
      <c r="AY90" s="19" t="s">
        <v>275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282</v>
      </c>
      <c r="BM90" s="186" t="s">
        <v>2006</v>
      </c>
    </row>
    <row r="91" spans="1:65" s="2" customFormat="1" ht="19.5">
      <c r="A91" s="36"/>
      <c r="B91" s="37"/>
      <c r="C91" s="38"/>
      <c r="D91" s="188" t="s">
        <v>284</v>
      </c>
      <c r="E91" s="38"/>
      <c r="F91" s="189" t="s">
        <v>566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284</v>
      </c>
      <c r="AU91" s="19" t="s">
        <v>83</v>
      </c>
    </row>
    <row r="92" spans="1:65" s="2" customFormat="1" ht="37.9" customHeight="1">
      <c r="A92" s="36"/>
      <c r="B92" s="37"/>
      <c r="C92" s="175" t="s">
        <v>282</v>
      </c>
      <c r="D92" s="175" t="s">
        <v>277</v>
      </c>
      <c r="E92" s="176" t="s">
        <v>568</v>
      </c>
      <c r="F92" s="177" t="s">
        <v>569</v>
      </c>
      <c r="G92" s="178" t="s">
        <v>558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282</v>
      </c>
      <c r="AT92" s="186" t="s">
        <v>277</v>
      </c>
      <c r="AU92" s="186" t="s">
        <v>83</v>
      </c>
      <c r="AY92" s="19" t="s">
        <v>275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282</v>
      </c>
      <c r="BM92" s="186" t="s">
        <v>2007</v>
      </c>
    </row>
    <row r="93" spans="1:65" s="2" customFormat="1" ht="19.5">
      <c r="A93" s="36"/>
      <c r="B93" s="37"/>
      <c r="C93" s="38"/>
      <c r="D93" s="188" t="s">
        <v>284</v>
      </c>
      <c r="E93" s="38"/>
      <c r="F93" s="189" t="s">
        <v>569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284</v>
      </c>
      <c r="AU93" s="19" t="s">
        <v>83</v>
      </c>
    </row>
    <row r="94" spans="1:65" s="2" customFormat="1" ht="58.5">
      <c r="A94" s="36"/>
      <c r="B94" s="37"/>
      <c r="C94" s="38"/>
      <c r="D94" s="188" t="s">
        <v>308</v>
      </c>
      <c r="E94" s="38"/>
      <c r="F94" s="216" t="s">
        <v>571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83</v>
      </c>
    </row>
    <row r="95" spans="1:65" s="2" customFormat="1" ht="16.5" customHeight="1">
      <c r="A95" s="36"/>
      <c r="B95" s="37"/>
      <c r="C95" s="175" t="s">
        <v>311</v>
      </c>
      <c r="D95" s="175" t="s">
        <v>277</v>
      </c>
      <c r="E95" s="176" t="s">
        <v>572</v>
      </c>
      <c r="F95" s="177" t="s">
        <v>573</v>
      </c>
      <c r="G95" s="178" t="s">
        <v>558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282</v>
      </c>
      <c r="AT95" s="186" t="s">
        <v>277</v>
      </c>
      <c r="AU95" s="186" t="s">
        <v>83</v>
      </c>
      <c r="AY95" s="19" t="s">
        <v>275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282</v>
      </c>
      <c r="BM95" s="186" t="s">
        <v>2008</v>
      </c>
    </row>
    <row r="96" spans="1:65" s="2" customFormat="1" ht="11.25">
      <c r="A96" s="36"/>
      <c r="B96" s="37"/>
      <c r="C96" s="38"/>
      <c r="D96" s="188" t="s">
        <v>284</v>
      </c>
      <c r="E96" s="38"/>
      <c r="F96" s="189" t="s">
        <v>573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284</v>
      </c>
      <c r="AU96" s="19" t="s">
        <v>83</v>
      </c>
    </row>
    <row r="97" spans="1:65" s="2" customFormat="1" ht="39">
      <c r="A97" s="36"/>
      <c r="B97" s="37"/>
      <c r="C97" s="38"/>
      <c r="D97" s="188" t="s">
        <v>308</v>
      </c>
      <c r="E97" s="38"/>
      <c r="F97" s="216" t="s">
        <v>575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83</v>
      </c>
    </row>
    <row r="98" spans="1:65" s="2" customFormat="1" ht="37.9" customHeight="1">
      <c r="A98" s="36"/>
      <c r="B98" s="37"/>
      <c r="C98" s="175" t="s">
        <v>319</v>
      </c>
      <c r="D98" s="175" t="s">
        <v>277</v>
      </c>
      <c r="E98" s="176" t="s">
        <v>576</v>
      </c>
      <c r="F98" s="177" t="s">
        <v>577</v>
      </c>
      <c r="G98" s="178" t="s">
        <v>558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578</v>
      </c>
      <c r="AT98" s="186" t="s">
        <v>277</v>
      </c>
      <c r="AU98" s="186" t="s">
        <v>83</v>
      </c>
      <c r="AY98" s="19" t="s">
        <v>275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578</v>
      </c>
      <c r="BM98" s="186" t="s">
        <v>2009</v>
      </c>
    </row>
    <row r="99" spans="1:65" s="2" customFormat="1" ht="29.25">
      <c r="A99" s="36"/>
      <c r="B99" s="37"/>
      <c r="C99" s="38"/>
      <c r="D99" s="188" t="s">
        <v>284</v>
      </c>
      <c r="E99" s="38"/>
      <c r="F99" s="189" t="s">
        <v>580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284</v>
      </c>
      <c r="AU99" s="19" t="s">
        <v>83</v>
      </c>
    </row>
    <row r="100" spans="1:65" s="2" customFormat="1" ht="19.5">
      <c r="A100" s="36"/>
      <c r="B100" s="37"/>
      <c r="C100" s="38"/>
      <c r="D100" s="188" t="s">
        <v>308</v>
      </c>
      <c r="E100" s="38"/>
      <c r="F100" s="216" t="s">
        <v>581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83</v>
      </c>
    </row>
    <row r="101" spans="1:65" s="12" customFormat="1" ht="22.9" customHeight="1">
      <c r="B101" s="159"/>
      <c r="C101" s="160"/>
      <c r="D101" s="161" t="s">
        <v>74</v>
      </c>
      <c r="E101" s="173" t="s">
        <v>582</v>
      </c>
      <c r="F101" s="173" t="s">
        <v>583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0</v>
      </c>
      <c r="S101" s="167"/>
      <c r="T101" s="169">
        <f>SUM(T102:T112)</f>
        <v>0</v>
      </c>
      <c r="AR101" s="170" t="s">
        <v>311</v>
      </c>
      <c r="AT101" s="171" t="s">
        <v>74</v>
      </c>
      <c r="AU101" s="171" t="s">
        <v>83</v>
      </c>
      <c r="AY101" s="170" t="s">
        <v>275</v>
      </c>
      <c r="BK101" s="172">
        <f>SUM(BK102:BK112)</f>
        <v>0</v>
      </c>
    </row>
    <row r="102" spans="1:65" s="2" customFormat="1" ht="16.5" customHeight="1">
      <c r="A102" s="36"/>
      <c r="B102" s="37"/>
      <c r="C102" s="175" t="s">
        <v>326</v>
      </c>
      <c r="D102" s="175" t="s">
        <v>277</v>
      </c>
      <c r="E102" s="176" t="s">
        <v>584</v>
      </c>
      <c r="F102" s="177" t="s">
        <v>585</v>
      </c>
      <c r="G102" s="178" t="s">
        <v>586</v>
      </c>
      <c r="H102" s="179">
        <v>1</v>
      </c>
      <c r="I102" s="180"/>
      <c r="J102" s="181">
        <f>ROUND(I102*H102,2)</f>
        <v>0</v>
      </c>
      <c r="K102" s="177" t="s">
        <v>281</v>
      </c>
      <c r="L102" s="41"/>
      <c r="M102" s="182" t="s">
        <v>19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578</v>
      </c>
      <c r="AT102" s="186" t="s">
        <v>277</v>
      </c>
      <c r="AU102" s="186" t="s">
        <v>85</v>
      </c>
      <c r="AY102" s="19" t="s">
        <v>275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83</v>
      </c>
      <c r="BK102" s="187">
        <f>ROUND(I102*H102,2)</f>
        <v>0</v>
      </c>
      <c r="BL102" s="19" t="s">
        <v>578</v>
      </c>
      <c r="BM102" s="186" t="s">
        <v>2010</v>
      </c>
    </row>
    <row r="103" spans="1:65" s="2" customFormat="1" ht="11.25">
      <c r="A103" s="36"/>
      <c r="B103" s="37"/>
      <c r="C103" s="38"/>
      <c r="D103" s="188" t="s">
        <v>284</v>
      </c>
      <c r="E103" s="38"/>
      <c r="F103" s="189" t="s">
        <v>585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284</v>
      </c>
      <c r="AU103" s="19" t="s">
        <v>85</v>
      </c>
    </row>
    <row r="104" spans="1:65" s="2" customFormat="1" ht="11.25">
      <c r="A104" s="36"/>
      <c r="B104" s="37"/>
      <c r="C104" s="38"/>
      <c r="D104" s="193" t="s">
        <v>286</v>
      </c>
      <c r="E104" s="38"/>
      <c r="F104" s="194" t="s">
        <v>588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286</v>
      </c>
      <c r="AU104" s="19" t="s">
        <v>85</v>
      </c>
    </row>
    <row r="105" spans="1:65" s="2" customFormat="1" ht="39">
      <c r="A105" s="36"/>
      <c r="B105" s="37"/>
      <c r="C105" s="38"/>
      <c r="D105" s="188" t="s">
        <v>308</v>
      </c>
      <c r="E105" s="38"/>
      <c r="F105" s="216" t="s">
        <v>589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85</v>
      </c>
    </row>
    <row r="106" spans="1:65" s="2" customFormat="1" ht="16.5" customHeight="1">
      <c r="A106" s="36"/>
      <c r="B106" s="37"/>
      <c r="C106" s="175" t="s">
        <v>306</v>
      </c>
      <c r="D106" s="175" t="s">
        <v>277</v>
      </c>
      <c r="E106" s="176" t="s">
        <v>590</v>
      </c>
      <c r="F106" s="177" t="s">
        <v>591</v>
      </c>
      <c r="G106" s="178" t="s">
        <v>586</v>
      </c>
      <c r="H106" s="179">
        <v>1</v>
      </c>
      <c r="I106" s="180"/>
      <c r="J106" s="181">
        <f>ROUND(I106*H106,2)</f>
        <v>0</v>
      </c>
      <c r="K106" s="177" t="s">
        <v>281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578</v>
      </c>
      <c r="AT106" s="186" t="s">
        <v>277</v>
      </c>
      <c r="AU106" s="186" t="s">
        <v>85</v>
      </c>
      <c r="AY106" s="19" t="s">
        <v>275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578</v>
      </c>
      <c r="BM106" s="186" t="s">
        <v>2011</v>
      </c>
    </row>
    <row r="107" spans="1:65" s="2" customFormat="1" ht="11.25">
      <c r="A107" s="36"/>
      <c r="B107" s="37"/>
      <c r="C107" s="38"/>
      <c r="D107" s="188" t="s">
        <v>284</v>
      </c>
      <c r="E107" s="38"/>
      <c r="F107" s="189" t="s">
        <v>591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284</v>
      </c>
      <c r="AU107" s="19" t="s">
        <v>85</v>
      </c>
    </row>
    <row r="108" spans="1:65" s="2" customFormat="1" ht="11.25">
      <c r="A108" s="36"/>
      <c r="B108" s="37"/>
      <c r="C108" s="38"/>
      <c r="D108" s="193" t="s">
        <v>286</v>
      </c>
      <c r="E108" s="38"/>
      <c r="F108" s="194" t="s">
        <v>593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286</v>
      </c>
      <c r="AU108" s="19" t="s">
        <v>85</v>
      </c>
    </row>
    <row r="109" spans="1:65" s="2" customFormat="1" ht="16.5" customHeight="1">
      <c r="A109" s="36"/>
      <c r="B109" s="37"/>
      <c r="C109" s="175" t="s">
        <v>337</v>
      </c>
      <c r="D109" s="175" t="s">
        <v>277</v>
      </c>
      <c r="E109" s="176" t="s">
        <v>594</v>
      </c>
      <c r="F109" s="177" t="s">
        <v>595</v>
      </c>
      <c r="G109" s="178" t="s">
        <v>586</v>
      </c>
      <c r="H109" s="179">
        <v>1</v>
      </c>
      <c r="I109" s="180"/>
      <c r="J109" s="181">
        <f>ROUND(I109*H109,2)</f>
        <v>0</v>
      </c>
      <c r="K109" s="177" t="s">
        <v>281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578</v>
      </c>
      <c r="AT109" s="186" t="s">
        <v>277</v>
      </c>
      <c r="AU109" s="186" t="s">
        <v>85</v>
      </c>
      <c r="AY109" s="19" t="s">
        <v>275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578</v>
      </c>
      <c r="BM109" s="186" t="s">
        <v>2012</v>
      </c>
    </row>
    <row r="110" spans="1:65" s="2" customFormat="1" ht="11.25">
      <c r="A110" s="36"/>
      <c r="B110" s="37"/>
      <c r="C110" s="38"/>
      <c r="D110" s="188" t="s">
        <v>284</v>
      </c>
      <c r="E110" s="38"/>
      <c r="F110" s="189" t="s">
        <v>595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284</v>
      </c>
      <c r="AU110" s="19" t="s">
        <v>85</v>
      </c>
    </row>
    <row r="111" spans="1:65" s="2" customFormat="1" ht="11.25">
      <c r="A111" s="36"/>
      <c r="B111" s="37"/>
      <c r="C111" s="38"/>
      <c r="D111" s="193" t="s">
        <v>286</v>
      </c>
      <c r="E111" s="38"/>
      <c r="F111" s="194" t="s">
        <v>597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286</v>
      </c>
      <c r="AU111" s="19" t="s">
        <v>85</v>
      </c>
    </row>
    <row r="112" spans="1:65" s="2" customFormat="1" ht="19.5">
      <c r="A112" s="36"/>
      <c r="B112" s="37"/>
      <c r="C112" s="38"/>
      <c r="D112" s="188" t="s">
        <v>308</v>
      </c>
      <c r="E112" s="38"/>
      <c r="F112" s="216" t="s">
        <v>598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85</v>
      </c>
    </row>
    <row r="113" spans="1:65" s="12" customFormat="1" ht="22.9" customHeight="1">
      <c r="B113" s="159"/>
      <c r="C113" s="160"/>
      <c r="D113" s="161" t="s">
        <v>74</v>
      </c>
      <c r="E113" s="173" t="s">
        <v>599</v>
      </c>
      <c r="F113" s="173" t="s">
        <v>600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311</v>
      </c>
      <c r="AT113" s="171" t="s">
        <v>74</v>
      </c>
      <c r="AU113" s="171" t="s">
        <v>83</v>
      </c>
      <c r="AY113" s="170" t="s">
        <v>275</v>
      </c>
      <c r="BK113" s="172">
        <f>SUM(BK114:BK117)</f>
        <v>0</v>
      </c>
    </row>
    <row r="114" spans="1:65" s="2" customFormat="1" ht="16.5" customHeight="1">
      <c r="A114" s="36"/>
      <c r="B114" s="37"/>
      <c r="C114" s="175" t="s">
        <v>345</v>
      </c>
      <c r="D114" s="175" t="s">
        <v>277</v>
      </c>
      <c r="E114" s="176" t="s">
        <v>601</v>
      </c>
      <c r="F114" s="177" t="s">
        <v>602</v>
      </c>
      <c r="G114" s="178" t="s">
        <v>558</v>
      </c>
      <c r="H114" s="179">
        <v>1</v>
      </c>
      <c r="I114" s="180"/>
      <c r="J114" s="181">
        <f>ROUND(I114*H114,2)</f>
        <v>0</v>
      </c>
      <c r="K114" s="177" t="s">
        <v>281</v>
      </c>
      <c r="L114" s="41"/>
      <c r="M114" s="182" t="s">
        <v>19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578</v>
      </c>
      <c r="AT114" s="186" t="s">
        <v>277</v>
      </c>
      <c r="AU114" s="186" t="s">
        <v>85</v>
      </c>
      <c r="AY114" s="19" t="s">
        <v>275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578</v>
      </c>
      <c r="BM114" s="186" t="s">
        <v>2013</v>
      </c>
    </row>
    <row r="115" spans="1:65" s="2" customFormat="1" ht="11.25">
      <c r="A115" s="36"/>
      <c r="B115" s="37"/>
      <c r="C115" s="38"/>
      <c r="D115" s="188" t="s">
        <v>284</v>
      </c>
      <c r="E115" s="38"/>
      <c r="F115" s="189" t="s">
        <v>602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284</v>
      </c>
      <c r="AU115" s="19" t="s">
        <v>85</v>
      </c>
    </row>
    <row r="116" spans="1:65" s="2" customFormat="1" ht="11.25">
      <c r="A116" s="36"/>
      <c r="B116" s="37"/>
      <c r="C116" s="38"/>
      <c r="D116" s="193" t="s">
        <v>286</v>
      </c>
      <c r="E116" s="38"/>
      <c r="F116" s="194" t="s">
        <v>604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286</v>
      </c>
      <c r="AU116" s="19" t="s">
        <v>85</v>
      </c>
    </row>
    <row r="117" spans="1:65" s="2" customFormat="1" ht="19.5">
      <c r="A117" s="36"/>
      <c r="B117" s="37"/>
      <c r="C117" s="38"/>
      <c r="D117" s="188" t="s">
        <v>308</v>
      </c>
      <c r="E117" s="38"/>
      <c r="F117" s="216" t="s">
        <v>605</v>
      </c>
      <c r="G117" s="38"/>
      <c r="H117" s="38"/>
      <c r="I117" s="190"/>
      <c r="J117" s="38"/>
      <c r="K117" s="38"/>
      <c r="L117" s="41"/>
      <c r="M117" s="227"/>
      <c r="N117" s="228"/>
      <c r="O117" s="229"/>
      <c r="P117" s="229"/>
      <c r="Q117" s="229"/>
      <c r="R117" s="229"/>
      <c r="S117" s="229"/>
      <c r="T117" s="230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85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1ryaHcS1WaQa2WEaiXIGXCBpHtnf/hf6xoys1BdYwUbrtRuAh+GGDVGM6+n4RaoN5B4zLMbYowCs/0zePZzdiA==" saltValue="T6P49umjJ4HPRhXY4pzuQdjWqnIV67/aflArSR0V2wn/ujyq8vy7NvVVfeENCLavgdrOaHzLKKdjhH/vu/zzdQ==" spinCount="100000" sheet="1" objects="1" scenarios="1" formatColumns="0" formatRows="0" autoFilter="0"/>
  <autoFilter ref="C81:K117" xr:uid="{00000000-0009-0000-0000-00003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3700-000000000000}"/>
    <hyperlink ref="F108" r:id="rId2" xr:uid="{00000000-0004-0000-3700-000001000000}"/>
    <hyperlink ref="F111" r:id="rId3" xr:uid="{00000000-0004-0000-3700-000002000000}"/>
    <hyperlink ref="F116" r:id="rId4" xr:uid="{00000000-0004-0000-37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84" t="s">
        <v>2014</v>
      </c>
      <c r="D3" s="384"/>
      <c r="E3" s="384"/>
      <c r="F3" s="384"/>
      <c r="G3" s="384"/>
      <c r="H3" s="384"/>
      <c r="I3" s="384"/>
      <c r="J3" s="384"/>
      <c r="K3" s="250"/>
    </row>
    <row r="4" spans="2:11" s="1" customFormat="1" ht="25.5" customHeight="1">
      <c r="B4" s="251"/>
      <c r="C4" s="383" t="s">
        <v>2015</v>
      </c>
      <c r="D4" s="383"/>
      <c r="E4" s="383"/>
      <c r="F4" s="383"/>
      <c r="G4" s="383"/>
      <c r="H4" s="383"/>
      <c r="I4" s="383"/>
      <c r="J4" s="383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2" t="s">
        <v>2016</v>
      </c>
      <c r="D6" s="382"/>
      <c r="E6" s="382"/>
      <c r="F6" s="382"/>
      <c r="G6" s="382"/>
      <c r="H6" s="382"/>
      <c r="I6" s="382"/>
      <c r="J6" s="382"/>
      <c r="K6" s="252"/>
    </row>
    <row r="7" spans="2:11" s="1" customFormat="1" ht="15" customHeight="1">
      <c r="B7" s="255"/>
      <c r="C7" s="382" t="s">
        <v>2017</v>
      </c>
      <c r="D7" s="382"/>
      <c r="E7" s="382"/>
      <c r="F7" s="382"/>
      <c r="G7" s="382"/>
      <c r="H7" s="382"/>
      <c r="I7" s="382"/>
      <c r="J7" s="382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2" t="s">
        <v>2018</v>
      </c>
      <c r="D9" s="382"/>
      <c r="E9" s="382"/>
      <c r="F9" s="382"/>
      <c r="G9" s="382"/>
      <c r="H9" s="382"/>
      <c r="I9" s="382"/>
      <c r="J9" s="382"/>
      <c r="K9" s="252"/>
    </row>
    <row r="10" spans="2:11" s="1" customFormat="1" ht="15" customHeight="1">
      <c r="B10" s="255"/>
      <c r="C10" s="254"/>
      <c r="D10" s="382" t="s">
        <v>2019</v>
      </c>
      <c r="E10" s="382"/>
      <c r="F10" s="382"/>
      <c r="G10" s="382"/>
      <c r="H10" s="382"/>
      <c r="I10" s="382"/>
      <c r="J10" s="382"/>
      <c r="K10" s="252"/>
    </row>
    <row r="11" spans="2:11" s="1" customFormat="1" ht="15" customHeight="1">
      <c r="B11" s="255"/>
      <c r="C11" s="256"/>
      <c r="D11" s="382" t="s">
        <v>2020</v>
      </c>
      <c r="E11" s="382"/>
      <c r="F11" s="382"/>
      <c r="G11" s="382"/>
      <c r="H11" s="382"/>
      <c r="I11" s="382"/>
      <c r="J11" s="382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2021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2" t="s">
        <v>2022</v>
      </c>
      <c r="E15" s="382"/>
      <c r="F15" s="382"/>
      <c r="G15" s="382"/>
      <c r="H15" s="382"/>
      <c r="I15" s="382"/>
      <c r="J15" s="382"/>
      <c r="K15" s="252"/>
    </row>
    <row r="16" spans="2:11" s="1" customFormat="1" ht="15" customHeight="1">
      <c r="B16" s="255"/>
      <c r="C16" s="256"/>
      <c r="D16" s="382" t="s">
        <v>2023</v>
      </c>
      <c r="E16" s="382"/>
      <c r="F16" s="382"/>
      <c r="G16" s="382"/>
      <c r="H16" s="382"/>
      <c r="I16" s="382"/>
      <c r="J16" s="382"/>
      <c r="K16" s="252"/>
    </row>
    <row r="17" spans="2:11" s="1" customFormat="1" ht="15" customHeight="1">
      <c r="B17" s="255"/>
      <c r="C17" s="256"/>
      <c r="D17" s="382" t="s">
        <v>2024</v>
      </c>
      <c r="E17" s="382"/>
      <c r="F17" s="382"/>
      <c r="G17" s="382"/>
      <c r="H17" s="382"/>
      <c r="I17" s="382"/>
      <c r="J17" s="382"/>
      <c r="K17" s="252"/>
    </row>
    <row r="18" spans="2:11" s="1" customFormat="1" ht="15" customHeight="1">
      <c r="B18" s="255"/>
      <c r="C18" s="256"/>
      <c r="D18" s="256"/>
      <c r="E18" s="258" t="s">
        <v>82</v>
      </c>
      <c r="F18" s="382" t="s">
        <v>2025</v>
      </c>
      <c r="G18" s="382"/>
      <c r="H18" s="382"/>
      <c r="I18" s="382"/>
      <c r="J18" s="382"/>
      <c r="K18" s="252"/>
    </row>
    <row r="19" spans="2:11" s="1" customFormat="1" ht="15" customHeight="1">
      <c r="B19" s="255"/>
      <c r="C19" s="256"/>
      <c r="D19" s="256"/>
      <c r="E19" s="258" t="s">
        <v>2026</v>
      </c>
      <c r="F19" s="382" t="s">
        <v>2027</v>
      </c>
      <c r="G19" s="382"/>
      <c r="H19" s="382"/>
      <c r="I19" s="382"/>
      <c r="J19" s="382"/>
      <c r="K19" s="252"/>
    </row>
    <row r="20" spans="2:11" s="1" customFormat="1" ht="15" customHeight="1">
      <c r="B20" s="255"/>
      <c r="C20" s="256"/>
      <c r="D20" s="256"/>
      <c r="E20" s="258" t="s">
        <v>2028</v>
      </c>
      <c r="F20" s="382" t="s">
        <v>2029</v>
      </c>
      <c r="G20" s="382"/>
      <c r="H20" s="382"/>
      <c r="I20" s="382"/>
      <c r="J20" s="382"/>
      <c r="K20" s="252"/>
    </row>
    <row r="21" spans="2:11" s="1" customFormat="1" ht="15" customHeight="1">
      <c r="B21" s="255"/>
      <c r="C21" s="256"/>
      <c r="D21" s="256"/>
      <c r="E21" s="258" t="s">
        <v>2030</v>
      </c>
      <c r="F21" s="382" t="s">
        <v>2031</v>
      </c>
      <c r="G21" s="382"/>
      <c r="H21" s="382"/>
      <c r="I21" s="382"/>
      <c r="J21" s="382"/>
      <c r="K21" s="252"/>
    </row>
    <row r="22" spans="2:11" s="1" customFormat="1" ht="15" customHeight="1">
      <c r="B22" s="255"/>
      <c r="C22" s="256"/>
      <c r="D22" s="256"/>
      <c r="E22" s="258" t="s">
        <v>2032</v>
      </c>
      <c r="F22" s="382" t="s">
        <v>2033</v>
      </c>
      <c r="G22" s="382"/>
      <c r="H22" s="382"/>
      <c r="I22" s="382"/>
      <c r="J22" s="382"/>
      <c r="K22" s="252"/>
    </row>
    <row r="23" spans="2:11" s="1" customFormat="1" ht="15" customHeight="1">
      <c r="B23" s="255"/>
      <c r="C23" s="256"/>
      <c r="D23" s="256"/>
      <c r="E23" s="258" t="s">
        <v>2034</v>
      </c>
      <c r="F23" s="382" t="s">
        <v>2035</v>
      </c>
      <c r="G23" s="382"/>
      <c r="H23" s="382"/>
      <c r="I23" s="382"/>
      <c r="J23" s="382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2" t="s">
        <v>2036</v>
      </c>
      <c r="D25" s="382"/>
      <c r="E25" s="382"/>
      <c r="F25" s="382"/>
      <c r="G25" s="382"/>
      <c r="H25" s="382"/>
      <c r="I25" s="382"/>
      <c r="J25" s="382"/>
      <c r="K25" s="252"/>
    </row>
    <row r="26" spans="2:11" s="1" customFormat="1" ht="15" customHeight="1">
      <c r="B26" s="255"/>
      <c r="C26" s="382" t="s">
        <v>2037</v>
      </c>
      <c r="D26" s="382"/>
      <c r="E26" s="382"/>
      <c r="F26" s="382"/>
      <c r="G26" s="382"/>
      <c r="H26" s="382"/>
      <c r="I26" s="382"/>
      <c r="J26" s="382"/>
      <c r="K26" s="252"/>
    </row>
    <row r="27" spans="2:11" s="1" customFormat="1" ht="15" customHeight="1">
      <c r="B27" s="255"/>
      <c r="C27" s="254"/>
      <c r="D27" s="382" t="s">
        <v>2038</v>
      </c>
      <c r="E27" s="382"/>
      <c r="F27" s="382"/>
      <c r="G27" s="382"/>
      <c r="H27" s="382"/>
      <c r="I27" s="382"/>
      <c r="J27" s="382"/>
      <c r="K27" s="252"/>
    </row>
    <row r="28" spans="2:11" s="1" customFormat="1" ht="15" customHeight="1">
      <c r="B28" s="255"/>
      <c r="C28" s="256"/>
      <c r="D28" s="382" t="s">
        <v>2039</v>
      </c>
      <c r="E28" s="382"/>
      <c r="F28" s="382"/>
      <c r="G28" s="382"/>
      <c r="H28" s="382"/>
      <c r="I28" s="382"/>
      <c r="J28" s="382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2" t="s">
        <v>2040</v>
      </c>
      <c r="E30" s="382"/>
      <c r="F30" s="382"/>
      <c r="G30" s="382"/>
      <c r="H30" s="382"/>
      <c r="I30" s="382"/>
      <c r="J30" s="382"/>
      <c r="K30" s="252"/>
    </row>
    <row r="31" spans="2:11" s="1" customFormat="1" ht="15" customHeight="1">
      <c r="B31" s="255"/>
      <c r="C31" s="256"/>
      <c r="D31" s="382" t="s">
        <v>2041</v>
      </c>
      <c r="E31" s="382"/>
      <c r="F31" s="382"/>
      <c r="G31" s="382"/>
      <c r="H31" s="382"/>
      <c r="I31" s="382"/>
      <c r="J31" s="382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2" t="s">
        <v>2042</v>
      </c>
      <c r="E33" s="382"/>
      <c r="F33" s="382"/>
      <c r="G33" s="382"/>
      <c r="H33" s="382"/>
      <c r="I33" s="382"/>
      <c r="J33" s="382"/>
      <c r="K33" s="252"/>
    </row>
    <row r="34" spans="2:11" s="1" customFormat="1" ht="15" customHeight="1">
      <c r="B34" s="255"/>
      <c r="C34" s="256"/>
      <c r="D34" s="382" t="s">
        <v>2043</v>
      </c>
      <c r="E34" s="382"/>
      <c r="F34" s="382"/>
      <c r="G34" s="382"/>
      <c r="H34" s="382"/>
      <c r="I34" s="382"/>
      <c r="J34" s="382"/>
      <c r="K34" s="252"/>
    </row>
    <row r="35" spans="2:11" s="1" customFormat="1" ht="15" customHeight="1">
      <c r="B35" s="255"/>
      <c r="C35" s="256"/>
      <c r="D35" s="382" t="s">
        <v>2044</v>
      </c>
      <c r="E35" s="382"/>
      <c r="F35" s="382"/>
      <c r="G35" s="382"/>
      <c r="H35" s="382"/>
      <c r="I35" s="382"/>
      <c r="J35" s="382"/>
      <c r="K35" s="252"/>
    </row>
    <row r="36" spans="2:11" s="1" customFormat="1" ht="15" customHeight="1">
      <c r="B36" s="255"/>
      <c r="C36" s="256"/>
      <c r="D36" s="254"/>
      <c r="E36" s="257" t="s">
        <v>261</v>
      </c>
      <c r="F36" s="254"/>
      <c r="G36" s="382" t="s">
        <v>2045</v>
      </c>
      <c r="H36" s="382"/>
      <c r="I36" s="382"/>
      <c r="J36" s="382"/>
      <c r="K36" s="252"/>
    </row>
    <row r="37" spans="2:11" s="1" customFormat="1" ht="30.75" customHeight="1">
      <c r="B37" s="255"/>
      <c r="C37" s="256"/>
      <c r="D37" s="254"/>
      <c r="E37" s="257" t="s">
        <v>2046</v>
      </c>
      <c r="F37" s="254"/>
      <c r="G37" s="382" t="s">
        <v>2047</v>
      </c>
      <c r="H37" s="382"/>
      <c r="I37" s="382"/>
      <c r="J37" s="382"/>
      <c r="K37" s="252"/>
    </row>
    <row r="38" spans="2:11" s="1" customFormat="1" ht="15" customHeight="1">
      <c r="B38" s="255"/>
      <c r="C38" s="256"/>
      <c r="D38" s="254"/>
      <c r="E38" s="257" t="s">
        <v>56</v>
      </c>
      <c r="F38" s="254"/>
      <c r="G38" s="382" t="s">
        <v>2048</v>
      </c>
      <c r="H38" s="382"/>
      <c r="I38" s="382"/>
      <c r="J38" s="382"/>
      <c r="K38" s="252"/>
    </row>
    <row r="39" spans="2:11" s="1" customFormat="1" ht="15" customHeight="1">
      <c r="B39" s="255"/>
      <c r="C39" s="256"/>
      <c r="D39" s="254"/>
      <c r="E39" s="257" t="s">
        <v>57</v>
      </c>
      <c r="F39" s="254"/>
      <c r="G39" s="382" t="s">
        <v>2049</v>
      </c>
      <c r="H39" s="382"/>
      <c r="I39" s="382"/>
      <c r="J39" s="382"/>
      <c r="K39" s="252"/>
    </row>
    <row r="40" spans="2:11" s="1" customFormat="1" ht="15" customHeight="1">
      <c r="B40" s="255"/>
      <c r="C40" s="256"/>
      <c r="D40" s="254"/>
      <c r="E40" s="257" t="s">
        <v>262</v>
      </c>
      <c r="F40" s="254"/>
      <c r="G40" s="382" t="s">
        <v>2050</v>
      </c>
      <c r="H40" s="382"/>
      <c r="I40" s="382"/>
      <c r="J40" s="382"/>
      <c r="K40" s="252"/>
    </row>
    <row r="41" spans="2:11" s="1" customFormat="1" ht="15" customHeight="1">
      <c r="B41" s="255"/>
      <c r="C41" s="256"/>
      <c r="D41" s="254"/>
      <c r="E41" s="257" t="s">
        <v>263</v>
      </c>
      <c r="F41" s="254"/>
      <c r="G41" s="382" t="s">
        <v>2051</v>
      </c>
      <c r="H41" s="382"/>
      <c r="I41" s="382"/>
      <c r="J41" s="382"/>
      <c r="K41" s="252"/>
    </row>
    <row r="42" spans="2:11" s="1" customFormat="1" ht="15" customHeight="1">
      <c r="B42" s="255"/>
      <c r="C42" s="256"/>
      <c r="D42" s="254"/>
      <c r="E42" s="257" t="s">
        <v>2052</v>
      </c>
      <c r="F42" s="254"/>
      <c r="G42" s="382" t="s">
        <v>2053</v>
      </c>
      <c r="H42" s="382"/>
      <c r="I42" s="382"/>
      <c r="J42" s="382"/>
      <c r="K42" s="252"/>
    </row>
    <row r="43" spans="2:11" s="1" customFormat="1" ht="15" customHeight="1">
      <c r="B43" s="255"/>
      <c r="C43" s="256"/>
      <c r="D43" s="254"/>
      <c r="E43" s="257"/>
      <c r="F43" s="254"/>
      <c r="G43" s="382" t="s">
        <v>2054</v>
      </c>
      <c r="H43" s="382"/>
      <c r="I43" s="382"/>
      <c r="J43" s="382"/>
      <c r="K43" s="252"/>
    </row>
    <row r="44" spans="2:11" s="1" customFormat="1" ht="15" customHeight="1">
      <c r="B44" s="255"/>
      <c r="C44" s="256"/>
      <c r="D44" s="254"/>
      <c r="E44" s="257" t="s">
        <v>2055</v>
      </c>
      <c r="F44" s="254"/>
      <c r="G44" s="382" t="s">
        <v>2056</v>
      </c>
      <c r="H44" s="382"/>
      <c r="I44" s="382"/>
      <c r="J44" s="382"/>
      <c r="K44" s="252"/>
    </row>
    <row r="45" spans="2:11" s="1" customFormat="1" ht="15" customHeight="1">
      <c r="B45" s="255"/>
      <c r="C45" s="256"/>
      <c r="D45" s="254"/>
      <c r="E45" s="257" t="s">
        <v>265</v>
      </c>
      <c r="F45" s="254"/>
      <c r="G45" s="382" t="s">
        <v>2057</v>
      </c>
      <c r="H45" s="382"/>
      <c r="I45" s="382"/>
      <c r="J45" s="382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2" t="s">
        <v>2058</v>
      </c>
      <c r="E47" s="382"/>
      <c r="F47" s="382"/>
      <c r="G47" s="382"/>
      <c r="H47" s="382"/>
      <c r="I47" s="382"/>
      <c r="J47" s="382"/>
      <c r="K47" s="252"/>
    </row>
    <row r="48" spans="2:11" s="1" customFormat="1" ht="15" customHeight="1">
      <c r="B48" s="255"/>
      <c r="C48" s="256"/>
      <c r="D48" s="256"/>
      <c r="E48" s="382" t="s">
        <v>2059</v>
      </c>
      <c r="F48" s="382"/>
      <c r="G48" s="382"/>
      <c r="H48" s="382"/>
      <c r="I48" s="382"/>
      <c r="J48" s="382"/>
      <c r="K48" s="252"/>
    </row>
    <row r="49" spans="2:11" s="1" customFormat="1" ht="15" customHeight="1">
      <c r="B49" s="255"/>
      <c r="C49" s="256"/>
      <c r="D49" s="256"/>
      <c r="E49" s="382" t="s">
        <v>2060</v>
      </c>
      <c r="F49" s="382"/>
      <c r="G49" s="382"/>
      <c r="H49" s="382"/>
      <c r="I49" s="382"/>
      <c r="J49" s="382"/>
      <c r="K49" s="252"/>
    </row>
    <row r="50" spans="2:11" s="1" customFormat="1" ht="15" customHeight="1">
      <c r="B50" s="255"/>
      <c r="C50" s="256"/>
      <c r="D50" s="256"/>
      <c r="E50" s="382" t="s">
        <v>2061</v>
      </c>
      <c r="F50" s="382"/>
      <c r="G50" s="382"/>
      <c r="H50" s="382"/>
      <c r="I50" s="382"/>
      <c r="J50" s="382"/>
      <c r="K50" s="252"/>
    </row>
    <row r="51" spans="2:11" s="1" customFormat="1" ht="15" customHeight="1">
      <c r="B51" s="255"/>
      <c r="C51" s="256"/>
      <c r="D51" s="382" t="s">
        <v>2062</v>
      </c>
      <c r="E51" s="382"/>
      <c r="F51" s="382"/>
      <c r="G51" s="382"/>
      <c r="H51" s="382"/>
      <c r="I51" s="382"/>
      <c r="J51" s="382"/>
      <c r="K51" s="252"/>
    </row>
    <row r="52" spans="2:11" s="1" customFormat="1" ht="25.5" customHeight="1">
      <c r="B52" s="251"/>
      <c r="C52" s="383" t="s">
        <v>2063</v>
      </c>
      <c r="D52" s="383"/>
      <c r="E52" s="383"/>
      <c r="F52" s="383"/>
      <c r="G52" s="383"/>
      <c r="H52" s="383"/>
      <c r="I52" s="383"/>
      <c r="J52" s="383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2" t="s">
        <v>2064</v>
      </c>
      <c r="D54" s="382"/>
      <c r="E54" s="382"/>
      <c r="F54" s="382"/>
      <c r="G54" s="382"/>
      <c r="H54" s="382"/>
      <c r="I54" s="382"/>
      <c r="J54" s="382"/>
      <c r="K54" s="252"/>
    </row>
    <row r="55" spans="2:11" s="1" customFormat="1" ht="15" customHeight="1">
      <c r="B55" s="251"/>
      <c r="C55" s="382" t="s">
        <v>2065</v>
      </c>
      <c r="D55" s="382"/>
      <c r="E55" s="382"/>
      <c r="F55" s="382"/>
      <c r="G55" s="382"/>
      <c r="H55" s="382"/>
      <c r="I55" s="382"/>
      <c r="J55" s="382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2" t="s">
        <v>2066</v>
      </c>
      <c r="D57" s="382"/>
      <c r="E57" s="382"/>
      <c r="F57" s="382"/>
      <c r="G57" s="382"/>
      <c r="H57" s="382"/>
      <c r="I57" s="382"/>
      <c r="J57" s="382"/>
      <c r="K57" s="252"/>
    </row>
    <row r="58" spans="2:11" s="1" customFormat="1" ht="15" customHeight="1">
      <c r="B58" s="251"/>
      <c r="C58" s="256"/>
      <c r="D58" s="382" t="s">
        <v>2067</v>
      </c>
      <c r="E58" s="382"/>
      <c r="F58" s="382"/>
      <c r="G58" s="382"/>
      <c r="H58" s="382"/>
      <c r="I58" s="382"/>
      <c r="J58" s="382"/>
      <c r="K58" s="252"/>
    </row>
    <row r="59" spans="2:11" s="1" customFormat="1" ht="15" customHeight="1">
      <c r="B59" s="251"/>
      <c r="C59" s="256"/>
      <c r="D59" s="382" t="s">
        <v>2068</v>
      </c>
      <c r="E59" s="382"/>
      <c r="F59" s="382"/>
      <c r="G59" s="382"/>
      <c r="H59" s="382"/>
      <c r="I59" s="382"/>
      <c r="J59" s="382"/>
      <c r="K59" s="252"/>
    </row>
    <row r="60" spans="2:11" s="1" customFormat="1" ht="15" customHeight="1">
      <c r="B60" s="251"/>
      <c r="C60" s="256"/>
      <c r="D60" s="382" t="s">
        <v>2069</v>
      </c>
      <c r="E60" s="382"/>
      <c r="F60" s="382"/>
      <c r="G60" s="382"/>
      <c r="H60" s="382"/>
      <c r="I60" s="382"/>
      <c r="J60" s="382"/>
      <c r="K60" s="252"/>
    </row>
    <row r="61" spans="2:11" s="1" customFormat="1" ht="15" customHeight="1">
      <c r="B61" s="251"/>
      <c r="C61" s="256"/>
      <c r="D61" s="382" t="s">
        <v>2070</v>
      </c>
      <c r="E61" s="382"/>
      <c r="F61" s="382"/>
      <c r="G61" s="382"/>
      <c r="H61" s="382"/>
      <c r="I61" s="382"/>
      <c r="J61" s="382"/>
      <c r="K61" s="252"/>
    </row>
    <row r="62" spans="2:11" s="1" customFormat="1" ht="15" customHeight="1">
      <c r="B62" s="251"/>
      <c r="C62" s="256"/>
      <c r="D62" s="385" t="s">
        <v>2071</v>
      </c>
      <c r="E62" s="385"/>
      <c r="F62" s="385"/>
      <c r="G62" s="385"/>
      <c r="H62" s="385"/>
      <c r="I62" s="385"/>
      <c r="J62" s="385"/>
      <c r="K62" s="252"/>
    </row>
    <row r="63" spans="2:11" s="1" customFormat="1" ht="15" customHeight="1">
      <c r="B63" s="251"/>
      <c r="C63" s="256"/>
      <c r="D63" s="382" t="s">
        <v>2072</v>
      </c>
      <c r="E63" s="382"/>
      <c r="F63" s="382"/>
      <c r="G63" s="382"/>
      <c r="H63" s="382"/>
      <c r="I63" s="382"/>
      <c r="J63" s="382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2" t="s">
        <v>2073</v>
      </c>
      <c r="E65" s="382"/>
      <c r="F65" s="382"/>
      <c r="G65" s="382"/>
      <c r="H65" s="382"/>
      <c r="I65" s="382"/>
      <c r="J65" s="382"/>
      <c r="K65" s="252"/>
    </row>
    <row r="66" spans="2:11" s="1" customFormat="1" ht="15" customHeight="1">
      <c r="B66" s="251"/>
      <c r="C66" s="256"/>
      <c r="D66" s="385" t="s">
        <v>2074</v>
      </c>
      <c r="E66" s="385"/>
      <c r="F66" s="385"/>
      <c r="G66" s="385"/>
      <c r="H66" s="385"/>
      <c r="I66" s="385"/>
      <c r="J66" s="385"/>
      <c r="K66" s="252"/>
    </row>
    <row r="67" spans="2:11" s="1" customFormat="1" ht="15" customHeight="1">
      <c r="B67" s="251"/>
      <c r="C67" s="256"/>
      <c r="D67" s="382" t="s">
        <v>2075</v>
      </c>
      <c r="E67" s="382"/>
      <c r="F67" s="382"/>
      <c r="G67" s="382"/>
      <c r="H67" s="382"/>
      <c r="I67" s="382"/>
      <c r="J67" s="382"/>
      <c r="K67" s="252"/>
    </row>
    <row r="68" spans="2:11" s="1" customFormat="1" ht="15" customHeight="1">
      <c r="B68" s="251"/>
      <c r="C68" s="256"/>
      <c r="D68" s="382" t="s">
        <v>2076</v>
      </c>
      <c r="E68" s="382"/>
      <c r="F68" s="382"/>
      <c r="G68" s="382"/>
      <c r="H68" s="382"/>
      <c r="I68" s="382"/>
      <c r="J68" s="382"/>
      <c r="K68" s="252"/>
    </row>
    <row r="69" spans="2:11" s="1" customFormat="1" ht="15" customHeight="1">
      <c r="B69" s="251"/>
      <c r="C69" s="256"/>
      <c r="D69" s="382" t="s">
        <v>2077</v>
      </c>
      <c r="E69" s="382"/>
      <c r="F69" s="382"/>
      <c r="G69" s="382"/>
      <c r="H69" s="382"/>
      <c r="I69" s="382"/>
      <c r="J69" s="382"/>
      <c r="K69" s="252"/>
    </row>
    <row r="70" spans="2:11" s="1" customFormat="1" ht="15" customHeight="1">
      <c r="B70" s="251"/>
      <c r="C70" s="256"/>
      <c r="D70" s="382" t="s">
        <v>2078</v>
      </c>
      <c r="E70" s="382"/>
      <c r="F70" s="382"/>
      <c r="G70" s="382"/>
      <c r="H70" s="382"/>
      <c r="I70" s="382"/>
      <c r="J70" s="382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86" t="s">
        <v>2079</v>
      </c>
      <c r="D75" s="386"/>
      <c r="E75" s="386"/>
      <c r="F75" s="386"/>
      <c r="G75" s="386"/>
      <c r="H75" s="386"/>
      <c r="I75" s="386"/>
      <c r="J75" s="386"/>
      <c r="K75" s="269"/>
    </row>
    <row r="76" spans="2:11" s="1" customFormat="1" ht="17.25" customHeight="1">
      <c r="B76" s="268"/>
      <c r="C76" s="270" t="s">
        <v>2080</v>
      </c>
      <c r="D76" s="270"/>
      <c r="E76" s="270"/>
      <c r="F76" s="270" t="s">
        <v>2081</v>
      </c>
      <c r="G76" s="271"/>
      <c r="H76" s="270" t="s">
        <v>57</v>
      </c>
      <c r="I76" s="270" t="s">
        <v>60</v>
      </c>
      <c r="J76" s="270" t="s">
        <v>2082</v>
      </c>
      <c r="K76" s="269"/>
    </row>
    <row r="77" spans="2:11" s="1" customFormat="1" ht="17.25" customHeight="1">
      <c r="B77" s="268"/>
      <c r="C77" s="272" t="s">
        <v>2083</v>
      </c>
      <c r="D77" s="272"/>
      <c r="E77" s="272"/>
      <c r="F77" s="273" t="s">
        <v>2084</v>
      </c>
      <c r="G77" s="274"/>
      <c r="H77" s="272"/>
      <c r="I77" s="272"/>
      <c r="J77" s="272" t="s">
        <v>2085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56</v>
      </c>
      <c r="D79" s="277"/>
      <c r="E79" s="277"/>
      <c r="F79" s="278" t="s">
        <v>2086</v>
      </c>
      <c r="G79" s="279"/>
      <c r="H79" s="257" t="s">
        <v>2087</v>
      </c>
      <c r="I79" s="257" t="s">
        <v>2088</v>
      </c>
      <c r="J79" s="257">
        <v>20</v>
      </c>
      <c r="K79" s="269"/>
    </row>
    <row r="80" spans="2:11" s="1" customFormat="1" ht="15" customHeight="1">
      <c r="B80" s="268"/>
      <c r="C80" s="257" t="s">
        <v>2089</v>
      </c>
      <c r="D80" s="257"/>
      <c r="E80" s="257"/>
      <c r="F80" s="278" t="s">
        <v>2086</v>
      </c>
      <c r="G80" s="279"/>
      <c r="H80" s="257" t="s">
        <v>2090</v>
      </c>
      <c r="I80" s="257" t="s">
        <v>2088</v>
      </c>
      <c r="J80" s="257">
        <v>120</v>
      </c>
      <c r="K80" s="269"/>
    </row>
    <row r="81" spans="2:11" s="1" customFormat="1" ht="15" customHeight="1">
      <c r="B81" s="280"/>
      <c r="C81" s="257" t="s">
        <v>2091</v>
      </c>
      <c r="D81" s="257"/>
      <c r="E81" s="257"/>
      <c r="F81" s="278" t="s">
        <v>2092</v>
      </c>
      <c r="G81" s="279"/>
      <c r="H81" s="257" t="s">
        <v>2093</v>
      </c>
      <c r="I81" s="257" t="s">
        <v>2088</v>
      </c>
      <c r="J81" s="257">
        <v>50</v>
      </c>
      <c r="K81" s="269"/>
    </row>
    <row r="82" spans="2:11" s="1" customFormat="1" ht="15" customHeight="1">
      <c r="B82" s="280"/>
      <c r="C82" s="257" t="s">
        <v>2094</v>
      </c>
      <c r="D82" s="257"/>
      <c r="E82" s="257"/>
      <c r="F82" s="278" t="s">
        <v>2086</v>
      </c>
      <c r="G82" s="279"/>
      <c r="H82" s="257" t="s">
        <v>2095</v>
      </c>
      <c r="I82" s="257" t="s">
        <v>2096</v>
      </c>
      <c r="J82" s="257"/>
      <c r="K82" s="269"/>
    </row>
    <row r="83" spans="2:11" s="1" customFormat="1" ht="15" customHeight="1">
      <c r="B83" s="280"/>
      <c r="C83" s="281" t="s">
        <v>2097</v>
      </c>
      <c r="D83" s="281"/>
      <c r="E83" s="281"/>
      <c r="F83" s="282" t="s">
        <v>2092</v>
      </c>
      <c r="G83" s="281"/>
      <c r="H83" s="281" t="s">
        <v>2098</v>
      </c>
      <c r="I83" s="281" t="s">
        <v>2088</v>
      </c>
      <c r="J83" s="281">
        <v>15</v>
      </c>
      <c r="K83" s="269"/>
    </row>
    <row r="84" spans="2:11" s="1" customFormat="1" ht="15" customHeight="1">
      <c r="B84" s="280"/>
      <c r="C84" s="281" t="s">
        <v>2099</v>
      </c>
      <c r="D84" s="281"/>
      <c r="E84" s="281"/>
      <c r="F84" s="282" t="s">
        <v>2092</v>
      </c>
      <c r="G84" s="281"/>
      <c r="H84" s="281" t="s">
        <v>2100</v>
      </c>
      <c r="I84" s="281" t="s">
        <v>2088</v>
      </c>
      <c r="J84" s="281">
        <v>15</v>
      </c>
      <c r="K84" s="269"/>
    </row>
    <row r="85" spans="2:11" s="1" customFormat="1" ht="15" customHeight="1">
      <c r="B85" s="280"/>
      <c r="C85" s="281" t="s">
        <v>2101</v>
      </c>
      <c r="D85" s="281"/>
      <c r="E85" s="281"/>
      <c r="F85" s="282" t="s">
        <v>2092</v>
      </c>
      <c r="G85" s="281"/>
      <c r="H85" s="281" t="s">
        <v>2102</v>
      </c>
      <c r="I85" s="281" t="s">
        <v>2088</v>
      </c>
      <c r="J85" s="281">
        <v>20</v>
      </c>
      <c r="K85" s="269"/>
    </row>
    <row r="86" spans="2:11" s="1" customFormat="1" ht="15" customHeight="1">
      <c r="B86" s="280"/>
      <c r="C86" s="281" t="s">
        <v>2103</v>
      </c>
      <c r="D86" s="281"/>
      <c r="E86" s="281"/>
      <c r="F86" s="282" t="s">
        <v>2092</v>
      </c>
      <c r="G86" s="281"/>
      <c r="H86" s="281" t="s">
        <v>2104</v>
      </c>
      <c r="I86" s="281" t="s">
        <v>2088</v>
      </c>
      <c r="J86" s="281">
        <v>20</v>
      </c>
      <c r="K86" s="269"/>
    </row>
    <row r="87" spans="2:11" s="1" customFormat="1" ht="15" customHeight="1">
      <c r="B87" s="280"/>
      <c r="C87" s="257" t="s">
        <v>2105</v>
      </c>
      <c r="D87" s="257"/>
      <c r="E87" s="257"/>
      <c r="F87" s="278" t="s">
        <v>2092</v>
      </c>
      <c r="G87" s="279"/>
      <c r="H87" s="257" t="s">
        <v>2106</v>
      </c>
      <c r="I87" s="257" t="s">
        <v>2088</v>
      </c>
      <c r="J87" s="257">
        <v>50</v>
      </c>
      <c r="K87" s="269"/>
    </row>
    <row r="88" spans="2:11" s="1" customFormat="1" ht="15" customHeight="1">
      <c r="B88" s="280"/>
      <c r="C88" s="257" t="s">
        <v>2107</v>
      </c>
      <c r="D88" s="257"/>
      <c r="E88" s="257"/>
      <c r="F88" s="278" t="s">
        <v>2092</v>
      </c>
      <c r="G88" s="279"/>
      <c r="H88" s="257" t="s">
        <v>2108</v>
      </c>
      <c r="I88" s="257" t="s">
        <v>2088</v>
      </c>
      <c r="J88" s="257">
        <v>20</v>
      </c>
      <c r="K88" s="269"/>
    </row>
    <row r="89" spans="2:11" s="1" customFormat="1" ht="15" customHeight="1">
      <c r="B89" s="280"/>
      <c r="C89" s="257" t="s">
        <v>2109</v>
      </c>
      <c r="D89" s="257"/>
      <c r="E89" s="257"/>
      <c r="F89" s="278" t="s">
        <v>2092</v>
      </c>
      <c r="G89" s="279"/>
      <c r="H89" s="257" t="s">
        <v>2110</v>
      </c>
      <c r="I89" s="257" t="s">
        <v>2088</v>
      </c>
      <c r="J89" s="257">
        <v>20</v>
      </c>
      <c r="K89" s="269"/>
    </row>
    <row r="90" spans="2:11" s="1" customFormat="1" ht="15" customHeight="1">
      <c r="B90" s="280"/>
      <c r="C90" s="257" t="s">
        <v>2111</v>
      </c>
      <c r="D90" s="257"/>
      <c r="E90" s="257"/>
      <c r="F90" s="278" t="s">
        <v>2092</v>
      </c>
      <c r="G90" s="279"/>
      <c r="H90" s="257" t="s">
        <v>2112</v>
      </c>
      <c r="I90" s="257" t="s">
        <v>2088</v>
      </c>
      <c r="J90" s="257">
        <v>50</v>
      </c>
      <c r="K90" s="269"/>
    </row>
    <row r="91" spans="2:11" s="1" customFormat="1" ht="15" customHeight="1">
      <c r="B91" s="280"/>
      <c r="C91" s="257" t="s">
        <v>2113</v>
      </c>
      <c r="D91" s="257"/>
      <c r="E91" s="257"/>
      <c r="F91" s="278" t="s">
        <v>2092</v>
      </c>
      <c r="G91" s="279"/>
      <c r="H91" s="257" t="s">
        <v>2113</v>
      </c>
      <c r="I91" s="257" t="s">
        <v>2088</v>
      </c>
      <c r="J91" s="257">
        <v>50</v>
      </c>
      <c r="K91" s="269"/>
    </row>
    <row r="92" spans="2:11" s="1" customFormat="1" ht="15" customHeight="1">
      <c r="B92" s="280"/>
      <c r="C92" s="257" t="s">
        <v>2114</v>
      </c>
      <c r="D92" s="257"/>
      <c r="E92" s="257"/>
      <c r="F92" s="278" t="s">
        <v>2092</v>
      </c>
      <c r="G92" s="279"/>
      <c r="H92" s="257" t="s">
        <v>2115</v>
      </c>
      <c r="I92" s="257" t="s">
        <v>2088</v>
      </c>
      <c r="J92" s="257">
        <v>255</v>
      </c>
      <c r="K92" s="269"/>
    </row>
    <row r="93" spans="2:11" s="1" customFormat="1" ht="15" customHeight="1">
      <c r="B93" s="280"/>
      <c r="C93" s="257" t="s">
        <v>2116</v>
      </c>
      <c r="D93" s="257"/>
      <c r="E93" s="257"/>
      <c r="F93" s="278" t="s">
        <v>2086</v>
      </c>
      <c r="G93" s="279"/>
      <c r="H93" s="257" t="s">
        <v>2117</v>
      </c>
      <c r="I93" s="257" t="s">
        <v>2118</v>
      </c>
      <c r="J93" s="257"/>
      <c r="K93" s="269"/>
    </row>
    <row r="94" spans="2:11" s="1" customFormat="1" ht="15" customHeight="1">
      <c r="B94" s="280"/>
      <c r="C94" s="257" t="s">
        <v>2119</v>
      </c>
      <c r="D94" s="257"/>
      <c r="E94" s="257"/>
      <c r="F94" s="278" t="s">
        <v>2086</v>
      </c>
      <c r="G94" s="279"/>
      <c r="H94" s="257" t="s">
        <v>2120</v>
      </c>
      <c r="I94" s="257" t="s">
        <v>2121</v>
      </c>
      <c r="J94" s="257"/>
      <c r="K94" s="269"/>
    </row>
    <row r="95" spans="2:11" s="1" customFormat="1" ht="15" customHeight="1">
      <c r="B95" s="280"/>
      <c r="C95" s="257" t="s">
        <v>2122</v>
      </c>
      <c r="D95" s="257"/>
      <c r="E95" s="257"/>
      <c r="F95" s="278" t="s">
        <v>2086</v>
      </c>
      <c r="G95" s="279"/>
      <c r="H95" s="257" t="s">
        <v>2122</v>
      </c>
      <c r="I95" s="257" t="s">
        <v>2121</v>
      </c>
      <c r="J95" s="257"/>
      <c r="K95" s="269"/>
    </row>
    <row r="96" spans="2:11" s="1" customFormat="1" ht="15" customHeight="1">
      <c r="B96" s="280"/>
      <c r="C96" s="257" t="s">
        <v>41</v>
      </c>
      <c r="D96" s="257"/>
      <c r="E96" s="257"/>
      <c r="F96" s="278" t="s">
        <v>2086</v>
      </c>
      <c r="G96" s="279"/>
      <c r="H96" s="257" t="s">
        <v>2123</v>
      </c>
      <c r="I96" s="257" t="s">
        <v>2121</v>
      </c>
      <c r="J96" s="257"/>
      <c r="K96" s="269"/>
    </row>
    <row r="97" spans="2:11" s="1" customFormat="1" ht="15" customHeight="1">
      <c r="B97" s="280"/>
      <c r="C97" s="257" t="s">
        <v>51</v>
      </c>
      <c r="D97" s="257"/>
      <c r="E97" s="257"/>
      <c r="F97" s="278" t="s">
        <v>2086</v>
      </c>
      <c r="G97" s="279"/>
      <c r="H97" s="257" t="s">
        <v>2124</v>
      </c>
      <c r="I97" s="257" t="s">
        <v>2121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86" t="s">
        <v>2125</v>
      </c>
      <c r="D102" s="386"/>
      <c r="E102" s="386"/>
      <c r="F102" s="386"/>
      <c r="G102" s="386"/>
      <c r="H102" s="386"/>
      <c r="I102" s="386"/>
      <c r="J102" s="386"/>
      <c r="K102" s="269"/>
    </row>
    <row r="103" spans="2:11" s="1" customFormat="1" ht="17.25" customHeight="1">
      <c r="B103" s="268"/>
      <c r="C103" s="270" t="s">
        <v>2080</v>
      </c>
      <c r="D103" s="270"/>
      <c r="E103" s="270"/>
      <c r="F103" s="270" t="s">
        <v>2081</v>
      </c>
      <c r="G103" s="271"/>
      <c r="H103" s="270" t="s">
        <v>57</v>
      </c>
      <c r="I103" s="270" t="s">
        <v>60</v>
      </c>
      <c r="J103" s="270" t="s">
        <v>2082</v>
      </c>
      <c r="K103" s="269"/>
    </row>
    <row r="104" spans="2:11" s="1" customFormat="1" ht="17.25" customHeight="1">
      <c r="B104" s="268"/>
      <c r="C104" s="272" t="s">
        <v>2083</v>
      </c>
      <c r="D104" s="272"/>
      <c r="E104" s="272"/>
      <c r="F104" s="273" t="s">
        <v>2084</v>
      </c>
      <c r="G104" s="274"/>
      <c r="H104" s="272"/>
      <c r="I104" s="272"/>
      <c r="J104" s="272" t="s">
        <v>2085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56</v>
      </c>
      <c r="D106" s="277"/>
      <c r="E106" s="277"/>
      <c r="F106" s="278" t="s">
        <v>2086</v>
      </c>
      <c r="G106" s="257"/>
      <c r="H106" s="257" t="s">
        <v>2126</v>
      </c>
      <c r="I106" s="257" t="s">
        <v>2088</v>
      </c>
      <c r="J106" s="257">
        <v>20</v>
      </c>
      <c r="K106" s="269"/>
    </row>
    <row r="107" spans="2:11" s="1" customFormat="1" ht="15" customHeight="1">
      <c r="B107" s="268"/>
      <c r="C107" s="257" t="s">
        <v>2089</v>
      </c>
      <c r="D107" s="257"/>
      <c r="E107" s="257"/>
      <c r="F107" s="278" t="s">
        <v>2086</v>
      </c>
      <c r="G107" s="257"/>
      <c r="H107" s="257" t="s">
        <v>2126</v>
      </c>
      <c r="I107" s="257" t="s">
        <v>2088</v>
      </c>
      <c r="J107" s="257">
        <v>120</v>
      </c>
      <c r="K107" s="269"/>
    </row>
    <row r="108" spans="2:11" s="1" customFormat="1" ht="15" customHeight="1">
      <c r="B108" s="280"/>
      <c r="C108" s="257" t="s">
        <v>2091</v>
      </c>
      <c r="D108" s="257"/>
      <c r="E108" s="257"/>
      <c r="F108" s="278" t="s">
        <v>2092</v>
      </c>
      <c r="G108" s="257"/>
      <c r="H108" s="257" t="s">
        <v>2126</v>
      </c>
      <c r="I108" s="257" t="s">
        <v>2088</v>
      </c>
      <c r="J108" s="257">
        <v>50</v>
      </c>
      <c r="K108" s="269"/>
    </row>
    <row r="109" spans="2:11" s="1" customFormat="1" ht="15" customHeight="1">
      <c r="B109" s="280"/>
      <c r="C109" s="257" t="s">
        <v>2094</v>
      </c>
      <c r="D109" s="257"/>
      <c r="E109" s="257"/>
      <c r="F109" s="278" t="s">
        <v>2086</v>
      </c>
      <c r="G109" s="257"/>
      <c r="H109" s="257" t="s">
        <v>2126</v>
      </c>
      <c r="I109" s="257" t="s">
        <v>2096</v>
      </c>
      <c r="J109" s="257"/>
      <c r="K109" s="269"/>
    </row>
    <row r="110" spans="2:11" s="1" customFormat="1" ht="15" customHeight="1">
      <c r="B110" s="280"/>
      <c r="C110" s="257" t="s">
        <v>2105</v>
      </c>
      <c r="D110" s="257"/>
      <c r="E110" s="257"/>
      <c r="F110" s="278" t="s">
        <v>2092</v>
      </c>
      <c r="G110" s="257"/>
      <c r="H110" s="257" t="s">
        <v>2126</v>
      </c>
      <c r="I110" s="257" t="s">
        <v>2088</v>
      </c>
      <c r="J110" s="257">
        <v>50</v>
      </c>
      <c r="K110" s="269"/>
    </row>
    <row r="111" spans="2:11" s="1" customFormat="1" ht="15" customHeight="1">
      <c r="B111" s="280"/>
      <c r="C111" s="257" t="s">
        <v>2113</v>
      </c>
      <c r="D111" s="257"/>
      <c r="E111" s="257"/>
      <c r="F111" s="278" t="s">
        <v>2092</v>
      </c>
      <c r="G111" s="257"/>
      <c r="H111" s="257" t="s">
        <v>2126</v>
      </c>
      <c r="I111" s="257" t="s">
        <v>2088</v>
      </c>
      <c r="J111" s="257">
        <v>50</v>
      </c>
      <c r="K111" s="269"/>
    </row>
    <row r="112" spans="2:11" s="1" customFormat="1" ht="15" customHeight="1">
      <c r="B112" s="280"/>
      <c r="C112" s="257" t="s">
        <v>2111</v>
      </c>
      <c r="D112" s="257"/>
      <c r="E112" s="257"/>
      <c r="F112" s="278" t="s">
        <v>2092</v>
      </c>
      <c r="G112" s="257"/>
      <c r="H112" s="257" t="s">
        <v>2126</v>
      </c>
      <c r="I112" s="257" t="s">
        <v>2088</v>
      </c>
      <c r="J112" s="257">
        <v>50</v>
      </c>
      <c r="K112" s="269"/>
    </row>
    <row r="113" spans="2:11" s="1" customFormat="1" ht="15" customHeight="1">
      <c r="B113" s="280"/>
      <c r="C113" s="257" t="s">
        <v>56</v>
      </c>
      <c r="D113" s="257"/>
      <c r="E113" s="257"/>
      <c r="F113" s="278" t="s">
        <v>2086</v>
      </c>
      <c r="G113" s="257"/>
      <c r="H113" s="257" t="s">
        <v>2127</v>
      </c>
      <c r="I113" s="257" t="s">
        <v>2088</v>
      </c>
      <c r="J113" s="257">
        <v>20</v>
      </c>
      <c r="K113" s="269"/>
    </row>
    <row r="114" spans="2:11" s="1" customFormat="1" ht="15" customHeight="1">
      <c r="B114" s="280"/>
      <c r="C114" s="257" t="s">
        <v>2128</v>
      </c>
      <c r="D114" s="257"/>
      <c r="E114" s="257"/>
      <c r="F114" s="278" t="s">
        <v>2086</v>
      </c>
      <c r="G114" s="257"/>
      <c r="H114" s="257" t="s">
        <v>2129</v>
      </c>
      <c r="I114" s="257" t="s">
        <v>2088</v>
      </c>
      <c r="J114" s="257">
        <v>120</v>
      </c>
      <c r="K114" s="269"/>
    </row>
    <row r="115" spans="2:11" s="1" customFormat="1" ht="15" customHeight="1">
      <c r="B115" s="280"/>
      <c r="C115" s="257" t="s">
        <v>41</v>
      </c>
      <c r="D115" s="257"/>
      <c r="E115" s="257"/>
      <c r="F115" s="278" t="s">
        <v>2086</v>
      </c>
      <c r="G115" s="257"/>
      <c r="H115" s="257" t="s">
        <v>2130</v>
      </c>
      <c r="I115" s="257" t="s">
        <v>2121</v>
      </c>
      <c r="J115" s="257"/>
      <c r="K115" s="269"/>
    </row>
    <row r="116" spans="2:11" s="1" customFormat="1" ht="15" customHeight="1">
      <c r="B116" s="280"/>
      <c r="C116" s="257" t="s">
        <v>51</v>
      </c>
      <c r="D116" s="257"/>
      <c r="E116" s="257"/>
      <c r="F116" s="278" t="s">
        <v>2086</v>
      </c>
      <c r="G116" s="257"/>
      <c r="H116" s="257" t="s">
        <v>2131</v>
      </c>
      <c r="I116" s="257" t="s">
        <v>2121</v>
      </c>
      <c r="J116" s="257"/>
      <c r="K116" s="269"/>
    </row>
    <row r="117" spans="2:11" s="1" customFormat="1" ht="15" customHeight="1">
      <c r="B117" s="280"/>
      <c r="C117" s="257" t="s">
        <v>60</v>
      </c>
      <c r="D117" s="257"/>
      <c r="E117" s="257"/>
      <c r="F117" s="278" t="s">
        <v>2086</v>
      </c>
      <c r="G117" s="257"/>
      <c r="H117" s="257" t="s">
        <v>2132</v>
      </c>
      <c r="I117" s="257" t="s">
        <v>2133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84" t="s">
        <v>2134</v>
      </c>
      <c r="D122" s="384"/>
      <c r="E122" s="384"/>
      <c r="F122" s="384"/>
      <c r="G122" s="384"/>
      <c r="H122" s="384"/>
      <c r="I122" s="384"/>
      <c r="J122" s="384"/>
      <c r="K122" s="297"/>
    </row>
    <row r="123" spans="2:11" s="1" customFormat="1" ht="17.25" customHeight="1">
      <c r="B123" s="298"/>
      <c r="C123" s="270" t="s">
        <v>2080</v>
      </c>
      <c r="D123" s="270"/>
      <c r="E123" s="270"/>
      <c r="F123" s="270" t="s">
        <v>2081</v>
      </c>
      <c r="G123" s="271"/>
      <c r="H123" s="270" t="s">
        <v>57</v>
      </c>
      <c r="I123" s="270" t="s">
        <v>60</v>
      </c>
      <c r="J123" s="270" t="s">
        <v>2082</v>
      </c>
      <c r="K123" s="299"/>
    </row>
    <row r="124" spans="2:11" s="1" customFormat="1" ht="17.25" customHeight="1">
      <c r="B124" s="298"/>
      <c r="C124" s="272" t="s">
        <v>2083</v>
      </c>
      <c r="D124" s="272"/>
      <c r="E124" s="272"/>
      <c r="F124" s="273" t="s">
        <v>2084</v>
      </c>
      <c r="G124" s="274"/>
      <c r="H124" s="272"/>
      <c r="I124" s="272"/>
      <c r="J124" s="272" t="s">
        <v>2085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2089</v>
      </c>
      <c r="D126" s="277"/>
      <c r="E126" s="277"/>
      <c r="F126" s="278" t="s">
        <v>2086</v>
      </c>
      <c r="G126" s="257"/>
      <c r="H126" s="257" t="s">
        <v>2126</v>
      </c>
      <c r="I126" s="257" t="s">
        <v>2088</v>
      </c>
      <c r="J126" s="257">
        <v>120</v>
      </c>
      <c r="K126" s="303"/>
    </row>
    <row r="127" spans="2:11" s="1" customFormat="1" ht="15" customHeight="1">
      <c r="B127" s="300"/>
      <c r="C127" s="257" t="s">
        <v>2135</v>
      </c>
      <c r="D127" s="257"/>
      <c r="E127" s="257"/>
      <c r="F127" s="278" t="s">
        <v>2086</v>
      </c>
      <c r="G127" s="257"/>
      <c r="H127" s="257" t="s">
        <v>2136</v>
      </c>
      <c r="I127" s="257" t="s">
        <v>2088</v>
      </c>
      <c r="J127" s="257" t="s">
        <v>2137</v>
      </c>
      <c r="K127" s="303"/>
    </row>
    <row r="128" spans="2:11" s="1" customFormat="1" ht="15" customHeight="1">
      <c r="B128" s="300"/>
      <c r="C128" s="257" t="s">
        <v>2034</v>
      </c>
      <c r="D128" s="257"/>
      <c r="E128" s="257"/>
      <c r="F128" s="278" t="s">
        <v>2086</v>
      </c>
      <c r="G128" s="257"/>
      <c r="H128" s="257" t="s">
        <v>2138</v>
      </c>
      <c r="I128" s="257" t="s">
        <v>2088</v>
      </c>
      <c r="J128" s="257" t="s">
        <v>2137</v>
      </c>
      <c r="K128" s="303"/>
    </row>
    <row r="129" spans="2:11" s="1" customFormat="1" ht="15" customHeight="1">
      <c r="B129" s="300"/>
      <c r="C129" s="257" t="s">
        <v>2097</v>
      </c>
      <c r="D129" s="257"/>
      <c r="E129" s="257"/>
      <c r="F129" s="278" t="s">
        <v>2092</v>
      </c>
      <c r="G129" s="257"/>
      <c r="H129" s="257" t="s">
        <v>2098</v>
      </c>
      <c r="I129" s="257" t="s">
        <v>2088</v>
      </c>
      <c r="J129" s="257">
        <v>15</v>
      </c>
      <c r="K129" s="303"/>
    </row>
    <row r="130" spans="2:11" s="1" customFormat="1" ht="15" customHeight="1">
      <c r="B130" s="300"/>
      <c r="C130" s="281" t="s">
        <v>2099</v>
      </c>
      <c r="D130" s="281"/>
      <c r="E130" s="281"/>
      <c r="F130" s="282" t="s">
        <v>2092</v>
      </c>
      <c r="G130" s="281"/>
      <c r="H130" s="281" t="s">
        <v>2100</v>
      </c>
      <c r="I130" s="281" t="s">
        <v>2088</v>
      </c>
      <c r="J130" s="281">
        <v>15</v>
      </c>
      <c r="K130" s="303"/>
    </row>
    <row r="131" spans="2:11" s="1" customFormat="1" ht="15" customHeight="1">
      <c r="B131" s="300"/>
      <c r="C131" s="281" t="s">
        <v>2101</v>
      </c>
      <c r="D131" s="281"/>
      <c r="E131" s="281"/>
      <c r="F131" s="282" t="s">
        <v>2092</v>
      </c>
      <c r="G131" s="281"/>
      <c r="H131" s="281" t="s">
        <v>2102</v>
      </c>
      <c r="I131" s="281" t="s">
        <v>2088</v>
      </c>
      <c r="J131" s="281">
        <v>20</v>
      </c>
      <c r="K131" s="303"/>
    </row>
    <row r="132" spans="2:11" s="1" customFormat="1" ht="15" customHeight="1">
      <c r="B132" s="300"/>
      <c r="C132" s="281" t="s">
        <v>2103</v>
      </c>
      <c r="D132" s="281"/>
      <c r="E132" s="281"/>
      <c r="F132" s="282" t="s">
        <v>2092</v>
      </c>
      <c r="G132" s="281"/>
      <c r="H132" s="281" t="s">
        <v>2104</v>
      </c>
      <c r="I132" s="281" t="s">
        <v>2088</v>
      </c>
      <c r="J132" s="281">
        <v>20</v>
      </c>
      <c r="K132" s="303"/>
    </row>
    <row r="133" spans="2:11" s="1" customFormat="1" ht="15" customHeight="1">
      <c r="B133" s="300"/>
      <c r="C133" s="257" t="s">
        <v>2091</v>
      </c>
      <c r="D133" s="257"/>
      <c r="E133" s="257"/>
      <c r="F133" s="278" t="s">
        <v>2092</v>
      </c>
      <c r="G133" s="257"/>
      <c r="H133" s="257" t="s">
        <v>2126</v>
      </c>
      <c r="I133" s="257" t="s">
        <v>2088</v>
      </c>
      <c r="J133" s="257">
        <v>50</v>
      </c>
      <c r="K133" s="303"/>
    </row>
    <row r="134" spans="2:11" s="1" customFormat="1" ht="15" customHeight="1">
      <c r="B134" s="300"/>
      <c r="C134" s="257" t="s">
        <v>2105</v>
      </c>
      <c r="D134" s="257"/>
      <c r="E134" s="257"/>
      <c r="F134" s="278" t="s">
        <v>2092</v>
      </c>
      <c r="G134" s="257"/>
      <c r="H134" s="257" t="s">
        <v>2126</v>
      </c>
      <c r="I134" s="257" t="s">
        <v>2088</v>
      </c>
      <c r="J134" s="257">
        <v>50</v>
      </c>
      <c r="K134" s="303"/>
    </row>
    <row r="135" spans="2:11" s="1" customFormat="1" ht="15" customHeight="1">
      <c r="B135" s="300"/>
      <c r="C135" s="257" t="s">
        <v>2111</v>
      </c>
      <c r="D135" s="257"/>
      <c r="E135" s="257"/>
      <c r="F135" s="278" t="s">
        <v>2092</v>
      </c>
      <c r="G135" s="257"/>
      <c r="H135" s="257" t="s">
        <v>2126</v>
      </c>
      <c r="I135" s="257" t="s">
        <v>2088</v>
      </c>
      <c r="J135" s="257">
        <v>50</v>
      </c>
      <c r="K135" s="303"/>
    </row>
    <row r="136" spans="2:11" s="1" customFormat="1" ht="15" customHeight="1">
      <c r="B136" s="300"/>
      <c r="C136" s="257" t="s">
        <v>2113</v>
      </c>
      <c r="D136" s="257"/>
      <c r="E136" s="257"/>
      <c r="F136" s="278" t="s">
        <v>2092</v>
      </c>
      <c r="G136" s="257"/>
      <c r="H136" s="257" t="s">
        <v>2126</v>
      </c>
      <c r="I136" s="257" t="s">
        <v>2088</v>
      </c>
      <c r="J136" s="257">
        <v>50</v>
      </c>
      <c r="K136" s="303"/>
    </row>
    <row r="137" spans="2:11" s="1" customFormat="1" ht="15" customHeight="1">
      <c r="B137" s="300"/>
      <c r="C137" s="257" t="s">
        <v>2114</v>
      </c>
      <c r="D137" s="257"/>
      <c r="E137" s="257"/>
      <c r="F137" s="278" t="s">
        <v>2092</v>
      </c>
      <c r="G137" s="257"/>
      <c r="H137" s="257" t="s">
        <v>2139</v>
      </c>
      <c r="I137" s="257" t="s">
        <v>2088</v>
      </c>
      <c r="J137" s="257">
        <v>255</v>
      </c>
      <c r="K137" s="303"/>
    </row>
    <row r="138" spans="2:11" s="1" customFormat="1" ht="15" customHeight="1">
      <c r="B138" s="300"/>
      <c r="C138" s="257" t="s">
        <v>2116</v>
      </c>
      <c r="D138" s="257"/>
      <c r="E138" s="257"/>
      <c r="F138" s="278" t="s">
        <v>2086</v>
      </c>
      <c r="G138" s="257"/>
      <c r="H138" s="257" t="s">
        <v>2140</v>
      </c>
      <c r="I138" s="257" t="s">
        <v>2118</v>
      </c>
      <c r="J138" s="257"/>
      <c r="K138" s="303"/>
    </row>
    <row r="139" spans="2:11" s="1" customFormat="1" ht="15" customHeight="1">
      <c r="B139" s="300"/>
      <c r="C139" s="257" t="s">
        <v>2119</v>
      </c>
      <c r="D139" s="257"/>
      <c r="E139" s="257"/>
      <c r="F139" s="278" t="s">
        <v>2086</v>
      </c>
      <c r="G139" s="257"/>
      <c r="H139" s="257" t="s">
        <v>2141</v>
      </c>
      <c r="I139" s="257" t="s">
        <v>2121</v>
      </c>
      <c r="J139" s="257"/>
      <c r="K139" s="303"/>
    </row>
    <row r="140" spans="2:11" s="1" customFormat="1" ht="15" customHeight="1">
      <c r="B140" s="300"/>
      <c r="C140" s="257" t="s">
        <v>2122</v>
      </c>
      <c r="D140" s="257"/>
      <c r="E140" s="257"/>
      <c r="F140" s="278" t="s">
        <v>2086</v>
      </c>
      <c r="G140" s="257"/>
      <c r="H140" s="257" t="s">
        <v>2122</v>
      </c>
      <c r="I140" s="257" t="s">
        <v>2121</v>
      </c>
      <c r="J140" s="257"/>
      <c r="K140" s="303"/>
    </row>
    <row r="141" spans="2:11" s="1" customFormat="1" ht="15" customHeight="1">
      <c r="B141" s="300"/>
      <c r="C141" s="257" t="s">
        <v>41</v>
      </c>
      <c r="D141" s="257"/>
      <c r="E141" s="257"/>
      <c r="F141" s="278" t="s">
        <v>2086</v>
      </c>
      <c r="G141" s="257"/>
      <c r="H141" s="257" t="s">
        <v>2142</v>
      </c>
      <c r="I141" s="257" t="s">
        <v>2121</v>
      </c>
      <c r="J141" s="257"/>
      <c r="K141" s="303"/>
    </row>
    <row r="142" spans="2:11" s="1" customFormat="1" ht="15" customHeight="1">
      <c r="B142" s="300"/>
      <c r="C142" s="257" t="s">
        <v>2143</v>
      </c>
      <c r="D142" s="257"/>
      <c r="E142" s="257"/>
      <c r="F142" s="278" t="s">
        <v>2086</v>
      </c>
      <c r="G142" s="257"/>
      <c r="H142" s="257" t="s">
        <v>2144</v>
      </c>
      <c r="I142" s="257" t="s">
        <v>2121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86" t="s">
        <v>2145</v>
      </c>
      <c r="D147" s="386"/>
      <c r="E147" s="386"/>
      <c r="F147" s="386"/>
      <c r="G147" s="386"/>
      <c r="H147" s="386"/>
      <c r="I147" s="386"/>
      <c r="J147" s="386"/>
      <c r="K147" s="269"/>
    </row>
    <row r="148" spans="2:11" s="1" customFormat="1" ht="17.25" customHeight="1">
      <c r="B148" s="268"/>
      <c r="C148" s="270" t="s">
        <v>2080</v>
      </c>
      <c r="D148" s="270"/>
      <c r="E148" s="270"/>
      <c r="F148" s="270" t="s">
        <v>2081</v>
      </c>
      <c r="G148" s="271"/>
      <c r="H148" s="270" t="s">
        <v>57</v>
      </c>
      <c r="I148" s="270" t="s">
        <v>60</v>
      </c>
      <c r="J148" s="270" t="s">
        <v>2082</v>
      </c>
      <c r="K148" s="269"/>
    </row>
    <row r="149" spans="2:11" s="1" customFormat="1" ht="17.25" customHeight="1">
      <c r="B149" s="268"/>
      <c r="C149" s="272" t="s">
        <v>2083</v>
      </c>
      <c r="D149" s="272"/>
      <c r="E149" s="272"/>
      <c r="F149" s="273" t="s">
        <v>2084</v>
      </c>
      <c r="G149" s="274"/>
      <c r="H149" s="272"/>
      <c r="I149" s="272"/>
      <c r="J149" s="272" t="s">
        <v>2085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2089</v>
      </c>
      <c r="D151" s="257"/>
      <c r="E151" s="257"/>
      <c r="F151" s="308" t="s">
        <v>2086</v>
      </c>
      <c r="G151" s="257"/>
      <c r="H151" s="307" t="s">
        <v>2126</v>
      </c>
      <c r="I151" s="307" t="s">
        <v>2088</v>
      </c>
      <c r="J151" s="307">
        <v>120</v>
      </c>
      <c r="K151" s="303"/>
    </row>
    <row r="152" spans="2:11" s="1" customFormat="1" ht="15" customHeight="1">
      <c r="B152" s="280"/>
      <c r="C152" s="307" t="s">
        <v>2135</v>
      </c>
      <c r="D152" s="257"/>
      <c r="E152" s="257"/>
      <c r="F152" s="308" t="s">
        <v>2086</v>
      </c>
      <c r="G152" s="257"/>
      <c r="H152" s="307" t="s">
        <v>2146</v>
      </c>
      <c r="I152" s="307" t="s">
        <v>2088</v>
      </c>
      <c r="J152" s="307" t="s">
        <v>2137</v>
      </c>
      <c r="K152" s="303"/>
    </row>
    <row r="153" spans="2:11" s="1" customFormat="1" ht="15" customHeight="1">
      <c r="B153" s="280"/>
      <c r="C153" s="307" t="s">
        <v>2034</v>
      </c>
      <c r="D153" s="257"/>
      <c r="E153" s="257"/>
      <c r="F153" s="308" t="s">
        <v>2086</v>
      </c>
      <c r="G153" s="257"/>
      <c r="H153" s="307" t="s">
        <v>2147</v>
      </c>
      <c r="I153" s="307" t="s">
        <v>2088</v>
      </c>
      <c r="J153" s="307" t="s">
        <v>2137</v>
      </c>
      <c r="K153" s="303"/>
    </row>
    <row r="154" spans="2:11" s="1" customFormat="1" ht="15" customHeight="1">
      <c r="B154" s="280"/>
      <c r="C154" s="307" t="s">
        <v>2091</v>
      </c>
      <c r="D154" s="257"/>
      <c r="E154" s="257"/>
      <c r="F154" s="308" t="s">
        <v>2092</v>
      </c>
      <c r="G154" s="257"/>
      <c r="H154" s="307" t="s">
        <v>2126</v>
      </c>
      <c r="I154" s="307" t="s">
        <v>2088</v>
      </c>
      <c r="J154" s="307">
        <v>50</v>
      </c>
      <c r="K154" s="303"/>
    </row>
    <row r="155" spans="2:11" s="1" customFormat="1" ht="15" customHeight="1">
      <c r="B155" s="280"/>
      <c r="C155" s="307" t="s">
        <v>2094</v>
      </c>
      <c r="D155" s="257"/>
      <c r="E155" s="257"/>
      <c r="F155" s="308" t="s">
        <v>2086</v>
      </c>
      <c r="G155" s="257"/>
      <c r="H155" s="307" t="s">
        <v>2126</v>
      </c>
      <c r="I155" s="307" t="s">
        <v>2096</v>
      </c>
      <c r="J155" s="307"/>
      <c r="K155" s="303"/>
    </row>
    <row r="156" spans="2:11" s="1" customFormat="1" ht="15" customHeight="1">
      <c r="B156" s="280"/>
      <c r="C156" s="307" t="s">
        <v>2105</v>
      </c>
      <c r="D156" s="257"/>
      <c r="E156" s="257"/>
      <c r="F156" s="308" t="s">
        <v>2092</v>
      </c>
      <c r="G156" s="257"/>
      <c r="H156" s="307" t="s">
        <v>2126</v>
      </c>
      <c r="I156" s="307" t="s">
        <v>2088</v>
      </c>
      <c r="J156" s="307">
        <v>50</v>
      </c>
      <c r="K156" s="303"/>
    </row>
    <row r="157" spans="2:11" s="1" customFormat="1" ht="15" customHeight="1">
      <c r="B157" s="280"/>
      <c r="C157" s="307" t="s">
        <v>2113</v>
      </c>
      <c r="D157" s="257"/>
      <c r="E157" s="257"/>
      <c r="F157" s="308" t="s">
        <v>2092</v>
      </c>
      <c r="G157" s="257"/>
      <c r="H157" s="307" t="s">
        <v>2126</v>
      </c>
      <c r="I157" s="307" t="s">
        <v>2088</v>
      </c>
      <c r="J157" s="307">
        <v>50</v>
      </c>
      <c r="K157" s="303"/>
    </row>
    <row r="158" spans="2:11" s="1" customFormat="1" ht="15" customHeight="1">
      <c r="B158" s="280"/>
      <c r="C158" s="307" t="s">
        <v>2111</v>
      </c>
      <c r="D158" s="257"/>
      <c r="E158" s="257"/>
      <c r="F158" s="308" t="s">
        <v>2092</v>
      </c>
      <c r="G158" s="257"/>
      <c r="H158" s="307" t="s">
        <v>2126</v>
      </c>
      <c r="I158" s="307" t="s">
        <v>2088</v>
      </c>
      <c r="J158" s="307">
        <v>50</v>
      </c>
      <c r="K158" s="303"/>
    </row>
    <row r="159" spans="2:11" s="1" customFormat="1" ht="15" customHeight="1">
      <c r="B159" s="280"/>
      <c r="C159" s="307" t="s">
        <v>252</v>
      </c>
      <c r="D159" s="257"/>
      <c r="E159" s="257"/>
      <c r="F159" s="308" t="s">
        <v>2086</v>
      </c>
      <c r="G159" s="257"/>
      <c r="H159" s="307" t="s">
        <v>2148</v>
      </c>
      <c r="I159" s="307" t="s">
        <v>2088</v>
      </c>
      <c r="J159" s="307" t="s">
        <v>2149</v>
      </c>
      <c r="K159" s="303"/>
    </row>
    <row r="160" spans="2:11" s="1" customFormat="1" ht="15" customHeight="1">
      <c r="B160" s="280"/>
      <c r="C160" s="307" t="s">
        <v>2150</v>
      </c>
      <c r="D160" s="257"/>
      <c r="E160" s="257"/>
      <c r="F160" s="308" t="s">
        <v>2086</v>
      </c>
      <c r="G160" s="257"/>
      <c r="H160" s="307" t="s">
        <v>2151</v>
      </c>
      <c r="I160" s="307" t="s">
        <v>2121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84" t="s">
        <v>2152</v>
      </c>
      <c r="D165" s="384"/>
      <c r="E165" s="384"/>
      <c r="F165" s="384"/>
      <c r="G165" s="384"/>
      <c r="H165" s="384"/>
      <c r="I165" s="384"/>
      <c r="J165" s="384"/>
      <c r="K165" s="250"/>
    </row>
    <row r="166" spans="2:11" s="1" customFormat="1" ht="17.25" customHeight="1">
      <c r="B166" s="249"/>
      <c r="C166" s="270" t="s">
        <v>2080</v>
      </c>
      <c r="D166" s="270"/>
      <c r="E166" s="270"/>
      <c r="F166" s="270" t="s">
        <v>2081</v>
      </c>
      <c r="G166" s="312"/>
      <c r="H166" s="313" t="s">
        <v>57</v>
      </c>
      <c r="I166" s="313" t="s">
        <v>60</v>
      </c>
      <c r="J166" s="270" t="s">
        <v>2082</v>
      </c>
      <c r="K166" s="250"/>
    </row>
    <row r="167" spans="2:11" s="1" customFormat="1" ht="17.25" customHeight="1">
      <c r="B167" s="251"/>
      <c r="C167" s="272" t="s">
        <v>2083</v>
      </c>
      <c r="D167" s="272"/>
      <c r="E167" s="272"/>
      <c r="F167" s="273" t="s">
        <v>2084</v>
      </c>
      <c r="G167" s="314"/>
      <c r="H167" s="315"/>
      <c r="I167" s="315"/>
      <c r="J167" s="272" t="s">
        <v>2085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2089</v>
      </c>
      <c r="D169" s="257"/>
      <c r="E169" s="257"/>
      <c r="F169" s="278" t="s">
        <v>2086</v>
      </c>
      <c r="G169" s="257"/>
      <c r="H169" s="257" t="s">
        <v>2126</v>
      </c>
      <c r="I169" s="257" t="s">
        <v>2088</v>
      </c>
      <c r="J169" s="257">
        <v>120</v>
      </c>
      <c r="K169" s="303"/>
    </row>
    <row r="170" spans="2:11" s="1" customFormat="1" ht="15" customHeight="1">
      <c r="B170" s="280"/>
      <c r="C170" s="257" t="s">
        <v>2135</v>
      </c>
      <c r="D170" s="257"/>
      <c r="E170" s="257"/>
      <c r="F170" s="278" t="s">
        <v>2086</v>
      </c>
      <c r="G170" s="257"/>
      <c r="H170" s="257" t="s">
        <v>2136</v>
      </c>
      <c r="I170" s="257" t="s">
        <v>2088</v>
      </c>
      <c r="J170" s="257" t="s">
        <v>2137</v>
      </c>
      <c r="K170" s="303"/>
    </row>
    <row r="171" spans="2:11" s="1" customFormat="1" ht="15" customHeight="1">
      <c r="B171" s="280"/>
      <c r="C171" s="257" t="s">
        <v>2034</v>
      </c>
      <c r="D171" s="257"/>
      <c r="E171" s="257"/>
      <c r="F171" s="278" t="s">
        <v>2086</v>
      </c>
      <c r="G171" s="257"/>
      <c r="H171" s="257" t="s">
        <v>2153</v>
      </c>
      <c r="I171" s="257" t="s">
        <v>2088</v>
      </c>
      <c r="J171" s="257" t="s">
        <v>2137</v>
      </c>
      <c r="K171" s="303"/>
    </row>
    <row r="172" spans="2:11" s="1" customFormat="1" ht="15" customHeight="1">
      <c r="B172" s="280"/>
      <c r="C172" s="257" t="s">
        <v>2091</v>
      </c>
      <c r="D172" s="257"/>
      <c r="E172" s="257"/>
      <c r="F172" s="278" t="s">
        <v>2092</v>
      </c>
      <c r="G172" s="257"/>
      <c r="H172" s="257" t="s">
        <v>2153</v>
      </c>
      <c r="I172" s="257" t="s">
        <v>2088</v>
      </c>
      <c r="J172" s="257">
        <v>50</v>
      </c>
      <c r="K172" s="303"/>
    </row>
    <row r="173" spans="2:11" s="1" customFormat="1" ht="15" customHeight="1">
      <c r="B173" s="280"/>
      <c r="C173" s="257" t="s">
        <v>2094</v>
      </c>
      <c r="D173" s="257"/>
      <c r="E173" s="257"/>
      <c r="F173" s="278" t="s">
        <v>2086</v>
      </c>
      <c r="G173" s="257"/>
      <c r="H173" s="257" t="s">
        <v>2153</v>
      </c>
      <c r="I173" s="257" t="s">
        <v>2096</v>
      </c>
      <c r="J173" s="257"/>
      <c r="K173" s="303"/>
    </row>
    <row r="174" spans="2:11" s="1" customFormat="1" ht="15" customHeight="1">
      <c r="B174" s="280"/>
      <c r="C174" s="257" t="s">
        <v>2105</v>
      </c>
      <c r="D174" s="257"/>
      <c r="E174" s="257"/>
      <c r="F174" s="278" t="s">
        <v>2092</v>
      </c>
      <c r="G174" s="257"/>
      <c r="H174" s="257" t="s">
        <v>2153</v>
      </c>
      <c r="I174" s="257" t="s">
        <v>2088</v>
      </c>
      <c r="J174" s="257">
        <v>50</v>
      </c>
      <c r="K174" s="303"/>
    </row>
    <row r="175" spans="2:11" s="1" customFormat="1" ht="15" customHeight="1">
      <c r="B175" s="280"/>
      <c r="C175" s="257" t="s">
        <v>2113</v>
      </c>
      <c r="D175" s="257"/>
      <c r="E175" s="257"/>
      <c r="F175" s="278" t="s">
        <v>2092</v>
      </c>
      <c r="G175" s="257"/>
      <c r="H175" s="257" t="s">
        <v>2153</v>
      </c>
      <c r="I175" s="257" t="s">
        <v>2088</v>
      </c>
      <c r="J175" s="257">
        <v>50</v>
      </c>
      <c r="K175" s="303"/>
    </row>
    <row r="176" spans="2:11" s="1" customFormat="1" ht="15" customHeight="1">
      <c r="B176" s="280"/>
      <c r="C176" s="257" t="s">
        <v>2111</v>
      </c>
      <c r="D176" s="257"/>
      <c r="E176" s="257"/>
      <c r="F176" s="278" t="s">
        <v>2092</v>
      </c>
      <c r="G176" s="257"/>
      <c r="H176" s="257" t="s">
        <v>2153</v>
      </c>
      <c r="I176" s="257" t="s">
        <v>2088</v>
      </c>
      <c r="J176" s="257">
        <v>50</v>
      </c>
      <c r="K176" s="303"/>
    </row>
    <row r="177" spans="2:11" s="1" customFormat="1" ht="15" customHeight="1">
      <c r="B177" s="280"/>
      <c r="C177" s="257" t="s">
        <v>261</v>
      </c>
      <c r="D177" s="257"/>
      <c r="E177" s="257"/>
      <c r="F177" s="278" t="s">
        <v>2086</v>
      </c>
      <c r="G177" s="257"/>
      <c r="H177" s="257" t="s">
        <v>2154</v>
      </c>
      <c r="I177" s="257" t="s">
        <v>2155</v>
      </c>
      <c r="J177" s="257"/>
      <c r="K177" s="303"/>
    </row>
    <row r="178" spans="2:11" s="1" customFormat="1" ht="15" customHeight="1">
      <c r="B178" s="280"/>
      <c r="C178" s="257" t="s">
        <v>60</v>
      </c>
      <c r="D178" s="257"/>
      <c r="E178" s="257"/>
      <c r="F178" s="278" t="s">
        <v>2086</v>
      </c>
      <c r="G178" s="257"/>
      <c r="H178" s="257" t="s">
        <v>2156</v>
      </c>
      <c r="I178" s="257" t="s">
        <v>2157</v>
      </c>
      <c r="J178" s="257">
        <v>1</v>
      </c>
      <c r="K178" s="303"/>
    </row>
    <row r="179" spans="2:11" s="1" customFormat="1" ht="15" customHeight="1">
      <c r="B179" s="280"/>
      <c r="C179" s="257" t="s">
        <v>56</v>
      </c>
      <c r="D179" s="257"/>
      <c r="E179" s="257"/>
      <c r="F179" s="278" t="s">
        <v>2086</v>
      </c>
      <c r="G179" s="257"/>
      <c r="H179" s="257" t="s">
        <v>2158</v>
      </c>
      <c r="I179" s="257" t="s">
        <v>2088</v>
      </c>
      <c r="J179" s="257">
        <v>20</v>
      </c>
      <c r="K179" s="303"/>
    </row>
    <row r="180" spans="2:11" s="1" customFormat="1" ht="15" customHeight="1">
      <c r="B180" s="280"/>
      <c r="C180" s="257" t="s">
        <v>57</v>
      </c>
      <c r="D180" s="257"/>
      <c r="E180" s="257"/>
      <c r="F180" s="278" t="s">
        <v>2086</v>
      </c>
      <c r="G180" s="257"/>
      <c r="H180" s="257" t="s">
        <v>2159</v>
      </c>
      <c r="I180" s="257" t="s">
        <v>2088</v>
      </c>
      <c r="J180" s="257">
        <v>255</v>
      </c>
      <c r="K180" s="303"/>
    </row>
    <row r="181" spans="2:11" s="1" customFormat="1" ht="15" customHeight="1">
      <c r="B181" s="280"/>
      <c r="C181" s="257" t="s">
        <v>262</v>
      </c>
      <c r="D181" s="257"/>
      <c r="E181" s="257"/>
      <c r="F181" s="278" t="s">
        <v>2086</v>
      </c>
      <c r="G181" s="257"/>
      <c r="H181" s="257" t="s">
        <v>2050</v>
      </c>
      <c r="I181" s="257" t="s">
        <v>2088</v>
      </c>
      <c r="J181" s="257">
        <v>10</v>
      </c>
      <c r="K181" s="303"/>
    </row>
    <row r="182" spans="2:11" s="1" customFormat="1" ht="15" customHeight="1">
      <c r="B182" s="280"/>
      <c r="C182" s="257" t="s">
        <v>263</v>
      </c>
      <c r="D182" s="257"/>
      <c r="E182" s="257"/>
      <c r="F182" s="278" t="s">
        <v>2086</v>
      </c>
      <c r="G182" s="257"/>
      <c r="H182" s="257" t="s">
        <v>2160</v>
      </c>
      <c r="I182" s="257" t="s">
        <v>2121</v>
      </c>
      <c r="J182" s="257"/>
      <c r="K182" s="303"/>
    </row>
    <row r="183" spans="2:11" s="1" customFormat="1" ht="15" customHeight="1">
      <c r="B183" s="280"/>
      <c r="C183" s="257" t="s">
        <v>2161</v>
      </c>
      <c r="D183" s="257"/>
      <c r="E183" s="257"/>
      <c r="F183" s="278" t="s">
        <v>2086</v>
      </c>
      <c r="G183" s="257"/>
      <c r="H183" s="257" t="s">
        <v>2162</v>
      </c>
      <c r="I183" s="257" t="s">
        <v>2121</v>
      </c>
      <c r="J183" s="257"/>
      <c r="K183" s="303"/>
    </row>
    <row r="184" spans="2:11" s="1" customFormat="1" ht="15" customHeight="1">
      <c r="B184" s="280"/>
      <c r="C184" s="257" t="s">
        <v>2150</v>
      </c>
      <c r="D184" s="257"/>
      <c r="E184" s="257"/>
      <c r="F184" s="278" t="s">
        <v>2086</v>
      </c>
      <c r="G184" s="257"/>
      <c r="H184" s="257" t="s">
        <v>2163</v>
      </c>
      <c r="I184" s="257" t="s">
        <v>2121</v>
      </c>
      <c r="J184" s="257"/>
      <c r="K184" s="303"/>
    </row>
    <row r="185" spans="2:11" s="1" customFormat="1" ht="15" customHeight="1">
      <c r="B185" s="280"/>
      <c r="C185" s="257" t="s">
        <v>265</v>
      </c>
      <c r="D185" s="257"/>
      <c r="E185" s="257"/>
      <c r="F185" s="278" t="s">
        <v>2092</v>
      </c>
      <c r="G185" s="257"/>
      <c r="H185" s="257" t="s">
        <v>2164</v>
      </c>
      <c r="I185" s="257" t="s">
        <v>2088</v>
      </c>
      <c r="J185" s="257">
        <v>50</v>
      </c>
      <c r="K185" s="303"/>
    </row>
    <row r="186" spans="2:11" s="1" customFormat="1" ht="15" customHeight="1">
      <c r="B186" s="280"/>
      <c r="C186" s="257" t="s">
        <v>2165</v>
      </c>
      <c r="D186" s="257"/>
      <c r="E186" s="257"/>
      <c r="F186" s="278" t="s">
        <v>2092</v>
      </c>
      <c r="G186" s="257"/>
      <c r="H186" s="257" t="s">
        <v>2166</v>
      </c>
      <c r="I186" s="257" t="s">
        <v>2167</v>
      </c>
      <c r="J186" s="257"/>
      <c r="K186" s="303"/>
    </row>
    <row r="187" spans="2:11" s="1" customFormat="1" ht="15" customHeight="1">
      <c r="B187" s="280"/>
      <c r="C187" s="257" t="s">
        <v>2168</v>
      </c>
      <c r="D187" s="257"/>
      <c r="E187" s="257"/>
      <c r="F187" s="278" t="s">
        <v>2092</v>
      </c>
      <c r="G187" s="257"/>
      <c r="H187" s="257" t="s">
        <v>2169</v>
      </c>
      <c r="I187" s="257" t="s">
        <v>2167</v>
      </c>
      <c r="J187" s="257"/>
      <c r="K187" s="303"/>
    </row>
    <row r="188" spans="2:11" s="1" customFormat="1" ht="15" customHeight="1">
      <c r="B188" s="280"/>
      <c r="C188" s="257" t="s">
        <v>2170</v>
      </c>
      <c r="D188" s="257"/>
      <c r="E188" s="257"/>
      <c r="F188" s="278" t="s">
        <v>2092</v>
      </c>
      <c r="G188" s="257"/>
      <c r="H188" s="257" t="s">
        <v>2171</v>
      </c>
      <c r="I188" s="257" t="s">
        <v>2167</v>
      </c>
      <c r="J188" s="257"/>
      <c r="K188" s="303"/>
    </row>
    <row r="189" spans="2:11" s="1" customFormat="1" ht="15" customHeight="1">
      <c r="B189" s="280"/>
      <c r="C189" s="316" t="s">
        <v>2172</v>
      </c>
      <c r="D189" s="257"/>
      <c r="E189" s="257"/>
      <c r="F189" s="278" t="s">
        <v>2092</v>
      </c>
      <c r="G189" s="257"/>
      <c r="H189" s="257" t="s">
        <v>2173</v>
      </c>
      <c r="I189" s="257" t="s">
        <v>2174</v>
      </c>
      <c r="J189" s="317" t="s">
        <v>2175</v>
      </c>
      <c r="K189" s="303"/>
    </row>
    <row r="190" spans="2:11" s="17" customFormat="1" ht="15" customHeight="1">
      <c r="B190" s="318"/>
      <c r="C190" s="319" t="s">
        <v>2176</v>
      </c>
      <c r="D190" s="320"/>
      <c r="E190" s="320"/>
      <c r="F190" s="321" t="s">
        <v>2092</v>
      </c>
      <c r="G190" s="320"/>
      <c r="H190" s="320" t="s">
        <v>2177</v>
      </c>
      <c r="I190" s="320" t="s">
        <v>2174</v>
      </c>
      <c r="J190" s="322" t="s">
        <v>2175</v>
      </c>
      <c r="K190" s="323"/>
    </row>
    <row r="191" spans="2:11" s="1" customFormat="1" ht="15" customHeight="1">
      <c r="B191" s="280"/>
      <c r="C191" s="316" t="s">
        <v>45</v>
      </c>
      <c r="D191" s="257"/>
      <c r="E191" s="257"/>
      <c r="F191" s="278" t="s">
        <v>2086</v>
      </c>
      <c r="G191" s="257"/>
      <c r="H191" s="254" t="s">
        <v>2178</v>
      </c>
      <c r="I191" s="257" t="s">
        <v>2179</v>
      </c>
      <c r="J191" s="257"/>
      <c r="K191" s="303"/>
    </row>
    <row r="192" spans="2:11" s="1" customFormat="1" ht="15" customHeight="1">
      <c r="B192" s="280"/>
      <c r="C192" s="316" t="s">
        <v>2180</v>
      </c>
      <c r="D192" s="257"/>
      <c r="E192" s="257"/>
      <c r="F192" s="278" t="s">
        <v>2086</v>
      </c>
      <c r="G192" s="257"/>
      <c r="H192" s="257" t="s">
        <v>2181</v>
      </c>
      <c r="I192" s="257" t="s">
        <v>2121</v>
      </c>
      <c r="J192" s="257"/>
      <c r="K192" s="303"/>
    </row>
    <row r="193" spans="2:11" s="1" customFormat="1" ht="15" customHeight="1">
      <c r="B193" s="280"/>
      <c r="C193" s="316" t="s">
        <v>2182</v>
      </c>
      <c r="D193" s="257"/>
      <c r="E193" s="257"/>
      <c r="F193" s="278" t="s">
        <v>2086</v>
      </c>
      <c r="G193" s="257"/>
      <c r="H193" s="257" t="s">
        <v>2183</v>
      </c>
      <c r="I193" s="257" t="s">
        <v>2121</v>
      </c>
      <c r="J193" s="257"/>
      <c r="K193" s="303"/>
    </row>
    <row r="194" spans="2:11" s="1" customFormat="1" ht="15" customHeight="1">
      <c r="B194" s="280"/>
      <c r="C194" s="316" t="s">
        <v>2184</v>
      </c>
      <c r="D194" s="257"/>
      <c r="E194" s="257"/>
      <c r="F194" s="278" t="s">
        <v>2092</v>
      </c>
      <c r="G194" s="257"/>
      <c r="H194" s="257" t="s">
        <v>2185</v>
      </c>
      <c r="I194" s="257" t="s">
        <v>2121</v>
      </c>
      <c r="J194" s="257"/>
      <c r="K194" s="303"/>
    </row>
    <row r="195" spans="2:11" s="1" customFormat="1" ht="15" customHeight="1">
      <c r="B195" s="309"/>
      <c r="C195" s="324"/>
      <c r="D195" s="289"/>
      <c r="E195" s="289"/>
      <c r="F195" s="289"/>
      <c r="G195" s="289"/>
      <c r="H195" s="289"/>
      <c r="I195" s="289"/>
      <c r="J195" s="289"/>
      <c r="K195" s="310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91"/>
      <c r="C197" s="301"/>
      <c r="D197" s="301"/>
      <c r="E197" s="301"/>
      <c r="F197" s="311"/>
      <c r="G197" s="301"/>
      <c r="H197" s="301"/>
      <c r="I197" s="301"/>
      <c r="J197" s="301"/>
      <c r="K197" s="291"/>
    </row>
    <row r="198" spans="2:11" s="1" customFormat="1" ht="18.75" customHeight="1"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</row>
    <row r="199" spans="2:11" s="1" customFormat="1" ht="13.5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pans="2:11" s="1" customFormat="1" ht="21">
      <c r="B200" s="249"/>
      <c r="C200" s="384" t="s">
        <v>2186</v>
      </c>
      <c r="D200" s="384"/>
      <c r="E200" s="384"/>
      <c r="F200" s="384"/>
      <c r="G200" s="384"/>
      <c r="H200" s="384"/>
      <c r="I200" s="384"/>
      <c r="J200" s="384"/>
      <c r="K200" s="250"/>
    </row>
    <row r="201" spans="2:11" s="1" customFormat="1" ht="25.5" customHeight="1">
      <c r="B201" s="249"/>
      <c r="C201" s="325" t="s">
        <v>2187</v>
      </c>
      <c r="D201" s="325"/>
      <c r="E201" s="325"/>
      <c r="F201" s="325" t="s">
        <v>2188</v>
      </c>
      <c r="G201" s="326"/>
      <c r="H201" s="387" t="s">
        <v>2189</v>
      </c>
      <c r="I201" s="387"/>
      <c r="J201" s="387"/>
      <c r="K201" s="250"/>
    </row>
    <row r="202" spans="2:11" s="1" customFormat="1" ht="5.25" customHeight="1">
      <c r="B202" s="280"/>
      <c r="C202" s="275"/>
      <c r="D202" s="275"/>
      <c r="E202" s="275"/>
      <c r="F202" s="275"/>
      <c r="G202" s="301"/>
      <c r="H202" s="275"/>
      <c r="I202" s="275"/>
      <c r="J202" s="275"/>
      <c r="K202" s="303"/>
    </row>
    <row r="203" spans="2:11" s="1" customFormat="1" ht="15" customHeight="1">
      <c r="B203" s="280"/>
      <c r="C203" s="257" t="s">
        <v>2179</v>
      </c>
      <c r="D203" s="257"/>
      <c r="E203" s="257"/>
      <c r="F203" s="278" t="s">
        <v>46</v>
      </c>
      <c r="G203" s="257"/>
      <c r="H203" s="388" t="s">
        <v>2190</v>
      </c>
      <c r="I203" s="388"/>
      <c r="J203" s="388"/>
      <c r="K203" s="303"/>
    </row>
    <row r="204" spans="2:11" s="1" customFormat="1" ht="15" customHeight="1">
      <c r="B204" s="280"/>
      <c r="C204" s="257"/>
      <c r="D204" s="257"/>
      <c r="E204" s="257"/>
      <c r="F204" s="278" t="s">
        <v>47</v>
      </c>
      <c r="G204" s="257"/>
      <c r="H204" s="388" t="s">
        <v>2191</v>
      </c>
      <c r="I204" s="388"/>
      <c r="J204" s="388"/>
      <c r="K204" s="303"/>
    </row>
    <row r="205" spans="2:11" s="1" customFormat="1" ht="15" customHeight="1">
      <c r="B205" s="280"/>
      <c r="C205" s="257"/>
      <c r="D205" s="257"/>
      <c r="E205" s="257"/>
      <c r="F205" s="278" t="s">
        <v>50</v>
      </c>
      <c r="G205" s="257"/>
      <c r="H205" s="388" t="s">
        <v>2192</v>
      </c>
      <c r="I205" s="388"/>
      <c r="J205" s="388"/>
      <c r="K205" s="303"/>
    </row>
    <row r="206" spans="2:11" s="1" customFormat="1" ht="15" customHeight="1">
      <c r="B206" s="280"/>
      <c r="C206" s="257"/>
      <c r="D206" s="257"/>
      <c r="E206" s="257"/>
      <c r="F206" s="278" t="s">
        <v>48</v>
      </c>
      <c r="G206" s="257"/>
      <c r="H206" s="388" t="s">
        <v>2193</v>
      </c>
      <c r="I206" s="388"/>
      <c r="J206" s="388"/>
      <c r="K206" s="303"/>
    </row>
    <row r="207" spans="2:11" s="1" customFormat="1" ht="15" customHeight="1">
      <c r="B207" s="280"/>
      <c r="C207" s="257"/>
      <c r="D207" s="257"/>
      <c r="E207" s="257"/>
      <c r="F207" s="278" t="s">
        <v>49</v>
      </c>
      <c r="G207" s="257"/>
      <c r="H207" s="388" t="s">
        <v>2194</v>
      </c>
      <c r="I207" s="388"/>
      <c r="J207" s="388"/>
      <c r="K207" s="303"/>
    </row>
    <row r="208" spans="2:11" s="1" customFormat="1" ht="15" customHeight="1">
      <c r="B208" s="280"/>
      <c r="C208" s="257"/>
      <c r="D208" s="257"/>
      <c r="E208" s="257"/>
      <c r="F208" s="278"/>
      <c r="G208" s="257"/>
      <c r="H208" s="257"/>
      <c r="I208" s="257"/>
      <c r="J208" s="257"/>
      <c r="K208" s="303"/>
    </row>
    <row r="209" spans="2:11" s="1" customFormat="1" ht="15" customHeight="1">
      <c r="B209" s="280"/>
      <c r="C209" s="257" t="s">
        <v>2133</v>
      </c>
      <c r="D209" s="257"/>
      <c r="E209" s="257"/>
      <c r="F209" s="278" t="s">
        <v>82</v>
      </c>
      <c r="G209" s="257"/>
      <c r="H209" s="388" t="s">
        <v>2195</v>
      </c>
      <c r="I209" s="388"/>
      <c r="J209" s="388"/>
      <c r="K209" s="303"/>
    </row>
    <row r="210" spans="2:11" s="1" customFormat="1" ht="15" customHeight="1">
      <c r="B210" s="280"/>
      <c r="C210" s="257"/>
      <c r="D210" s="257"/>
      <c r="E210" s="257"/>
      <c r="F210" s="278" t="s">
        <v>2028</v>
      </c>
      <c r="G210" s="257"/>
      <c r="H210" s="388" t="s">
        <v>2029</v>
      </c>
      <c r="I210" s="388"/>
      <c r="J210" s="388"/>
      <c r="K210" s="303"/>
    </row>
    <row r="211" spans="2:11" s="1" customFormat="1" ht="15" customHeight="1">
      <c r="B211" s="280"/>
      <c r="C211" s="257"/>
      <c r="D211" s="257"/>
      <c r="E211" s="257"/>
      <c r="F211" s="278" t="s">
        <v>2026</v>
      </c>
      <c r="G211" s="257"/>
      <c r="H211" s="388" t="s">
        <v>2196</v>
      </c>
      <c r="I211" s="388"/>
      <c r="J211" s="388"/>
      <c r="K211" s="303"/>
    </row>
    <row r="212" spans="2:11" s="1" customFormat="1" ht="15" customHeight="1">
      <c r="B212" s="327"/>
      <c r="C212" s="257"/>
      <c r="D212" s="257"/>
      <c r="E212" s="257"/>
      <c r="F212" s="278" t="s">
        <v>2030</v>
      </c>
      <c r="G212" s="316"/>
      <c r="H212" s="389" t="s">
        <v>2031</v>
      </c>
      <c r="I212" s="389"/>
      <c r="J212" s="389"/>
      <c r="K212" s="328"/>
    </row>
    <row r="213" spans="2:11" s="1" customFormat="1" ht="15" customHeight="1">
      <c r="B213" s="327"/>
      <c r="C213" s="257"/>
      <c r="D213" s="257"/>
      <c r="E213" s="257"/>
      <c r="F213" s="278" t="s">
        <v>2032</v>
      </c>
      <c r="G213" s="316"/>
      <c r="H213" s="389" t="s">
        <v>600</v>
      </c>
      <c r="I213" s="389"/>
      <c r="J213" s="389"/>
      <c r="K213" s="328"/>
    </row>
    <row r="214" spans="2:11" s="1" customFormat="1" ht="15" customHeight="1">
      <c r="B214" s="327"/>
      <c r="C214" s="257"/>
      <c r="D214" s="257"/>
      <c r="E214" s="257"/>
      <c r="F214" s="278"/>
      <c r="G214" s="316"/>
      <c r="H214" s="307"/>
      <c r="I214" s="307"/>
      <c r="J214" s="307"/>
      <c r="K214" s="328"/>
    </row>
    <row r="215" spans="2:11" s="1" customFormat="1" ht="15" customHeight="1">
      <c r="B215" s="327"/>
      <c r="C215" s="257" t="s">
        <v>2157</v>
      </c>
      <c r="D215" s="257"/>
      <c r="E215" s="257"/>
      <c r="F215" s="278">
        <v>1</v>
      </c>
      <c r="G215" s="316"/>
      <c r="H215" s="389" t="s">
        <v>2197</v>
      </c>
      <c r="I215" s="389"/>
      <c r="J215" s="389"/>
      <c r="K215" s="328"/>
    </row>
    <row r="216" spans="2:11" s="1" customFormat="1" ht="15" customHeight="1">
      <c r="B216" s="327"/>
      <c r="C216" s="257"/>
      <c r="D216" s="257"/>
      <c r="E216" s="257"/>
      <c r="F216" s="278">
        <v>2</v>
      </c>
      <c r="G216" s="316"/>
      <c r="H216" s="389" t="s">
        <v>2198</v>
      </c>
      <c r="I216" s="389"/>
      <c r="J216" s="389"/>
      <c r="K216" s="328"/>
    </row>
    <row r="217" spans="2:11" s="1" customFormat="1" ht="15" customHeight="1">
      <c r="B217" s="327"/>
      <c r="C217" s="257"/>
      <c r="D217" s="257"/>
      <c r="E217" s="257"/>
      <c r="F217" s="278">
        <v>3</v>
      </c>
      <c r="G217" s="316"/>
      <c r="H217" s="389" t="s">
        <v>2199</v>
      </c>
      <c r="I217" s="389"/>
      <c r="J217" s="389"/>
      <c r="K217" s="328"/>
    </row>
    <row r="218" spans="2:11" s="1" customFormat="1" ht="15" customHeight="1">
      <c r="B218" s="327"/>
      <c r="C218" s="257"/>
      <c r="D218" s="257"/>
      <c r="E218" s="257"/>
      <c r="F218" s="278">
        <v>4</v>
      </c>
      <c r="G218" s="316"/>
      <c r="H218" s="389" t="s">
        <v>2200</v>
      </c>
      <c r="I218" s="389"/>
      <c r="J218" s="389"/>
      <c r="K218" s="328"/>
    </row>
    <row r="219" spans="2:11" s="1" customFormat="1" ht="12.75" customHeight="1">
      <c r="B219" s="329"/>
      <c r="C219" s="330"/>
      <c r="D219" s="330"/>
      <c r="E219" s="330"/>
      <c r="F219" s="330"/>
      <c r="G219" s="330"/>
      <c r="H219" s="330"/>
      <c r="I219" s="330"/>
      <c r="J219" s="330"/>
      <c r="K219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57</vt:i4>
      </vt:variant>
      <vt:variant>
        <vt:lpstr>Pojmenované oblasti</vt:lpstr>
      </vt:variant>
      <vt:variant>
        <vt:i4>113</vt:i4>
      </vt:variant>
    </vt:vector>
  </HeadingPairs>
  <TitlesOfParts>
    <vt:vector size="170" baseType="lpstr">
      <vt:lpstr>Rekapitulace stavby</vt:lpstr>
      <vt:lpstr>247099-01.1 - SO 01 - IP1</vt:lpstr>
      <vt:lpstr>247099-01.2 - SO 01 Násle...</vt:lpstr>
      <vt:lpstr>247099-01.3 - SO 01 Násle...</vt:lpstr>
      <vt:lpstr>247099-01.4 - SO 01 Násle...</vt:lpstr>
      <vt:lpstr>247099-01.5 - SO 01 Vedle...</vt:lpstr>
      <vt:lpstr>247099-02.1 - SO 02 - IP2</vt:lpstr>
      <vt:lpstr>247099-02.2 - SO 02 Násle...</vt:lpstr>
      <vt:lpstr>247099-02.3 - SO 02 Násle...</vt:lpstr>
      <vt:lpstr>247099-02.4 - SO 02 Násle...</vt:lpstr>
      <vt:lpstr>247099-02.5 - SO 02 Vedle...</vt:lpstr>
      <vt:lpstr>247099-03.1 - SO 03 - IP5</vt:lpstr>
      <vt:lpstr>247099-03.2 - SO 03 Násle...</vt:lpstr>
      <vt:lpstr>247099-03.3 - SO 03 Násle...</vt:lpstr>
      <vt:lpstr>247099-03.4 - SO 03 Násle...</vt:lpstr>
      <vt:lpstr>247099-03.5 - SO 03 Vedle...</vt:lpstr>
      <vt:lpstr>247099-04.1 - SO 04 - IP6</vt:lpstr>
      <vt:lpstr>247099-04.2 - SO 04 Násle...</vt:lpstr>
      <vt:lpstr>247099-04.3 - SO 04 Násle...</vt:lpstr>
      <vt:lpstr>247099-04.4 - SO 04 Násle...</vt:lpstr>
      <vt:lpstr>247099-04.5 - SO 04 Vedle...</vt:lpstr>
      <vt:lpstr>247099-05.1 - SO 05 - IP11</vt:lpstr>
      <vt:lpstr>247099-05.2 - SO 05 Násle...</vt:lpstr>
      <vt:lpstr>247099-05.3 - SO 05 Násle...</vt:lpstr>
      <vt:lpstr>247099-05.4 - SO 05 Násle...</vt:lpstr>
      <vt:lpstr>247099-05.5 - SO 05 Vedle...</vt:lpstr>
      <vt:lpstr>247099-06.1 - SO 06 - IP20</vt:lpstr>
      <vt:lpstr>247099-06.2 - SO 06 Násle...</vt:lpstr>
      <vt:lpstr>247099-06.3 - SO 06 Násle...</vt:lpstr>
      <vt:lpstr>247099-06.4 - SO 06 Násle...</vt:lpstr>
      <vt:lpstr>247099-06.5 - SO 06 Vedle...</vt:lpstr>
      <vt:lpstr>247099-07.1 - SO 07 - IP21</vt:lpstr>
      <vt:lpstr>247099-07.2 - SO 07 Násle...</vt:lpstr>
      <vt:lpstr>247099-07.3 - SO 07 Násle...</vt:lpstr>
      <vt:lpstr>247099-07.4 - SO 07 Násle...</vt:lpstr>
      <vt:lpstr>247099-07.5 - SO 07 Vedle...</vt:lpstr>
      <vt:lpstr>247099-08.1 - SO 08 - IP22</vt:lpstr>
      <vt:lpstr>247099-08.2 - SO 08 Násle...</vt:lpstr>
      <vt:lpstr>247099-08.3 - SO 08 Násle...</vt:lpstr>
      <vt:lpstr>247099-08.4 - SO 08 Násle...</vt:lpstr>
      <vt:lpstr>247099-08.5 - SO 08 Vedle...</vt:lpstr>
      <vt:lpstr>247099-09.1 - SO 09 - IP23</vt:lpstr>
      <vt:lpstr>247099-09.2 - SO 09 Násle...</vt:lpstr>
      <vt:lpstr>247099-09.3 - SO 09 Násle...</vt:lpstr>
      <vt:lpstr>247099-09.4 - SO 09 Násle...</vt:lpstr>
      <vt:lpstr>247099-09.5 - SO 09 Vedle...</vt:lpstr>
      <vt:lpstr>247099-10.1 - SO 10 - IP24</vt:lpstr>
      <vt:lpstr>247099-10.2 - SO 10 Násle...</vt:lpstr>
      <vt:lpstr>247099-10.3 - SO 10 Násle...</vt:lpstr>
      <vt:lpstr>247099-10.4 - SO 10 Násle...</vt:lpstr>
      <vt:lpstr>247099-10.5 - SO 10 Vedle...</vt:lpstr>
      <vt:lpstr>247099-11.1 - SO 11 - IP25</vt:lpstr>
      <vt:lpstr>247099-11.2 - SO 11 Násle...</vt:lpstr>
      <vt:lpstr>247099-11.3 - SO 11 Násle...</vt:lpstr>
      <vt:lpstr>247099-11.4 - SO 11 Násle...</vt:lpstr>
      <vt:lpstr>247099-11.5 - SO 11 Vedle...</vt:lpstr>
      <vt:lpstr>Pokyny pro vyplnění</vt:lpstr>
      <vt:lpstr>'247099-01.1 - SO 01 - IP1'!Názvy_tisku</vt:lpstr>
      <vt:lpstr>'247099-01.2 - SO 01 Násle...'!Názvy_tisku</vt:lpstr>
      <vt:lpstr>'247099-01.3 - SO 01 Násle...'!Názvy_tisku</vt:lpstr>
      <vt:lpstr>'247099-01.4 - SO 01 Násle...'!Názvy_tisku</vt:lpstr>
      <vt:lpstr>'247099-01.5 - SO 01 Vedle...'!Názvy_tisku</vt:lpstr>
      <vt:lpstr>'247099-02.1 - SO 02 - IP2'!Názvy_tisku</vt:lpstr>
      <vt:lpstr>'247099-02.2 - SO 02 Násle...'!Názvy_tisku</vt:lpstr>
      <vt:lpstr>'247099-02.3 - SO 02 Násle...'!Názvy_tisku</vt:lpstr>
      <vt:lpstr>'247099-02.4 - SO 02 Násle...'!Názvy_tisku</vt:lpstr>
      <vt:lpstr>'247099-02.5 - SO 02 Vedle...'!Názvy_tisku</vt:lpstr>
      <vt:lpstr>'247099-03.1 - SO 03 - IP5'!Názvy_tisku</vt:lpstr>
      <vt:lpstr>'247099-03.2 - SO 03 Násle...'!Názvy_tisku</vt:lpstr>
      <vt:lpstr>'247099-03.3 - SO 03 Násle...'!Názvy_tisku</vt:lpstr>
      <vt:lpstr>'247099-03.4 - SO 03 Násle...'!Názvy_tisku</vt:lpstr>
      <vt:lpstr>'247099-03.5 - SO 03 Vedle...'!Názvy_tisku</vt:lpstr>
      <vt:lpstr>'247099-04.1 - SO 04 - IP6'!Názvy_tisku</vt:lpstr>
      <vt:lpstr>'247099-04.2 - SO 04 Násle...'!Názvy_tisku</vt:lpstr>
      <vt:lpstr>'247099-04.3 - SO 04 Násle...'!Názvy_tisku</vt:lpstr>
      <vt:lpstr>'247099-04.4 - SO 04 Násle...'!Názvy_tisku</vt:lpstr>
      <vt:lpstr>'247099-04.5 - SO 04 Vedle...'!Názvy_tisku</vt:lpstr>
      <vt:lpstr>'247099-05.1 - SO 05 - IP11'!Názvy_tisku</vt:lpstr>
      <vt:lpstr>'247099-05.2 - SO 05 Násle...'!Názvy_tisku</vt:lpstr>
      <vt:lpstr>'247099-05.3 - SO 05 Násle...'!Názvy_tisku</vt:lpstr>
      <vt:lpstr>'247099-05.4 - SO 05 Násle...'!Názvy_tisku</vt:lpstr>
      <vt:lpstr>'247099-05.5 - SO 05 Vedle...'!Názvy_tisku</vt:lpstr>
      <vt:lpstr>'247099-06.1 - SO 06 - IP20'!Názvy_tisku</vt:lpstr>
      <vt:lpstr>'247099-06.2 - SO 06 Násle...'!Názvy_tisku</vt:lpstr>
      <vt:lpstr>'247099-06.3 - SO 06 Násle...'!Názvy_tisku</vt:lpstr>
      <vt:lpstr>'247099-06.4 - SO 06 Násle...'!Názvy_tisku</vt:lpstr>
      <vt:lpstr>'247099-06.5 - SO 06 Vedle...'!Názvy_tisku</vt:lpstr>
      <vt:lpstr>'247099-07.1 - SO 07 - IP21'!Názvy_tisku</vt:lpstr>
      <vt:lpstr>'247099-07.2 - SO 07 Násle...'!Názvy_tisku</vt:lpstr>
      <vt:lpstr>'247099-07.3 - SO 07 Násle...'!Názvy_tisku</vt:lpstr>
      <vt:lpstr>'247099-07.4 - SO 07 Násle...'!Názvy_tisku</vt:lpstr>
      <vt:lpstr>'247099-07.5 - SO 07 Vedle...'!Názvy_tisku</vt:lpstr>
      <vt:lpstr>'247099-08.1 - SO 08 - IP22'!Názvy_tisku</vt:lpstr>
      <vt:lpstr>'247099-08.2 - SO 08 Násle...'!Názvy_tisku</vt:lpstr>
      <vt:lpstr>'247099-08.3 - SO 08 Násle...'!Názvy_tisku</vt:lpstr>
      <vt:lpstr>'247099-08.4 - SO 08 Násle...'!Názvy_tisku</vt:lpstr>
      <vt:lpstr>'247099-08.5 - SO 08 Vedle...'!Názvy_tisku</vt:lpstr>
      <vt:lpstr>'247099-09.1 - SO 09 - IP23'!Názvy_tisku</vt:lpstr>
      <vt:lpstr>'247099-09.2 - SO 09 Násle...'!Názvy_tisku</vt:lpstr>
      <vt:lpstr>'247099-09.3 - SO 09 Násle...'!Názvy_tisku</vt:lpstr>
      <vt:lpstr>'247099-09.4 - SO 09 Násle...'!Názvy_tisku</vt:lpstr>
      <vt:lpstr>'247099-09.5 - SO 09 Vedle...'!Názvy_tisku</vt:lpstr>
      <vt:lpstr>'247099-10.1 - SO 10 - IP24'!Názvy_tisku</vt:lpstr>
      <vt:lpstr>'247099-10.2 - SO 10 Násle...'!Názvy_tisku</vt:lpstr>
      <vt:lpstr>'247099-10.3 - SO 10 Násle...'!Názvy_tisku</vt:lpstr>
      <vt:lpstr>'247099-10.4 - SO 10 Násle...'!Názvy_tisku</vt:lpstr>
      <vt:lpstr>'247099-10.5 - SO 10 Vedle...'!Názvy_tisku</vt:lpstr>
      <vt:lpstr>'247099-11.1 - SO 11 - IP25'!Názvy_tisku</vt:lpstr>
      <vt:lpstr>'247099-11.2 - SO 11 Násle...'!Názvy_tisku</vt:lpstr>
      <vt:lpstr>'247099-11.3 - SO 11 Násle...'!Názvy_tisku</vt:lpstr>
      <vt:lpstr>'247099-11.4 - SO 11 Násle...'!Názvy_tisku</vt:lpstr>
      <vt:lpstr>'247099-11.5 - SO 11 Vedle...'!Názvy_tisku</vt:lpstr>
      <vt:lpstr>'Rekapitulace stavby'!Názvy_tisku</vt:lpstr>
      <vt:lpstr>'247099-01.1 - SO 01 - IP1'!Oblast_tisku</vt:lpstr>
      <vt:lpstr>'247099-01.2 - SO 01 Násle...'!Oblast_tisku</vt:lpstr>
      <vt:lpstr>'247099-01.3 - SO 01 Násle...'!Oblast_tisku</vt:lpstr>
      <vt:lpstr>'247099-01.4 - SO 01 Násle...'!Oblast_tisku</vt:lpstr>
      <vt:lpstr>'247099-01.5 - SO 01 Vedle...'!Oblast_tisku</vt:lpstr>
      <vt:lpstr>'247099-02.1 - SO 02 - IP2'!Oblast_tisku</vt:lpstr>
      <vt:lpstr>'247099-02.2 - SO 02 Násle...'!Oblast_tisku</vt:lpstr>
      <vt:lpstr>'247099-02.3 - SO 02 Násle...'!Oblast_tisku</vt:lpstr>
      <vt:lpstr>'247099-02.4 - SO 02 Násle...'!Oblast_tisku</vt:lpstr>
      <vt:lpstr>'247099-02.5 - SO 02 Vedle...'!Oblast_tisku</vt:lpstr>
      <vt:lpstr>'247099-03.1 - SO 03 - IP5'!Oblast_tisku</vt:lpstr>
      <vt:lpstr>'247099-03.2 - SO 03 Násle...'!Oblast_tisku</vt:lpstr>
      <vt:lpstr>'247099-03.3 - SO 03 Násle...'!Oblast_tisku</vt:lpstr>
      <vt:lpstr>'247099-03.4 - SO 03 Násle...'!Oblast_tisku</vt:lpstr>
      <vt:lpstr>'247099-03.5 - SO 03 Vedle...'!Oblast_tisku</vt:lpstr>
      <vt:lpstr>'247099-04.1 - SO 04 - IP6'!Oblast_tisku</vt:lpstr>
      <vt:lpstr>'247099-04.2 - SO 04 Násle...'!Oblast_tisku</vt:lpstr>
      <vt:lpstr>'247099-04.3 - SO 04 Násle...'!Oblast_tisku</vt:lpstr>
      <vt:lpstr>'247099-04.4 - SO 04 Násle...'!Oblast_tisku</vt:lpstr>
      <vt:lpstr>'247099-04.5 - SO 04 Vedle...'!Oblast_tisku</vt:lpstr>
      <vt:lpstr>'247099-05.1 - SO 05 - IP11'!Oblast_tisku</vt:lpstr>
      <vt:lpstr>'247099-05.2 - SO 05 Násle...'!Oblast_tisku</vt:lpstr>
      <vt:lpstr>'247099-05.3 - SO 05 Násle...'!Oblast_tisku</vt:lpstr>
      <vt:lpstr>'247099-05.4 - SO 05 Násle...'!Oblast_tisku</vt:lpstr>
      <vt:lpstr>'247099-05.5 - SO 05 Vedle...'!Oblast_tisku</vt:lpstr>
      <vt:lpstr>'247099-06.1 - SO 06 - IP20'!Oblast_tisku</vt:lpstr>
      <vt:lpstr>'247099-06.2 - SO 06 Násle...'!Oblast_tisku</vt:lpstr>
      <vt:lpstr>'247099-06.3 - SO 06 Násle...'!Oblast_tisku</vt:lpstr>
      <vt:lpstr>'247099-06.4 - SO 06 Násle...'!Oblast_tisku</vt:lpstr>
      <vt:lpstr>'247099-06.5 - SO 06 Vedle...'!Oblast_tisku</vt:lpstr>
      <vt:lpstr>'247099-07.1 - SO 07 - IP21'!Oblast_tisku</vt:lpstr>
      <vt:lpstr>'247099-07.2 - SO 07 Násle...'!Oblast_tisku</vt:lpstr>
      <vt:lpstr>'247099-07.3 - SO 07 Násle...'!Oblast_tisku</vt:lpstr>
      <vt:lpstr>'247099-07.4 - SO 07 Násle...'!Oblast_tisku</vt:lpstr>
      <vt:lpstr>'247099-07.5 - SO 07 Vedle...'!Oblast_tisku</vt:lpstr>
      <vt:lpstr>'247099-08.1 - SO 08 - IP22'!Oblast_tisku</vt:lpstr>
      <vt:lpstr>'247099-08.2 - SO 08 Násle...'!Oblast_tisku</vt:lpstr>
      <vt:lpstr>'247099-08.3 - SO 08 Násle...'!Oblast_tisku</vt:lpstr>
      <vt:lpstr>'247099-08.4 - SO 08 Násle...'!Oblast_tisku</vt:lpstr>
      <vt:lpstr>'247099-08.5 - SO 08 Vedle...'!Oblast_tisku</vt:lpstr>
      <vt:lpstr>'247099-09.1 - SO 09 - IP23'!Oblast_tisku</vt:lpstr>
      <vt:lpstr>'247099-09.2 - SO 09 Násle...'!Oblast_tisku</vt:lpstr>
      <vt:lpstr>'247099-09.3 - SO 09 Násle...'!Oblast_tisku</vt:lpstr>
      <vt:lpstr>'247099-09.4 - SO 09 Násle...'!Oblast_tisku</vt:lpstr>
      <vt:lpstr>'247099-09.5 - SO 09 Vedle...'!Oblast_tisku</vt:lpstr>
      <vt:lpstr>'247099-10.1 - SO 10 - IP24'!Oblast_tisku</vt:lpstr>
      <vt:lpstr>'247099-10.2 - SO 10 Násle...'!Oblast_tisku</vt:lpstr>
      <vt:lpstr>'247099-10.3 - SO 10 Násle...'!Oblast_tisku</vt:lpstr>
      <vt:lpstr>'247099-10.4 - SO 10 Násle...'!Oblast_tisku</vt:lpstr>
      <vt:lpstr>'247099-10.5 - SO 10 Vedle...'!Oblast_tisku</vt:lpstr>
      <vt:lpstr>'247099-11.1 - SO 11 - IP25'!Oblast_tisku</vt:lpstr>
      <vt:lpstr>'247099-11.2 - SO 11 Násle...'!Oblast_tisku</vt:lpstr>
      <vt:lpstr>'247099-11.3 - SO 11 Násle...'!Oblast_tisku</vt:lpstr>
      <vt:lpstr>'247099-11.4 - SO 11 Násle...'!Oblast_tisku</vt:lpstr>
      <vt:lpstr>'247099-11.5 - SO 11 Vedle...'!Oblast_tisku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Gric</dc:creator>
  <cp:lastModifiedBy>Grycová Kateřina Ing.</cp:lastModifiedBy>
  <dcterms:created xsi:type="dcterms:W3CDTF">2025-08-14T12:10:17Z</dcterms:created>
  <dcterms:modified xsi:type="dcterms:W3CDTF">2025-08-25T07:18:55Z</dcterms:modified>
</cp:coreProperties>
</file>