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ČB zakázky\037 Údržba HOZ České Vrbné 2 C1\Výzva\"/>
    </mc:Choice>
  </mc:AlternateContent>
  <xr:revisionPtr revIDLastSave="0" documentId="13_ncr:1_{B9143E72-BA93-4AE9-899B-F55466FE46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5-2-2 - Údržba HOZ Čes..." sheetId="2" r:id="rId2"/>
    <sheet name="Pokyny pro vyplnění" sheetId="3" r:id="rId3"/>
  </sheets>
  <definedNames>
    <definedName name="_xlnm._FilterDatabase" localSheetId="1" hidden="1">'2025-2-2 - Údržba HOZ Čes...'!$C$75:$K$204</definedName>
    <definedName name="_xlnm.Print_Titles" localSheetId="1">'2025-2-2 - Údržba HOZ Čes...'!$75:$75</definedName>
    <definedName name="_xlnm.Print_Titles" localSheetId="0">'Rekapitulace stavby'!$52:$52</definedName>
    <definedName name="_xlnm.Print_Area" localSheetId="1">'2025-2-2 - Údržba HOZ Čes...'!$C$4:$J$37,'2025-2-2 - Údržba HOZ Čes...'!$C$43:$J$59,'2025-2-2 - Údržba HOZ Čes...'!$C$65:$K$204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202" i="2"/>
  <c r="BH202" i="2"/>
  <c r="BG202" i="2"/>
  <c r="BF202" i="2"/>
  <c r="T202" i="2"/>
  <c r="T201" i="2"/>
  <c r="R202" i="2"/>
  <c r="R201" i="2"/>
  <c r="P202" i="2"/>
  <c r="P201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4" i="2"/>
  <c r="BH134" i="2"/>
  <c r="BG134" i="2"/>
  <c r="BF134" i="2"/>
  <c r="T134" i="2"/>
  <c r="R134" i="2"/>
  <c r="P134" i="2"/>
  <c r="BI126" i="2"/>
  <c r="BH126" i="2"/>
  <c r="BG126" i="2"/>
  <c r="BF126" i="2"/>
  <c r="T126" i="2"/>
  <c r="R126" i="2"/>
  <c r="P126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4" i="2"/>
  <c r="BH94" i="2"/>
  <c r="BG94" i="2"/>
  <c r="BF94" i="2"/>
  <c r="T94" i="2"/>
  <c r="R94" i="2"/>
  <c r="P94" i="2"/>
  <c r="BI89" i="2"/>
  <c r="F35" i="2" s="1"/>
  <c r="BH89" i="2"/>
  <c r="BG89" i="2"/>
  <c r="BF89" i="2"/>
  <c r="T89" i="2"/>
  <c r="R89" i="2"/>
  <c r="P89" i="2"/>
  <c r="BI85" i="2"/>
  <c r="BH85" i="2"/>
  <c r="F34" i="2" s="1"/>
  <c r="BG85" i="2"/>
  <c r="BF85" i="2"/>
  <c r="T85" i="2"/>
  <c r="R85" i="2"/>
  <c r="P85" i="2"/>
  <c r="BI82" i="2"/>
  <c r="BH82" i="2"/>
  <c r="BG82" i="2"/>
  <c r="F33" i="2" s="1"/>
  <c r="BF82" i="2"/>
  <c r="T82" i="2"/>
  <c r="R82" i="2"/>
  <c r="P82" i="2"/>
  <c r="BI78" i="2"/>
  <c r="BH78" i="2"/>
  <c r="BG78" i="2"/>
  <c r="BF78" i="2"/>
  <c r="J32" i="2" s="1"/>
  <c r="T78" i="2"/>
  <c r="R78" i="2"/>
  <c r="P78" i="2"/>
  <c r="J73" i="2"/>
  <c r="J72" i="2"/>
  <c r="F72" i="2"/>
  <c r="F70" i="2"/>
  <c r="E68" i="2"/>
  <c r="J51" i="2"/>
  <c r="J50" i="2"/>
  <c r="F50" i="2"/>
  <c r="F48" i="2"/>
  <c r="E46" i="2"/>
  <c r="J16" i="2"/>
  <c r="E16" i="2"/>
  <c r="F73" i="2"/>
  <c r="J15" i="2"/>
  <c r="J10" i="2"/>
  <c r="J70" i="2" s="1"/>
  <c r="L50" i="1"/>
  <c r="AM50" i="1"/>
  <c r="AM49" i="1"/>
  <c r="L49" i="1"/>
  <c r="AM47" i="1"/>
  <c r="L47" i="1"/>
  <c r="L45" i="1"/>
  <c r="L44" i="1"/>
  <c r="BK180" i="2"/>
  <c r="J94" i="2"/>
  <c r="BK94" i="2"/>
  <c r="BK82" i="2"/>
  <c r="J177" i="2"/>
  <c r="J149" i="2"/>
  <c r="J153" i="2"/>
  <c r="BK134" i="2"/>
  <c r="J85" i="2"/>
  <c r="J114" i="2"/>
  <c r="BK126" i="2"/>
  <c r="J197" i="2"/>
  <c r="J118" i="2"/>
  <c r="BK187" i="2"/>
  <c r="BK191" i="2"/>
  <c r="BK114" i="2"/>
  <c r="J89" i="2"/>
  <c r="BK153" i="2"/>
  <c r="J141" i="2"/>
  <c r="J145" i="2"/>
  <c r="BK169" i="2"/>
  <c r="J78" i="2"/>
  <c r="BK105" i="2"/>
  <c r="J169" i="2"/>
  <c r="J105" i="2"/>
  <c r="BK85" i="2"/>
  <c r="J82" i="2"/>
  <c r="J187" i="2"/>
  <c r="BK108" i="2"/>
  <c r="J134" i="2"/>
  <c r="BK161" i="2"/>
  <c r="BK173" i="2"/>
  <c r="BK184" i="2"/>
  <c r="J157" i="2"/>
  <c r="BK202" i="2"/>
  <c r="J202" i="2"/>
  <c r="J194" i="2"/>
  <c r="J102" i="2"/>
  <c r="BK149" i="2"/>
  <c r="BK177" i="2"/>
  <c r="BK141" i="2"/>
  <c r="AS54" i="1"/>
  <c r="J165" i="2"/>
  <c r="J108" i="2"/>
  <c r="BK165" i="2"/>
  <c r="J191" i="2"/>
  <c r="J184" i="2"/>
  <c r="J161" i="2"/>
  <c r="BK118" i="2"/>
  <c r="BK78" i="2"/>
  <c r="BK89" i="2"/>
  <c r="BK111" i="2"/>
  <c r="BK197" i="2"/>
  <c r="BK102" i="2"/>
  <c r="BK145" i="2"/>
  <c r="J126" i="2"/>
  <c r="BK157" i="2"/>
  <c r="J173" i="2"/>
  <c r="J180" i="2"/>
  <c r="J111" i="2"/>
  <c r="BK194" i="2"/>
  <c r="F32" i="2" l="1"/>
  <c r="R93" i="2"/>
  <c r="R77" i="2"/>
  <c r="R76" i="2" s="1"/>
  <c r="BK93" i="2"/>
  <c r="J93" i="2"/>
  <c r="J57" i="2" s="1"/>
  <c r="P93" i="2"/>
  <c r="P77" i="2" s="1"/>
  <c r="P76" i="2" s="1"/>
  <c r="AU55" i="1" s="1"/>
  <c r="AU54" i="1" s="1"/>
  <c r="T93" i="2"/>
  <c r="T77" i="2"/>
  <c r="T76" i="2"/>
  <c r="BK201" i="2"/>
  <c r="J201" i="2"/>
  <c r="J58" i="2" s="1"/>
  <c r="J48" i="2"/>
  <c r="BE85" i="2"/>
  <c r="BE102" i="2"/>
  <c r="BE105" i="2"/>
  <c r="BE108" i="2"/>
  <c r="BE141" i="2"/>
  <c r="BE145" i="2"/>
  <c r="BE149" i="2"/>
  <c r="BE157" i="2"/>
  <c r="BE161" i="2"/>
  <c r="BE165" i="2"/>
  <c r="BE169" i="2"/>
  <c r="BE173" i="2"/>
  <c r="BE191" i="2"/>
  <c r="BA55" i="1"/>
  <c r="BA54" i="1" s="1"/>
  <c r="AW54" i="1" s="1"/>
  <c r="AK30" i="1" s="1"/>
  <c r="F51" i="2"/>
  <c r="BE89" i="2"/>
  <c r="BE111" i="2"/>
  <c r="BE114" i="2"/>
  <c r="BE134" i="2"/>
  <c r="BE153" i="2"/>
  <c r="BE184" i="2"/>
  <c r="BE187" i="2"/>
  <c r="BE194" i="2"/>
  <c r="BE202" i="2"/>
  <c r="BE82" i="2"/>
  <c r="BE177" i="2"/>
  <c r="BE197" i="2"/>
  <c r="BC55" i="1"/>
  <c r="BC54" i="1" s="1"/>
  <c r="W32" i="1" s="1"/>
  <c r="BE78" i="2"/>
  <c r="BE94" i="2"/>
  <c r="BE118" i="2"/>
  <c r="BE126" i="2"/>
  <c r="BE180" i="2"/>
  <c r="BB55" i="1"/>
  <c r="BB54" i="1" s="1"/>
  <c r="W31" i="1" s="1"/>
  <c r="AW55" i="1"/>
  <c r="BD55" i="1"/>
  <c r="BD54" i="1" s="1"/>
  <c r="W33" i="1" s="1"/>
  <c r="BK77" i="2" l="1"/>
  <c r="J77" i="2" s="1"/>
  <c r="J56" i="2" s="1"/>
  <c r="AY54" i="1"/>
  <c r="F31" i="2"/>
  <c r="AZ55" i="1" s="1"/>
  <c r="AZ54" i="1" s="1"/>
  <c r="W29" i="1" s="1"/>
  <c r="AX54" i="1"/>
  <c r="W30" i="1"/>
  <c r="J31" i="2"/>
  <c r="AV55" i="1" s="1"/>
  <c r="AT55" i="1" s="1"/>
  <c r="BK76" i="2" l="1"/>
  <c r="J76" i="2"/>
  <c r="J28" i="2" s="1"/>
  <c r="AG55" i="1" s="1"/>
  <c r="AG54" i="1" s="1"/>
  <c r="AK26" i="1" s="1"/>
  <c r="AK35" i="1" s="1"/>
  <c r="AV54" i="1"/>
  <c r="AK29" i="1" s="1"/>
  <c r="J37" i="2" l="1"/>
  <c r="J55" i="2"/>
  <c r="AN55" i="1"/>
  <c r="AT54" i="1"/>
  <c r="AN54" i="1" l="1"/>
</calcChain>
</file>

<file path=xl/sharedStrings.xml><?xml version="1.0" encoding="utf-8"?>
<sst xmlns="http://schemas.openxmlformats.org/spreadsheetml/2006/main" count="1740" uniqueCount="512">
  <si>
    <t>Export Komplet</t>
  </si>
  <si>
    <t>VZ</t>
  </si>
  <si>
    <t>2.0</t>
  </si>
  <si>
    <t>ZAMOK</t>
  </si>
  <si>
    <t>False</t>
  </si>
  <si>
    <t>{41a41d60-f511-4046-809d-01e223e94aa1}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</si>
  <si>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</si>
  <si>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</si>
  <si>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</si>
  <si>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</si>
  <si>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</si>
  <si>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</si>
  <si>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</si>
  <si>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</si>
  <si>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2025-2-2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</si>
  <si>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</si>
  <si>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</si>
  <si>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České Vrbné 2</t>
  </si>
  <si>
    <t>KSO:</t>
  </si>
  <si>
    <t/>
  </si>
  <si>
    <t>CC-CZ:</t>
  </si>
  <si>
    <t>Místo:</t>
  </si>
  <si>
    <t>České Vrbné</t>
  </si>
  <si>
    <t>Datum:</t>
  </si>
  <si>
    <t>Zadavatel:</t>
  </si>
  <si>
    <t>IČ:</t>
  </si>
  <si>
    <t>01312774</t>
  </si>
  <si>
    <t>Státní pozemkový úřad</t>
  </si>
  <si>
    <t>DIČ:</t>
  </si>
  <si>
    <t>Účastník:</t>
  </si>
  <si>
    <t>Vyplň údaj</t>
  </si>
  <si>
    <t>Projektant:</t>
  </si>
  <si>
    <t>Ing. Jan Zeman</t>
  </si>
  <si>
    <t>True</t>
  </si>
  <si>
    <t>Zpracovatel:</t>
  </si>
  <si>
    <t xml:space="preserve">Státní pozemkový úřad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</si>
  <si>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</si>
  <si>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</si>
  <si>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</si>
  <si>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</si>
  <si>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</si>
  <si>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</si>
  <si>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</si>
  <si>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</si>
  <si>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</si>
  <si>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</si>
  <si>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</si>
  <si>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</si>
  <si>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</si>
  <si>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</si>
  <si>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</si>
  <si>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</si>
  <si>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</si>
  <si>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</si>
  <si>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</si>
  <si>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</si>
  <si>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</si>
  <si>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</si>
  <si>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</si>
  <si>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</si>
  <si>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</si>
  <si>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</si>
  <si>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</si>
  <si>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</si>
  <si>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</si>
  <si>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</si>
  <si>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</si>
  <si>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</si>
  <si>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</si>
  <si>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</si>
  <si>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</si>
  <si>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</si>
  <si>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</si>
  <si>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</si>
  <si>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</si>
  <si>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</si>
  <si>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</si>
  <si>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</si>
  <si>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</si>
  <si>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</si>
  <si>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</si>
  <si>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</si>
  <si>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</si>
  <si>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</si>
  <si>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</si>
  <si>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</si>
  <si>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</si>
  <si>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</si>
  <si>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</si>
  <si>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</si>
  <si>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</si>
  <si>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</si>
  <si>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</si>
  <si>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</si>
  <si>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</si>
  <si>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</si>
  <si>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</si>
  <si>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</si>
  <si>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</si>
  <si>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</si>
  <si>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</si>
  <si>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</si>
  <si>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</si>
  <si>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</si>
  <si>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27</t>
  </si>
  <si>
    <t>K</t>
  </si>
  <si>
    <t>114203101</t>
  </si>
  <si>
    <t>Rozebrání dlažeb z lomového kamene nebo betonových tvárnic na sucho</t>
  </si>
  <si>
    <t>m3</t>
  </si>
  <si>
    <t>CS ÚRS 2025 02</t>
  </si>
  <si>
    <t>4</t>
  </si>
  <si>
    <t>2124186385</t>
  </si>
  <si>
    <t>PP</t>
  </si>
  <si>
    <t>Rozebrání dlažeb nebo záhozů s naložením na dopravní prostředek dlažeb z lomového kamene nebo betonových tvárnic na sucho nebo se spárami vyplněnými pískem nebo drnem</t>
  </si>
  <si>
    <t>Online PSC</t>
  </si>
  <si>
    <t>https://podminky.urs.cz/item/CS_URS_2025_02/114203101</t>
  </si>
  <si>
    <t>VV</t>
  </si>
  <si>
    <t>3*1,5*0,1</t>
  </si>
  <si>
    <t>40</t>
  </si>
  <si>
    <t>348401120</t>
  </si>
  <si>
    <t>Montáž oplocení ze strojového pletiva s napínacími dráty v do 1,6 m</t>
  </si>
  <si>
    <t>m</t>
  </si>
  <si>
    <t>-1068538538</t>
  </si>
  <si>
    <t>Montáž oplocení z pletiva strojového s napínacími dráty do 1,6 m</t>
  </si>
  <si>
    <t>https://podminky.urs.cz/item/CS_URS_2025_02/348401120</t>
  </si>
  <si>
    <t>26</t>
  </si>
  <si>
    <t>465921211</t>
  </si>
  <si>
    <t>Oprava dlažeb z betonových desek do 90 kg na sucho se zalitím spár do 20 m2 tl do 100 mm</t>
  </si>
  <si>
    <t>m2</t>
  </si>
  <si>
    <t>-2084096436</t>
  </si>
  <si>
    <t>Oprava dlažeb z betonových desek a tvárnic na sucho, o ploše opravovaných míst do 20 m2 jednotlivě hmotnosti jednotlivých desek nebo tvárnic do 90 kg se zalitím spár cementovou maltou, tl.desek do 100 mm</t>
  </si>
  <si>
    <t>https://podminky.urs.cz/item/CS_URS_2025_02/465921211</t>
  </si>
  <si>
    <t>3*1,5</t>
  </si>
  <si>
    <t>46</t>
  </si>
  <si>
    <t>998318011</t>
  </si>
  <si>
    <t>Přesun hmot pro meliorační kanály</t>
  </si>
  <si>
    <t>t</t>
  </si>
  <si>
    <t>820801445</t>
  </si>
  <si>
    <t>Přesun hmot pro meliorační kanály dopravní vzdálenost do 1 000 m</t>
  </si>
  <si>
    <t>https://podminky.urs.cz/item/CS_URS_2025_02/998318011</t>
  </si>
  <si>
    <t>0,159+0,180+0,088+0,532+1,026+0,126</t>
  </si>
  <si>
    <t>Zemní práce</t>
  </si>
  <si>
    <t>111103213</t>
  </si>
  <si>
    <t>Kosení ve vegetačním období divokého porostu hustého</t>
  </si>
  <si>
    <t>ha</t>
  </si>
  <si>
    <t>1865399917</t>
  </si>
  <si>
    <t>Kosení travin a vodních rostlin ve vegetačním období divokého porostu hustého</t>
  </si>
  <si>
    <t>https://podminky.urs.cz/item/CS_URS_2025_02/111103213</t>
  </si>
  <si>
    <t>(135+132)*12,5*0,0001</t>
  </si>
  <si>
    <t>(30)*7*0,0001</t>
  </si>
  <si>
    <t>90*5,5*0,0001</t>
  </si>
  <si>
    <t>90*10*0,0001</t>
  </si>
  <si>
    <t>Součet</t>
  </si>
  <si>
    <t>28</t>
  </si>
  <si>
    <t>114203201</t>
  </si>
  <si>
    <t>Očištění lomového kamene nebo betonových tvárnic od hlíny nebo písku</t>
  </si>
  <si>
    <t>-2036002703</t>
  </si>
  <si>
    <t>Očištění lomového kamene nebo betonových tvárnic získaných při rozebrání dlažeb, záhozů, rovnanin a soustřeďovacích staveb od hlíny nebo písku</t>
  </si>
  <si>
    <t>https://podminky.urs.cz/item/CS_URS_2025_02/114203201</t>
  </si>
  <si>
    <t>30</t>
  </si>
  <si>
    <t>114203401</t>
  </si>
  <si>
    <t>Srovnání lomového kamene nebo betonových tvárnic s přemístěním do 10 m</t>
  </si>
  <si>
    <t>-1292483991</t>
  </si>
  <si>
    <t>Srovnání lomového kamene nebo betonových tvárnic do měřitelných figur s přemístěním na vzdálenost do 10 m</t>
  </si>
  <si>
    <t>https://podminky.urs.cz/item/CS_URS_2025_02/114203401</t>
  </si>
  <si>
    <t>29</t>
  </si>
  <si>
    <t>114253301</t>
  </si>
  <si>
    <t>Třídění lomového kamene nebo betonových tvárnic podle druhu, velikosti nebo tvaru - strojně</t>
  </si>
  <si>
    <t>1551607911</t>
  </si>
  <si>
    <t>Třídění lomového kamene nebo betonových tvárnic strojně získaných při rozebrání dlažeb, záhozů, rovnanin a soustřeďovacích staveb podle druhu, velikosti nebo tvaru</t>
  </si>
  <si>
    <t>https://podminky.urs.cz/item/CS_URS_2025_02/114253301</t>
  </si>
  <si>
    <t>33</t>
  </si>
  <si>
    <t>115001104</t>
  </si>
  <si>
    <t>Převedení vody potrubím DN přes 250 do 300</t>
  </si>
  <si>
    <t>-783405761</t>
  </si>
  <si>
    <t>Převedení vody potrubím průměru DN přes 250 do 300</t>
  </si>
  <si>
    <t>https://podminky.urs.cz/item/CS_URS_2025_02/115001104</t>
  </si>
  <si>
    <t>35</t>
  </si>
  <si>
    <t>122151101</t>
  </si>
  <si>
    <t>Odkopávky a prokopávky nezapažené v hornině třídy těžitelnosti I skupiny 1 a 2 objem do 20 m3 strojně</t>
  </si>
  <si>
    <t>1360987079</t>
  </si>
  <si>
    <t>Odkopávky a prokopávky nezapažené strojně v hornině třídy těžitelnosti I skupiny 1 a 2 do 20 m3</t>
  </si>
  <si>
    <t>https://podminky.urs.cz/item/CS_URS_2025_02/122151101</t>
  </si>
  <si>
    <t>3*0,5*4+(1,2+1,2+0,8)*0.5*0,8</t>
  </si>
  <si>
    <t>25</t>
  </si>
  <si>
    <t>123112101</t>
  </si>
  <si>
    <t>Vykopávky zářezů se šikmými stěnami pro podzemní vedení v hornině třídy těžitelnosti I skupiny 1 a 2 ručně</t>
  </si>
  <si>
    <t>2049835163</t>
  </si>
  <si>
    <t>Vykopávky zářezů se šikmými stěnami pro podzemní vedení ručně v hornině třídy těžitelnosti I skupiny 1 a 2</t>
  </si>
  <si>
    <t>https://podminky.urs.cz/item/CS_URS_2025_02/123112101</t>
  </si>
  <si>
    <t>((0,35+0,35+3*0,35)/2*0,35+0,6*0,15+0,4*0,15)*4*2</t>
  </si>
  <si>
    <t>((0,5+0,5+3*0,5)/2*0,5+2*0,4*0,1)*4*1</t>
  </si>
  <si>
    <t>((0,5+0,5+3*0,25)/2*0,25+2*0,5*0,1)*4*2</t>
  </si>
  <si>
    <t>((0,5+0,5+3*0,25)/2*0,25+ 2*0,4*0,15)*30</t>
  </si>
  <si>
    <t>19</t>
  </si>
  <si>
    <t>125703303</t>
  </si>
  <si>
    <t>Čištění melioračních kanálů od naplavenin tl do 250 mm dno zpevněné tvárnicemi</t>
  </si>
  <si>
    <t>1515737121</t>
  </si>
  <si>
    <t>Čištění melioračních kanálů s úpravou svahu do výšky naplavené vrstvy tloušťky naplavené vrstvy do 250 mm, se dnem zpevněným tvárnicemi</t>
  </si>
  <si>
    <t>https://podminky.urs.cz/item/CS_URS_2025_02/125703303</t>
  </si>
  <si>
    <t>((0,5+0,5+3*0,1)/2*0,1+2*0,4*0,1)*63</t>
  </si>
  <si>
    <t>((0,5+0,5+3*0,25)/2*0,25+2*0,3*0,1)*27</t>
  </si>
  <si>
    <t>(( 0,6+0,6+2*0,25)/2*0,25+2*0,4*0,1)*70</t>
  </si>
  <si>
    <t>((0,5+0,5+3*0,25)/2*0,25+2*0,5*0,1)*65-2,55</t>
  </si>
  <si>
    <t>20</t>
  </si>
  <si>
    <t>125703313</t>
  </si>
  <si>
    <t>Čištění melioračních kanálů od naplavenin tl přes 250 do 500 mm dno zpevněné tvárnicemi</t>
  </si>
  <si>
    <t>1270526409</t>
  </si>
  <si>
    <t>Čištění melioračních kanálů s úpravou svahu do výšky naplavené vrstvy tloušťky naplavené vrstvy přes 250 do 500 mm, se dnem zpevněným tvárnicemi</t>
  </si>
  <si>
    <t>https://podminky.urs.cz/item/CS_URS_2025_02/125703313</t>
  </si>
  <si>
    <t>((0,5+0,5+3*0,5)/2*0,5+0,4*0,1*2)*70-2,82</t>
  </si>
  <si>
    <t>((0,5+0,5+3*0,35)/2*0,35+0,4*0,15+0,6*0,15)*132-3,65</t>
  </si>
  <si>
    <t>((0,6+0,6+2*0,35)/2*0,35+2*0,4*0,1)*20</t>
  </si>
  <si>
    <t>23</t>
  </si>
  <si>
    <t>162211311</t>
  </si>
  <si>
    <t>Vodorovné přemístění výkopku z horniny třídy těžitelnosti I skupiny 1 až 3 stavebním kolečkem do 10 m</t>
  </si>
  <si>
    <t>1550817561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</si>
  <si>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</si>
  <si>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https://podminky.urs.cz/item/CS_URS_2025_02/162211311</t>
  </si>
  <si>
    <t>43</t>
  </si>
  <si>
    <t>162211319</t>
  </si>
  <si>
    <t>Příplatek k vodorovnému přemístění výkopku z horniny třídy těžitelnosti I skupiny 1 až 3 stavebním kolečkem za každých dalších 10 m</t>
  </si>
  <si>
    <t>2088367780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</si>
  <si>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</si>
  <si>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https://podminky.urs.cz/item/CS_URS_2025_02/162211319</t>
  </si>
  <si>
    <t>10,163/3*2</t>
  </si>
  <si>
    <t>9</t>
  </si>
  <si>
    <t>167151101</t>
  </si>
  <si>
    <t>Nakládání výkopku z hornin třídy těžitelnosti I skupiny 1 až 3 do 100 m3</t>
  </si>
  <si>
    <t>830913953</t>
  </si>
  <si>
    <t>Nakládání, skládání a překládání neulehlého výkopku nebo sypaniny strojně nakládání, množství do 100 m3, z horniny třídy těžitelnosti I, skupiny 1 až 3</t>
  </si>
  <si>
    <t>https://podminky.urs.cz/item/CS_URS_2025_02/167151101</t>
  </si>
  <si>
    <t>9,135+7,526+8,25+10,163</t>
  </si>
  <si>
    <t>34</t>
  </si>
  <si>
    <t>171153101</t>
  </si>
  <si>
    <t>Zemní hrázky melioračních kanálů z horniny třídy těžitelnosti I a II skupiny 1 až 4</t>
  </si>
  <si>
    <t>-671270487</t>
  </si>
  <si>
    <t>Zemní hrázky přívodních a odpadních melioračních kanálů zhutňované po vrstvách tloušťky 200 mm s přemístěním sypaniny do 20 m nebo s jejím přehozením do 3 m z hornin třídy těžitelnosti I a II, skupiny 1 až 4</t>
  </si>
  <si>
    <t>https://podminky.urs.cz/item/CS_URS_2025_02/171153101</t>
  </si>
  <si>
    <t>(0,5+0,5+3*0,5)/2*0,5*1</t>
  </si>
  <si>
    <t>45</t>
  </si>
  <si>
    <t>174151101</t>
  </si>
  <si>
    <t>Zásyp jam, šachet rýh nebo kolem objektů sypaninou se zhutněním</t>
  </si>
  <si>
    <t>293437331</t>
  </si>
  <si>
    <t>Zásyp sypaninou z jakékoliv horniny strojně s uložením výkopku ve vrstvách se zhutněním jam, šachet, rýh nebo kolem objektů v těchto vykopávkách</t>
  </si>
  <si>
    <t>https://podminky.urs.cz/item/CS_URS_2025_02/174151101</t>
  </si>
  <si>
    <t>3*1,5*0,15+(1,2+1,2+0,8)*1*0,6</t>
  </si>
  <si>
    <t>181006111</t>
  </si>
  <si>
    <t>Rozprostření zemin tl vrstvy do 0,1 m schopných zúrodnění v rovině a sklonu do 1:5</t>
  </si>
  <si>
    <t>-1653636221</t>
  </si>
  <si>
    <t>Rozprostření zemin schopných zúrodnění v rovině a ve sklonu do 1:5, tloušťka vrstvy do 0,10 m</t>
  </si>
  <si>
    <t>https://podminky.urs.cz/item/CS_URS_2025_02/181006111</t>
  </si>
  <si>
    <t>(20,475+18,169+46,53+63,505+3,65+2,82+2,55)/0,1</t>
  </si>
  <si>
    <t>22</t>
  </si>
  <si>
    <t>181151321</t>
  </si>
  <si>
    <t>Plošná úprava terénu přes 500 m2 zemina skupiny 1 až 4 nerovnosti přes 100 do 150 mm v rovinně a svahu do 1:5</t>
  </si>
  <si>
    <t>-886623082</t>
  </si>
  <si>
    <t>Plošná úprava terénu v zemině skupiny 1 až 4 s urovnáním povrchu bez doplnění ornice souvislé plochy přes 500 m2 při nerovnostech terénu přes 100 do 150 mm v rovině nebo na svahu do 1:5</t>
  </si>
  <si>
    <t>https://podminky.urs.cz/item/CS_URS_2025_02/181151321</t>
  </si>
  <si>
    <t>(132+135)*4/3</t>
  </si>
  <si>
    <t>32</t>
  </si>
  <si>
    <t>182151111</t>
  </si>
  <si>
    <t>Svahování v zářezech v hornině třídy těžitelnosti I skupiny 1 až 3 strojně</t>
  </si>
  <si>
    <t>-1650039719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</si>
  <si>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</si>
  <si>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https://podminky.urs.cz/item/CS_URS_2025_02/182151111</t>
  </si>
  <si>
    <t>6*5</t>
  </si>
  <si>
    <t>39</t>
  </si>
  <si>
    <t>310321111</t>
  </si>
  <si>
    <t>Zabetonování otvorů do pl 1 m2 ve zdivu nadzákladovém včetně bednění a výztuže</t>
  </si>
  <si>
    <t>-378421254</t>
  </si>
  <si>
    <t>Zabetonování otvorů ve zdivu nadzákladovém včetně bednění, odbednění a výztuže (materiál v ceně) plochy do 1 m2</t>
  </si>
  <si>
    <t>https://podminky.urs.cz/item/CS_URS_2025_02/310321111</t>
  </si>
  <si>
    <t>(1,2+1,2+0,8)*0,21*0,08+(1+1+0,8)*1,2/2*0,1</t>
  </si>
  <si>
    <t>31</t>
  </si>
  <si>
    <t>451315114</t>
  </si>
  <si>
    <t>Podkladní nebo výplňová vrstva z betonu C 12/15 tl do 100 mm</t>
  </si>
  <si>
    <t>-1020938495</t>
  </si>
  <si>
    <t>Podkladní a výplňové vrstvy z betonu prostého tloušťky do 100 mm, z betonu C 12/15</t>
  </si>
  <si>
    <t>https://podminky.urs.cz/item/CS_URS_2025_02/451315114</t>
  </si>
  <si>
    <t>38</t>
  </si>
  <si>
    <t>628195001</t>
  </si>
  <si>
    <t>Očištění zdiva nebo betonu zdí a valů před započetím oprav ručně</t>
  </si>
  <si>
    <t>-1381437068</t>
  </si>
  <si>
    <t>https://podminky.urs.cz/item/CS_URS_2025_02/628195001</t>
  </si>
  <si>
    <t>(1+1+0,8)*1,2+(1,2+1,2+1)*0,8</t>
  </si>
  <si>
    <t>37</t>
  </si>
  <si>
    <t>628635522</t>
  </si>
  <si>
    <t>Vyplnění spár zdiva z betonových prefabrikátů maltou cementovou na hl do 70 mm s vyspárováním</t>
  </si>
  <si>
    <t>-1121077207</t>
  </si>
  <si>
    <t>Vyplnění spár dosavadních konstrukcí zdiva cementovou maltou s vyčištěním spár hloubky do 70 mm, zdiva z betonových prefabrikátů s vyspárováním</t>
  </si>
  <si>
    <t>https://podminky.urs.cz/item/CS_URS_2025_02/628635522</t>
  </si>
  <si>
    <t>18</t>
  </si>
  <si>
    <t>SPÚ R-059</t>
  </si>
  <si>
    <t xml:space="preserve">Ekologická likvidace vytěženého sedimentu v souladu se zákonem o odpadech č. 541/2020 Sb., v platném znění  </t>
  </si>
  <si>
    <t>1562882210</t>
  </si>
  <si>
    <t xml:space="preserve">Ekologická likvidace vytěženého sedimentu v souladu se zákonem o odpadech č. 541/2020 Sb., v platném znění 
</t>
  </si>
  <si>
    <t>P</t>
  </si>
  <si>
    <t xml:space="preserve">Poznámka k položce:_x000D_
položka zahrnuje náklady na vodorovné přemístění a uložení sedimentu, včetně poplatků a dalších souvisejících prací (např. administrativní úkony, úklid odvozových tras) v souladu se zákonem o odpadech č. 541/2020 Sb., v platném znění   </t>
  </si>
  <si>
    <t>35,074*1,5</t>
  </si>
  <si>
    <t>15</t>
  </si>
  <si>
    <t>SPÚ R-032</t>
  </si>
  <si>
    <t>Ekologická likvidace divokého porostu - v souladu se zákonem o odpadech č. 541/2020 Sb. vplatném znění</t>
  </si>
  <si>
    <t>-963417622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</si>
  <si>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</si>
  <si>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185803106</t>
  </si>
  <si>
    <t>Shrabání pokoseného divokého porostu s odvozem do 20 km</t>
  </si>
  <si>
    <t>-2030750169</t>
  </si>
  <si>
    <t>Shrabání pokoseného porostu a organických naplavenin s odvozem do 20 km divokého porostu</t>
  </si>
  <si>
    <t>https://podminky.urs.cz/item/CS_URS_2025_02/185803106</t>
  </si>
  <si>
    <t>16</t>
  </si>
  <si>
    <t>SPÚ R-37</t>
  </si>
  <si>
    <t>Vytyčení inženýrské sítě, vč. dopravy</t>
  </si>
  <si>
    <t>ks</t>
  </si>
  <si>
    <t>-1245735347</t>
  </si>
  <si>
    <t xml:space="preserve">Poznámka k položce:_x000D_
pro všechny druhy podzemních inženýrských sítí včetně dopravy a souvisejících nákladů (např. stabilizace, doklad o vytyčení,…)_x000D_
</t>
  </si>
  <si>
    <t>5*1</t>
  </si>
  <si>
    <t>Ostatní konstrukce a práce, bourání</t>
  </si>
  <si>
    <t>41</t>
  </si>
  <si>
    <t>966071821</t>
  </si>
  <si>
    <t>Rozebrání oplocení z drátěného pletiva se čtvercovými oky v do 1,6 m</t>
  </si>
  <si>
    <t>40337632</t>
  </si>
  <si>
    <t>Rozebrání oplocení z pletiva drátěného se čtvercovými oky, výšky do 1,6 m</t>
  </si>
  <si>
    <t>https://podminky.urs.cz/item/CS_URS_2025_02/966071821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</si>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</sst>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14253301" TargetMode="External"/><Relationship Id="rId13" Type="http://schemas.openxmlformats.org/officeDocument/2006/relationships/hyperlink" Target="https://podminky.urs.cz/item/CS_URS_2025_02/125703313" TargetMode="External"/><Relationship Id="rId18" Type="http://schemas.openxmlformats.org/officeDocument/2006/relationships/hyperlink" Target="https://podminky.urs.cz/item/CS_URS_2025_02/174151101" TargetMode="External"/><Relationship Id="rId26" Type="http://schemas.openxmlformats.org/officeDocument/2006/relationships/hyperlink" Target="https://podminky.urs.cz/item/CS_URS_2025_02/185803106" TargetMode="External"/><Relationship Id="rId3" Type="http://schemas.openxmlformats.org/officeDocument/2006/relationships/hyperlink" Target="https://podminky.urs.cz/item/CS_URS_2025_02/465921211" TargetMode="External"/><Relationship Id="rId21" Type="http://schemas.openxmlformats.org/officeDocument/2006/relationships/hyperlink" Target="https://podminky.urs.cz/item/CS_URS_2025_02/182151111" TargetMode="External"/><Relationship Id="rId7" Type="http://schemas.openxmlformats.org/officeDocument/2006/relationships/hyperlink" Target="https://podminky.urs.cz/item/CS_URS_2025_02/114203401" TargetMode="External"/><Relationship Id="rId12" Type="http://schemas.openxmlformats.org/officeDocument/2006/relationships/hyperlink" Target="https://podminky.urs.cz/item/CS_URS_2025_02/125703303" TargetMode="External"/><Relationship Id="rId17" Type="http://schemas.openxmlformats.org/officeDocument/2006/relationships/hyperlink" Target="https://podminky.urs.cz/item/CS_URS_2025_02/171153101" TargetMode="External"/><Relationship Id="rId25" Type="http://schemas.openxmlformats.org/officeDocument/2006/relationships/hyperlink" Target="https://podminky.urs.cz/item/CS_URS_2025_02/628635522" TargetMode="External"/><Relationship Id="rId2" Type="http://schemas.openxmlformats.org/officeDocument/2006/relationships/hyperlink" Target="https://podminky.urs.cz/item/CS_URS_2025_02/348401120" TargetMode="External"/><Relationship Id="rId16" Type="http://schemas.openxmlformats.org/officeDocument/2006/relationships/hyperlink" Target="https://podminky.urs.cz/item/CS_URS_2025_02/167151101" TargetMode="External"/><Relationship Id="rId20" Type="http://schemas.openxmlformats.org/officeDocument/2006/relationships/hyperlink" Target="https://podminky.urs.cz/item/CS_URS_2025_02/181151321" TargetMode="External"/><Relationship Id="rId1" Type="http://schemas.openxmlformats.org/officeDocument/2006/relationships/hyperlink" Target="https://podminky.urs.cz/item/CS_URS_2025_02/114203101" TargetMode="External"/><Relationship Id="rId6" Type="http://schemas.openxmlformats.org/officeDocument/2006/relationships/hyperlink" Target="https://podminky.urs.cz/item/CS_URS_2025_02/114203201" TargetMode="External"/><Relationship Id="rId11" Type="http://schemas.openxmlformats.org/officeDocument/2006/relationships/hyperlink" Target="https://podminky.urs.cz/item/CS_URS_2025_02/123112101" TargetMode="External"/><Relationship Id="rId24" Type="http://schemas.openxmlformats.org/officeDocument/2006/relationships/hyperlink" Target="https://podminky.urs.cz/item/CS_URS_2025_02/628195001" TargetMode="External"/><Relationship Id="rId5" Type="http://schemas.openxmlformats.org/officeDocument/2006/relationships/hyperlink" Target="https://podminky.urs.cz/item/CS_URS_2025_02/111103213" TargetMode="External"/><Relationship Id="rId15" Type="http://schemas.openxmlformats.org/officeDocument/2006/relationships/hyperlink" Target="https://podminky.urs.cz/item/CS_URS_2025_02/162211319" TargetMode="External"/><Relationship Id="rId23" Type="http://schemas.openxmlformats.org/officeDocument/2006/relationships/hyperlink" Target="https://podminky.urs.cz/item/CS_URS_2025_02/451315114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https://podminky.urs.cz/item/CS_URS_2025_02/122151101" TargetMode="External"/><Relationship Id="rId19" Type="http://schemas.openxmlformats.org/officeDocument/2006/relationships/hyperlink" Target="https://podminky.urs.cz/item/CS_URS_2025_02/181006111" TargetMode="External"/><Relationship Id="rId4" Type="http://schemas.openxmlformats.org/officeDocument/2006/relationships/hyperlink" Target="https://podminky.urs.cz/item/CS_URS_2025_02/998318011" TargetMode="External"/><Relationship Id="rId9" Type="http://schemas.openxmlformats.org/officeDocument/2006/relationships/hyperlink" Target="https://podminky.urs.cz/item/CS_URS_2025_02/115001104" TargetMode="External"/><Relationship Id="rId14" Type="http://schemas.openxmlformats.org/officeDocument/2006/relationships/hyperlink" Target="https://podminky.urs.cz/item/CS_URS_2025_02/162211311" TargetMode="External"/><Relationship Id="rId22" Type="http://schemas.openxmlformats.org/officeDocument/2006/relationships/hyperlink" Target="https://podminky.urs.cz/item/CS_URS_2025_02/310321111" TargetMode="External"/><Relationship Id="rId27" Type="http://schemas.openxmlformats.org/officeDocument/2006/relationships/hyperlink" Target="https://podminky.urs.cz/item/CS_URS_2025_02/9660718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3"/>
      <c r="AQ5" s="23"/>
      <c r="AR5" s="21"/>
      <c r="BE5" s="30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3"/>
      <c r="AQ6" s="23"/>
      <c r="AR6" s="21"/>
      <c r="BE6" s="30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30</v>
      </c>
      <c r="AO8" s="23"/>
      <c r="AP8" s="23"/>
      <c r="AQ8" s="23"/>
      <c r="AR8" s="21"/>
      <c r="BE8" s="30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0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0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4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30</v>
      </c>
      <c r="AO13" s="23"/>
      <c r="AP13" s="23"/>
      <c r="AQ13" s="23"/>
      <c r="AR13" s="21"/>
      <c r="BE13" s="304"/>
      <c r="BS13" s="18" t="s">
        <v>6</v>
      </c>
    </row>
    <row r="14" spans="1:74" ht="12.75">
      <c r="B14" s="22"/>
      <c r="C14" s="23"/>
      <c r="D14" s="23"/>
      <c r="E14" s="309" t="s">
        <v>30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0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4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04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4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26</v>
      </c>
      <c r="AO19" s="23"/>
      <c r="AP19" s="23"/>
      <c r="AQ19" s="23"/>
      <c r="AR19" s="21"/>
      <c r="BE19" s="30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04"/>
      <c r="BS20" s="18" t="s">
        <v>33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4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4"/>
    </row>
    <row r="23" spans="1:71" s="1" customFormat="1" ht="48" customHeight="1">
      <c r="B23" s="22"/>
      <c r="C23" s="23"/>
      <c r="D23" s="23"/>
      <c r="E23" s="311" t="s">
        <v>37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23"/>
      <c r="AP23" s="23"/>
      <c r="AQ23" s="23"/>
      <c r="AR23" s="21"/>
      <c r="BE23" s="30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4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2">
        <f>ROUND(AG54,2)</f>
        <v>0</v>
      </c>
      <c r="AL26" s="313"/>
      <c r="AM26" s="313"/>
      <c r="AN26" s="313"/>
      <c r="AO26" s="313"/>
      <c r="AP26" s="37"/>
      <c r="AQ26" s="37"/>
      <c r="AR26" s="40"/>
      <c r="BE26" s="30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4" t="s">
        <v>39</v>
      </c>
      <c r="M28" s="314"/>
      <c r="N28" s="314"/>
      <c r="O28" s="314"/>
      <c r="P28" s="314"/>
      <c r="Q28" s="37"/>
      <c r="R28" s="37"/>
      <c r="S28" s="37"/>
      <c r="T28" s="37"/>
      <c r="U28" s="37"/>
      <c r="V28" s="37"/>
      <c r="W28" s="314" t="s">
        <v>40</v>
      </c>
      <c r="X28" s="314"/>
      <c r="Y28" s="314"/>
      <c r="Z28" s="314"/>
      <c r="AA28" s="314"/>
      <c r="AB28" s="314"/>
      <c r="AC28" s="314"/>
      <c r="AD28" s="314"/>
      <c r="AE28" s="314"/>
      <c r="AF28" s="37"/>
      <c r="AG28" s="37"/>
      <c r="AH28" s="37"/>
      <c r="AI28" s="37"/>
      <c r="AJ28" s="37"/>
      <c r="AK28" s="314" t="s">
        <v>41</v>
      </c>
      <c r="AL28" s="314"/>
      <c r="AM28" s="314"/>
      <c r="AN28" s="314"/>
      <c r="AO28" s="314"/>
      <c r="AP28" s="37"/>
      <c r="AQ28" s="37"/>
      <c r="AR28" s="40"/>
      <c r="BE28" s="304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17">
        <v>0.21</v>
      </c>
      <c r="M29" s="316"/>
      <c r="N29" s="316"/>
      <c r="O29" s="316"/>
      <c r="P29" s="316"/>
      <c r="Q29" s="42"/>
      <c r="R29" s="42"/>
      <c r="S29" s="42"/>
      <c r="T29" s="42"/>
      <c r="U29" s="42"/>
      <c r="V29" s="42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F29" s="42"/>
      <c r="AG29" s="42"/>
      <c r="AH29" s="42"/>
      <c r="AI29" s="42"/>
      <c r="AJ29" s="42"/>
      <c r="AK29" s="315">
        <f>ROUND(AV54, 2)</f>
        <v>0</v>
      </c>
      <c r="AL29" s="316"/>
      <c r="AM29" s="316"/>
      <c r="AN29" s="316"/>
      <c r="AO29" s="316"/>
      <c r="AP29" s="42"/>
      <c r="AQ29" s="42"/>
      <c r="AR29" s="43"/>
      <c r="BE29" s="305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17">
        <v>0.12</v>
      </c>
      <c r="M30" s="316"/>
      <c r="N30" s="316"/>
      <c r="O30" s="316"/>
      <c r="P30" s="316"/>
      <c r="Q30" s="42"/>
      <c r="R30" s="42"/>
      <c r="S30" s="42"/>
      <c r="T30" s="42"/>
      <c r="U30" s="42"/>
      <c r="V30" s="42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F30" s="42"/>
      <c r="AG30" s="42"/>
      <c r="AH30" s="42"/>
      <c r="AI30" s="42"/>
      <c r="AJ30" s="42"/>
      <c r="AK30" s="315">
        <f>ROUND(AW54, 2)</f>
        <v>0</v>
      </c>
      <c r="AL30" s="316"/>
      <c r="AM30" s="316"/>
      <c r="AN30" s="316"/>
      <c r="AO30" s="316"/>
      <c r="AP30" s="42"/>
      <c r="AQ30" s="42"/>
      <c r="AR30" s="43"/>
      <c r="BE30" s="305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17">
        <v>0.21</v>
      </c>
      <c r="M31" s="316"/>
      <c r="N31" s="316"/>
      <c r="O31" s="316"/>
      <c r="P31" s="316"/>
      <c r="Q31" s="42"/>
      <c r="R31" s="42"/>
      <c r="S31" s="42"/>
      <c r="T31" s="42"/>
      <c r="U31" s="42"/>
      <c r="V31" s="42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F31" s="42"/>
      <c r="AG31" s="42"/>
      <c r="AH31" s="42"/>
      <c r="AI31" s="42"/>
      <c r="AJ31" s="42"/>
      <c r="AK31" s="315">
        <v>0</v>
      </c>
      <c r="AL31" s="316"/>
      <c r="AM31" s="316"/>
      <c r="AN31" s="316"/>
      <c r="AO31" s="316"/>
      <c r="AP31" s="42"/>
      <c r="AQ31" s="42"/>
      <c r="AR31" s="43"/>
      <c r="BE31" s="305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17">
        <v>0.12</v>
      </c>
      <c r="M32" s="316"/>
      <c r="N32" s="316"/>
      <c r="O32" s="316"/>
      <c r="P32" s="316"/>
      <c r="Q32" s="42"/>
      <c r="R32" s="42"/>
      <c r="S32" s="42"/>
      <c r="T32" s="42"/>
      <c r="U32" s="42"/>
      <c r="V32" s="42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F32" s="42"/>
      <c r="AG32" s="42"/>
      <c r="AH32" s="42"/>
      <c r="AI32" s="42"/>
      <c r="AJ32" s="42"/>
      <c r="AK32" s="315">
        <v>0</v>
      </c>
      <c r="AL32" s="316"/>
      <c r="AM32" s="316"/>
      <c r="AN32" s="316"/>
      <c r="AO32" s="316"/>
      <c r="AP32" s="42"/>
      <c r="AQ32" s="42"/>
      <c r="AR32" s="43"/>
      <c r="BE32" s="305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17">
        <v>0</v>
      </c>
      <c r="M33" s="316"/>
      <c r="N33" s="316"/>
      <c r="O33" s="316"/>
      <c r="P33" s="316"/>
      <c r="Q33" s="42"/>
      <c r="R33" s="42"/>
      <c r="S33" s="42"/>
      <c r="T33" s="42"/>
      <c r="U33" s="42"/>
      <c r="V33" s="42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F33" s="42"/>
      <c r="AG33" s="42"/>
      <c r="AH33" s="42"/>
      <c r="AI33" s="42"/>
      <c r="AJ33" s="42"/>
      <c r="AK33" s="315">
        <v>0</v>
      </c>
      <c r="AL33" s="316"/>
      <c r="AM33" s="316"/>
      <c r="AN33" s="316"/>
      <c r="AO33" s="31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18" t="s">
        <v>50</v>
      </c>
      <c r="Y35" s="319"/>
      <c r="Z35" s="319"/>
      <c r="AA35" s="319"/>
      <c r="AB35" s="319"/>
      <c r="AC35" s="46"/>
      <c r="AD35" s="46"/>
      <c r="AE35" s="46"/>
      <c r="AF35" s="46"/>
      <c r="AG35" s="46"/>
      <c r="AH35" s="46"/>
      <c r="AI35" s="46"/>
      <c r="AJ35" s="46"/>
      <c r="AK35" s="320">
        <f>SUM(AK26:AK33)</f>
        <v>0</v>
      </c>
      <c r="AL35" s="319"/>
      <c r="AM35" s="319"/>
      <c r="AN35" s="319"/>
      <c r="AO35" s="32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2025-2-2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2" t="str">
        <f>K6</f>
        <v>Údržba HOZ České Vrbné 2</v>
      </c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České Vrbné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4" t="str">
        <f>IF(AN8= "","",AN8)</f>
        <v>Vyplň údaj</v>
      </c>
      <c r="AN47" s="32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Státní pozemkový úřad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25" t="str">
        <f>IF(E17="","",E17)</f>
        <v>Ing. Jan Zeman</v>
      </c>
      <c r="AN49" s="326"/>
      <c r="AO49" s="326"/>
      <c r="AP49" s="326"/>
      <c r="AQ49" s="37"/>
      <c r="AR49" s="40"/>
      <c r="AS49" s="327" t="s">
        <v>52</v>
      </c>
      <c r="AT49" s="32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25" t="str">
        <f>IF(E20="","",E20)</f>
        <v xml:space="preserve">Státní pozemkový úřad </v>
      </c>
      <c r="AN50" s="326"/>
      <c r="AO50" s="326"/>
      <c r="AP50" s="326"/>
      <c r="AQ50" s="37"/>
      <c r="AR50" s="40"/>
      <c r="AS50" s="329"/>
      <c r="AT50" s="33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1"/>
      <c r="AT51" s="33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3" t="s">
        <v>53</v>
      </c>
      <c r="D52" s="334"/>
      <c r="E52" s="334"/>
      <c r="F52" s="334"/>
      <c r="G52" s="334"/>
      <c r="H52" s="67"/>
      <c r="I52" s="335" t="s">
        <v>54</v>
      </c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6" t="s">
        <v>55</v>
      </c>
      <c r="AH52" s="334"/>
      <c r="AI52" s="334"/>
      <c r="AJ52" s="334"/>
      <c r="AK52" s="334"/>
      <c r="AL52" s="334"/>
      <c r="AM52" s="334"/>
      <c r="AN52" s="335" t="s">
        <v>56</v>
      </c>
      <c r="AO52" s="334"/>
      <c r="AP52" s="334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0">
        <f>ROUND(AG55,2)</f>
        <v>0</v>
      </c>
      <c r="AH54" s="340"/>
      <c r="AI54" s="340"/>
      <c r="AJ54" s="340"/>
      <c r="AK54" s="340"/>
      <c r="AL54" s="340"/>
      <c r="AM54" s="340"/>
      <c r="AN54" s="341">
        <f>SUM(AG54,AT54)</f>
        <v>0</v>
      </c>
      <c r="AO54" s="341"/>
      <c r="AP54" s="341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71</v>
      </c>
      <c r="BT54" s="85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0" s="7" customFormat="1" ht="14.45" customHeight="1">
      <c r="A55" s="86" t="s">
        <v>75</v>
      </c>
      <c r="B55" s="87"/>
      <c r="C55" s="88"/>
      <c r="D55" s="339" t="s">
        <v>14</v>
      </c>
      <c r="E55" s="339"/>
      <c r="F55" s="339"/>
      <c r="G55" s="339"/>
      <c r="H55" s="339"/>
      <c r="I55" s="89"/>
      <c r="J55" s="339" t="s">
        <v>17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7">
        <f>'2025-2-2 - Údržba HOZ Čes...'!J28</f>
        <v>0</v>
      </c>
      <c r="AH55" s="338"/>
      <c r="AI55" s="338"/>
      <c r="AJ55" s="338"/>
      <c r="AK55" s="338"/>
      <c r="AL55" s="338"/>
      <c r="AM55" s="338"/>
      <c r="AN55" s="337">
        <f>SUM(AG55,AT55)</f>
        <v>0</v>
      </c>
      <c r="AO55" s="338"/>
      <c r="AP55" s="338"/>
      <c r="AQ55" s="90" t="s">
        <v>76</v>
      </c>
      <c r="AR55" s="91"/>
      <c r="AS55" s="92">
        <v>0</v>
      </c>
      <c r="AT55" s="93">
        <f>ROUND(SUM(AV55:AW55),2)</f>
        <v>0</v>
      </c>
      <c r="AU55" s="94">
        <f>'2025-2-2 - Údržba HOZ Čes...'!P76</f>
        <v>0</v>
      </c>
      <c r="AV55" s="93">
        <f>'2025-2-2 - Údržba HOZ Čes...'!J31</f>
        <v>0</v>
      </c>
      <c r="AW55" s="93">
        <f>'2025-2-2 - Údržba HOZ Čes...'!J32</f>
        <v>0</v>
      </c>
      <c r="AX55" s="93">
        <f>'2025-2-2 - Údržba HOZ Čes...'!J33</f>
        <v>0</v>
      </c>
      <c r="AY55" s="93">
        <f>'2025-2-2 - Údržba HOZ Čes...'!J34</f>
        <v>0</v>
      </c>
      <c r="AZ55" s="93">
        <f>'2025-2-2 - Údržba HOZ Čes...'!F31</f>
        <v>0</v>
      </c>
      <c r="BA55" s="93">
        <f>'2025-2-2 - Údržba HOZ Čes...'!F32</f>
        <v>0</v>
      </c>
      <c r="BB55" s="93">
        <f>'2025-2-2 - Údržba HOZ Čes...'!F33</f>
        <v>0</v>
      </c>
      <c r="BC55" s="93">
        <f>'2025-2-2 - Údržba HOZ Čes...'!F34</f>
        <v>0</v>
      </c>
      <c r="BD55" s="95">
        <f>'2025-2-2 - Údržba HOZ Čes...'!F35</f>
        <v>0</v>
      </c>
      <c r="BT55" s="96" t="s">
        <v>77</v>
      </c>
      <c r="BU55" s="96" t="s">
        <v>78</v>
      </c>
      <c r="BV55" s="96" t="s">
        <v>73</v>
      </c>
      <c r="BW55" s="96" t="s">
        <v>5</v>
      </c>
      <c r="BX55" s="96" t="s">
        <v>74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JByuY+lulJDq7e8Pqi8uSQpY2PiuOPuzDfJGtGcszP6M0WVyo9vaKlaFlBDdx/ughRvlJlnYuT94uRknUH0vGA==" saltValue="Teive6I/ToiqHza6E3OZEpt4BwwOdOHldUY9leg9smDVJaZEKC5ute55wtr7hahC1vsdxHwe5VRHYvLfciJc1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5-2-2 - Údržba HOZ Čes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5"/>
  <sheetViews>
    <sheetView showGridLines="0" topLeftCell="A2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79</v>
      </c>
    </row>
    <row r="4" spans="1:46" s="1" customFormat="1" ht="24.95" customHeight="1">
      <c r="B4" s="21"/>
      <c r="D4" s="99" t="s">
        <v>80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3" t="s">
        <v>17</v>
      </c>
      <c r="F7" s="344"/>
      <c r="G7" s="344"/>
      <c r="H7" s="344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26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27</v>
      </c>
      <c r="F13" s="35"/>
      <c r="G13" s="35"/>
      <c r="H13" s="35"/>
      <c r="I13" s="101" t="s">
        <v>28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29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5" t="str">
        <f>'Rekapitulace stavby'!E14</f>
        <v>Vyplň údaj</v>
      </c>
      <c r="F16" s="346"/>
      <c r="G16" s="346"/>
      <c r="H16" s="346"/>
      <c r="I16" s="101" t="s">
        <v>28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31</v>
      </c>
      <c r="E18" s="35"/>
      <c r="F18" s="35"/>
      <c r="G18" s="35"/>
      <c r="H18" s="35"/>
      <c r="I18" s="101" t="s">
        <v>25</v>
      </c>
      <c r="J18" s="103" t="s">
        <v>19</v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32</v>
      </c>
      <c r="F19" s="35"/>
      <c r="G19" s="35"/>
      <c r="H19" s="35"/>
      <c r="I19" s="101" t="s">
        <v>28</v>
      </c>
      <c r="J19" s="103" t="s">
        <v>19</v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34</v>
      </c>
      <c r="E21" s="35"/>
      <c r="F21" s="35"/>
      <c r="G21" s="35"/>
      <c r="H21" s="35"/>
      <c r="I21" s="101" t="s">
        <v>25</v>
      </c>
      <c r="J21" s="103" t="s">
        <v>26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35</v>
      </c>
      <c r="F22" s="35"/>
      <c r="G22" s="35"/>
      <c r="H22" s="35"/>
      <c r="I22" s="101" t="s">
        <v>28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36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7" t="s">
        <v>37</v>
      </c>
      <c r="F25" s="347"/>
      <c r="G25" s="347"/>
      <c r="H25" s="347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38</v>
      </c>
      <c r="E28" s="35"/>
      <c r="F28" s="35"/>
      <c r="G28" s="35"/>
      <c r="H28" s="35"/>
      <c r="I28" s="35"/>
      <c r="J28" s="110">
        <f>ROUND(J76,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40</v>
      </c>
      <c r="G30" s="35"/>
      <c r="H30" s="35"/>
      <c r="I30" s="111" t="s">
        <v>39</v>
      </c>
      <c r="J30" s="111" t="s">
        <v>41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42</v>
      </c>
      <c r="E31" s="101" t="s">
        <v>43</v>
      </c>
      <c r="F31" s="113">
        <f>ROUND((SUM(BE76:BE204)),  2)</f>
        <v>0</v>
      </c>
      <c r="G31" s="35"/>
      <c r="H31" s="35"/>
      <c r="I31" s="114">
        <v>0.21</v>
      </c>
      <c r="J31" s="113">
        <f>ROUND(((SUM(BE76:BE204))*I31),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44</v>
      </c>
      <c r="F32" s="113">
        <f>ROUND((SUM(BF76:BF204)),  2)</f>
        <v>0</v>
      </c>
      <c r="G32" s="35"/>
      <c r="H32" s="35"/>
      <c r="I32" s="114">
        <v>0.12</v>
      </c>
      <c r="J32" s="113">
        <f>ROUND(((SUM(BF76:BF204))*I32),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45</v>
      </c>
      <c r="F33" s="113">
        <f>ROUND((SUM(BG76:BG204)),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46</v>
      </c>
      <c r="F34" s="113">
        <f>ROUND((SUM(BH76:BH204)),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47</v>
      </c>
      <c r="F35" s="113">
        <f>ROUND((SUM(BI76:BI204)),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48</v>
      </c>
      <c r="E37" s="117"/>
      <c r="F37" s="117"/>
      <c r="G37" s="118" t="s">
        <v>49</v>
      </c>
      <c r="H37" s="119" t="s">
        <v>50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81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2" t="str">
        <f>E7</f>
        <v>Údržba HOZ České Vrbné 2</v>
      </c>
      <c r="F46" s="348"/>
      <c r="G46" s="348"/>
      <c r="H46" s="348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České Vrbné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>Státní pozemkový úřad</v>
      </c>
      <c r="G50" s="37"/>
      <c r="H50" s="37"/>
      <c r="I50" s="30" t="s">
        <v>31</v>
      </c>
      <c r="J50" s="33" t="str">
        <f>E19</f>
        <v>Ing. Jan Zeman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26.45" customHeight="1">
      <c r="A51" s="35"/>
      <c r="B51" s="36"/>
      <c r="C51" s="30" t="s">
        <v>29</v>
      </c>
      <c r="D51" s="37"/>
      <c r="E51" s="37"/>
      <c r="F51" s="28" t="str">
        <f>IF(E16="","",E16)</f>
        <v>Vyplň údaj</v>
      </c>
      <c r="G51" s="37"/>
      <c r="H51" s="37"/>
      <c r="I51" s="30" t="s">
        <v>34</v>
      </c>
      <c r="J51" s="33" t="str">
        <f>E22</f>
        <v xml:space="preserve">Státní pozemkový úřad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82</v>
      </c>
      <c r="D53" s="127"/>
      <c r="E53" s="127"/>
      <c r="F53" s="127"/>
      <c r="G53" s="127"/>
      <c r="H53" s="127"/>
      <c r="I53" s="127"/>
      <c r="J53" s="128" t="s">
        <v>83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70</v>
      </c>
      <c r="D55" s="37"/>
      <c r="E55" s="37"/>
      <c r="F55" s="37"/>
      <c r="G55" s="37"/>
      <c r="H55" s="37"/>
      <c r="I55" s="37"/>
      <c r="J55" s="78">
        <f>J76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84</v>
      </c>
    </row>
    <row r="56" spans="1:47" s="9" customFormat="1" ht="24.95" customHeight="1">
      <c r="B56" s="130"/>
      <c r="C56" s="131"/>
      <c r="D56" s="132" t="s">
        <v>85</v>
      </c>
      <c r="E56" s="133"/>
      <c r="F56" s="133"/>
      <c r="G56" s="133"/>
      <c r="H56" s="133"/>
      <c r="I56" s="133"/>
      <c r="J56" s="134">
        <f>J77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86</v>
      </c>
      <c r="E57" s="139"/>
      <c r="F57" s="139"/>
      <c r="G57" s="139"/>
      <c r="H57" s="139"/>
      <c r="I57" s="139"/>
      <c r="J57" s="140">
        <f>J93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87</v>
      </c>
      <c r="E58" s="139"/>
      <c r="F58" s="139"/>
      <c r="G58" s="139"/>
      <c r="H58" s="139"/>
      <c r="I58" s="139"/>
      <c r="J58" s="140">
        <f>J201</f>
        <v>0</v>
      </c>
      <c r="K58" s="137"/>
      <c r="L58" s="141"/>
    </row>
    <row r="59" spans="1:47" s="2" customFormat="1" ht="21.7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0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6.95" customHeight="1">
      <c r="A60" s="35"/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10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4" spans="1:47" s="2" customFormat="1" ht="6.95" customHeight="1">
      <c r="A64" s="35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10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65" s="2" customFormat="1" ht="24.95" customHeight="1">
      <c r="A65" s="35"/>
      <c r="B65" s="36"/>
      <c r="C65" s="24" t="s">
        <v>88</v>
      </c>
      <c r="D65" s="37"/>
      <c r="E65" s="37"/>
      <c r="F65" s="37"/>
      <c r="G65" s="37"/>
      <c r="H65" s="37"/>
      <c r="I65" s="37"/>
      <c r="J65" s="37"/>
      <c r="K65" s="37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6.9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12" customHeight="1">
      <c r="A67" s="35"/>
      <c r="B67" s="36"/>
      <c r="C67" s="30" t="s">
        <v>16</v>
      </c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15.6" customHeight="1">
      <c r="A68" s="35"/>
      <c r="B68" s="36"/>
      <c r="C68" s="37"/>
      <c r="D68" s="37"/>
      <c r="E68" s="322" t="str">
        <f>E7</f>
        <v>Údržba HOZ České Vrbné 2</v>
      </c>
      <c r="F68" s="348"/>
      <c r="G68" s="348"/>
      <c r="H68" s="348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12" customHeight="1">
      <c r="A70" s="35"/>
      <c r="B70" s="36"/>
      <c r="C70" s="30" t="s">
        <v>21</v>
      </c>
      <c r="D70" s="37"/>
      <c r="E70" s="37"/>
      <c r="F70" s="28" t="str">
        <f>F10</f>
        <v>České Vrbné</v>
      </c>
      <c r="G70" s="37"/>
      <c r="H70" s="37"/>
      <c r="I70" s="30" t="s">
        <v>23</v>
      </c>
      <c r="J70" s="60" t="str">
        <f>IF(J10="","",J10)</f>
        <v>Vyplň údaj</v>
      </c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15.6" customHeight="1">
      <c r="A72" s="35"/>
      <c r="B72" s="36"/>
      <c r="C72" s="30" t="s">
        <v>24</v>
      </c>
      <c r="D72" s="37"/>
      <c r="E72" s="37"/>
      <c r="F72" s="28" t="str">
        <f>E13</f>
        <v>Státní pozemkový úřad</v>
      </c>
      <c r="G72" s="37"/>
      <c r="H72" s="37"/>
      <c r="I72" s="30" t="s">
        <v>31</v>
      </c>
      <c r="J72" s="33" t="str">
        <f>E19</f>
        <v>Ing. Jan Zeman</v>
      </c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26.45" customHeight="1">
      <c r="A73" s="35"/>
      <c r="B73" s="36"/>
      <c r="C73" s="30" t="s">
        <v>29</v>
      </c>
      <c r="D73" s="37"/>
      <c r="E73" s="37"/>
      <c r="F73" s="28" t="str">
        <f>IF(E16="","",E16)</f>
        <v>Vyplň údaj</v>
      </c>
      <c r="G73" s="37"/>
      <c r="H73" s="37"/>
      <c r="I73" s="30" t="s">
        <v>34</v>
      </c>
      <c r="J73" s="33" t="str">
        <f>E22</f>
        <v xml:space="preserve">Státní pozemkový úřad </v>
      </c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2" customFormat="1" ht="10.3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5" s="11" customFormat="1" ht="29.25" customHeight="1">
      <c r="A75" s="142"/>
      <c r="B75" s="143"/>
      <c r="C75" s="144" t="s">
        <v>89</v>
      </c>
      <c r="D75" s="145" t="s">
        <v>57</v>
      </c>
      <c r="E75" s="145" t="s">
        <v>53</v>
      </c>
      <c r="F75" s="145" t="s">
        <v>54</v>
      </c>
      <c r="G75" s="145" t="s">
        <v>90</v>
      </c>
      <c r="H75" s="145" t="s">
        <v>91</v>
      </c>
      <c r="I75" s="145" t="s">
        <v>92</v>
      </c>
      <c r="J75" s="145" t="s">
        <v>83</v>
      </c>
      <c r="K75" s="146" t="s">
        <v>93</v>
      </c>
      <c r="L75" s="147"/>
      <c r="M75" s="69" t="s">
        <v>19</v>
      </c>
      <c r="N75" s="70" t="s">
        <v>42</v>
      </c>
      <c r="O75" s="70" t="s">
        <v>94</v>
      </c>
      <c r="P75" s="70" t="s">
        <v>95</v>
      </c>
      <c r="Q75" s="70" t="s">
        <v>96</v>
      </c>
      <c r="R75" s="70" t="s">
        <v>97</v>
      </c>
      <c r="S75" s="70" t="s">
        <v>98</v>
      </c>
      <c r="T75" s="71" t="s">
        <v>99</v>
      </c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</row>
    <row r="76" spans="1:65" s="2" customFormat="1" ht="22.9" customHeight="1">
      <c r="A76" s="35"/>
      <c r="B76" s="36"/>
      <c r="C76" s="76" t="s">
        <v>100</v>
      </c>
      <c r="D76" s="37"/>
      <c r="E76" s="37"/>
      <c r="F76" s="37"/>
      <c r="G76" s="37"/>
      <c r="H76" s="37"/>
      <c r="I76" s="37"/>
      <c r="J76" s="148">
        <f>BK76</f>
        <v>0</v>
      </c>
      <c r="K76" s="37"/>
      <c r="L76" s="40"/>
      <c r="M76" s="72"/>
      <c r="N76" s="149"/>
      <c r="O76" s="73"/>
      <c r="P76" s="150">
        <f>P77</f>
        <v>0</v>
      </c>
      <c r="Q76" s="73"/>
      <c r="R76" s="150">
        <f>R77</f>
        <v>1.08447754</v>
      </c>
      <c r="S76" s="73"/>
      <c r="T76" s="151">
        <f>T77</f>
        <v>0.84960000000000002</v>
      </c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T76" s="18" t="s">
        <v>71</v>
      </c>
      <c r="AU76" s="18" t="s">
        <v>84</v>
      </c>
      <c r="BK76" s="152">
        <f>BK77</f>
        <v>0</v>
      </c>
    </row>
    <row r="77" spans="1:65" s="12" customFormat="1" ht="25.9" customHeight="1">
      <c r="B77" s="153"/>
      <c r="C77" s="154"/>
      <c r="D77" s="155" t="s">
        <v>71</v>
      </c>
      <c r="E77" s="156" t="s">
        <v>101</v>
      </c>
      <c r="F77" s="156" t="s">
        <v>102</v>
      </c>
      <c r="G77" s="154"/>
      <c r="H77" s="154"/>
      <c r="I77" s="157"/>
      <c r="J77" s="158">
        <f>BK77</f>
        <v>0</v>
      </c>
      <c r="K77" s="154"/>
      <c r="L77" s="159"/>
      <c r="M77" s="160"/>
      <c r="N77" s="161"/>
      <c r="O77" s="161"/>
      <c r="P77" s="162">
        <f>P78+SUM(P79:P93)+P201</f>
        <v>0</v>
      </c>
      <c r="Q77" s="161"/>
      <c r="R77" s="162">
        <f>R78+SUM(R79:R93)+R201</f>
        <v>1.08447754</v>
      </c>
      <c r="S77" s="161"/>
      <c r="T77" s="163">
        <f>T78+SUM(T79:T93)+T201</f>
        <v>0.84960000000000002</v>
      </c>
      <c r="AR77" s="164" t="s">
        <v>77</v>
      </c>
      <c r="AT77" s="165" t="s">
        <v>71</v>
      </c>
      <c r="AU77" s="165" t="s">
        <v>72</v>
      </c>
      <c r="AY77" s="164" t="s">
        <v>103</v>
      </c>
      <c r="BK77" s="166">
        <f>BK78+SUM(BK79:BK93)+BK201</f>
        <v>0</v>
      </c>
    </row>
    <row r="78" spans="1:65" s="2" customFormat="1" ht="14.45" customHeight="1">
      <c r="A78" s="35"/>
      <c r="B78" s="36"/>
      <c r="C78" s="167" t="s">
        <v>104</v>
      </c>
      <c r="D78" s="167" t="s">
        <v>105</v>
      </c>
      <c r="E78" s="168" t="s">
        <v>106</v>
      </c>
      <c r="F78" s="169" t="s">
        <v>107</v>
      </c>
      <c r="G78" s="170" t="s">
        <v>108</v>
      </c>
      <c r="H78" s="171">
        <v>0.45</v>
      </c>
      <c r="I78" s="172"/>
      <c r="J78" s="173">
        <f>ROUND(I78*H78,2)</f>
        <v>0</v>
      </c>
      <c r="K78" s="169" t="s">
        <v>109</v>
      </c>
      <c r="L78" s="40"/>
      <c r="M78" s="174" t="s">
        <v>19</v>
      </c>
      <c r="N78" s="175" t="s">
        <v>43</v>
      </c>
      <c r="O78" s="65"/>
      <c r="P78" s="176">
        <f>O78*H78</f>
        <v>0</v>
      </c>
      <c r="Q78" s="176">
        <v>0</v>
      </c>
      <c r="R78" s="176">
        <f>Q78*H78</f>
        <v>0</v>
      </c>
      <c r="S78" s="176">
        <v>1.8</v>
      </c>
      <c r="T78" s="177">
        <f>S78*H78</f>
        <v>0.81</v>
      </c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R78" s="178" t="s">
        <v>110</v>
      </c>
      <c r="AT78" s="178" t="s">
        <v>105</v>
      </c>
      <c r="AU78" s="178" t="s">
        <v>77</v>
      </c>
      <c r="AY78" s="18" t="s">
        <v>103</v>
      </c>
      <c r="BE78" s="179">
        <f>IF(N78="základní",J78,0)</f>
        <v>0</v>
      </c>
      <c r="BF78" s="179">
        <f>IF(N78="snížená",J78,0)</f>
        <v>0</v>
      </c>
      <c r="BG78" s="179">
        <f>IF(N78="zákl. přenesená",J78,0)</f>
        <v>0</v>
      </c>
      <c r="BH78" s="179">
        <f>IF(N78="sníž. přenesená",J78,0)</f>
        <v>0</v>
      </c>
      <c r="BI78" s="179">
        <f>IF(N78="nulová",J78,0)</f>
        <v>0</v>
      </c>
      <c r="BJ78" s="18" t="s">
        <v>77</v>
      </c>
      <c r="BK78" s="179">
        <f>ROUND(I78*H78,2)</f>
        <v>0</v>
      </c>
      <c r="BL78" s="18" t="s">
        <v>110</v>
      </c>
      <c r="BM78" s="178" t="s">
        <v>111</v>
      </c>
    </row>
    <row r="79" spans="1:65" s="2" customFormat="1" ht="19.5">
      <c r="A79" s="35"/>
      <c r="B79" s="36"/>
      <c r="C79" s="37"/>
      <c r="D79" s="180" t="s">
        <v>112</v>
      </c>
      <c r="E79" s="37"/>
      <c r="F79" s="181" t="s">
        <v>113</v>
      </c>
      <c r="G79" s="37"/>
      <c r="H79" s="37"/>
      <c r="I79" s="182"/>
      <c r="J79" s="37"/>
      <c r="K79" s="37"/>
      <c r="L79" s="40"/>
      <c r="M79" s="183"/>
      <c r="N79" s="184"/>
      <c r="O79" s="65"/>
      <c r="P79" s="65"/>
      <c r="Q79" s="65"/>
      <c r="R79" s="65"/>
      <c r="S79" s="65"/>
      <c r="T79" s="66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112</v>
      </c>
      <c r="AU79" s="18" t="s">
        <v>77</v>
      </c>
    </row>
    <row r="80" spans="1:65" s="2" customFormat="1" ht="11.25">
      <c r="A80" s="35"/>
      <c r="B80" s="36"/>
      <c r="C80" s="37"/>
      <c r="D80" s="185" t="s">
        <v>114</v>
      </c>
      <c r="E80" s="37"/>
      <c r="F80" s="186" t="s">
        <v>115</v>
      </c>
      <c r="G80" s="37"/>
      <c r="H80" s="37"/>
      <c r="I80" s="182"/>
      <c r="J80" s="37"/>
      <c r="K80" s="37"/>
      <c r="L80" s="40"/>
      <c r="M80" s="183"/>
      <c r="N80" s="184"/>
      <c r="O80" s="65"/>
      <c r="P80" s="65"/>
      <c r="Q80" s="65"/>
      <c r="R80" s="65"/>
      <c r="S80" s="65"/>
      <c r="T80" s="66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114</v>
      </c>
      <c r="AU80" s="18" t="s">
        <v>77</v>
      </c>
    </row>
    <row r="81" spans="1:65" s="13" customFormat="1" ht="11.25">
      <c r="B81" s="187"/>
      <c r="C81" s="188"/>
      <c r="D81" s="180" t="s">
        <v>116</v>
      </c>
      <c r="E81" s="189" t="s">
        <v>19</v>
      </c>
      <c r="F81" s="190" t="s">
        <v>117</v>
      </c>
      <c r="G81" s="188"/>
      <c r="H81" s="191">
        <v>0.45</v>
      </c>
      <c r="I81" s="192"/>
      <c r="J81" s="188"/>
      <c r="K81" s="188"/>
      <c r="L81" s="193"/>
      <c r="M81" s="194"/>
      <c r="N81" s="195"/>
      <c r="O81" s="195"/>
      <c r="P81" s="195"/>
      <c r="Q81" s="195"/>
      <c r="R81" s="195"/>
      <c r="S81" s="195"/>
      <c r="T81" s="196"/>
      <c r="AT81" s="197" t="s">
        <v>116</v>
      </c>
      <c r="AU81" s="197" t="s">
        <v>77</v>
      </c>
      <c r="AV81" s="13" t="s">
        <v>79</v>
      </c>
      <c r="AW81" s="13" t="s">
        <v>33</v>
      </c>
      <c r="AX81" s="13" t="s">
        <v>77</v>
      </c>
      <c r="AY81" s="197" t="s">
        <v>103</v>
      </c>
    </row>
    <row r="82" spans="1:65" s="2" customFormat="1" ht="14.45" customHeight="1">
      <c r="A82" s="35"/>
      <c r="B82" s="36"/>
      <c r="C82" s="167" t="s">
        <v>118</v>
      </c>
      <c r="D82" s="167" t="s">
        <v>105</v>
      </c>
      <c r="E82" s="168" t="s">
        <v>119</v>
      </c>
      <c r="F82" s="169" t="s">
        <v>120</v>
      </c>
      <c r="G82" s="170" t="s">
        <v>121</v>
      </c>
      <c r="H82" s="171">
        <v>20</v>
      </c>
      <c r="I82" s="172"/>
      <c r="J82" s="173">
        <f>ROUND(I82*H82,2)</f>
        <v>0</v>
      </c>
      <c r="K82" s="169" t="s">
        <v>109</v>
      </c>
      <c r="L82" s="40"/>
      <c r="M82" s="174" t="s">
        <v>19</v>
      </c>
      <c r="N82" s="175" t="s">
        <v>43</v>
      </c>
      <c r="O82" s="65"/>
      <c r="P82" s="176">
        <f>O82*H82</f>
        <v>0</v>
      </c>
      <c r="Q82" s="176">
        <v>0</v>
      </c>
      <c r="R82" s="176">
        <f>Q82*H82</f>
        <v>0</v>
      </c>
      <c r="S82" s="176">
        <v>0</v>
      </c>
      <c r="T82" s="177">
        <f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78" t="s">
        <v>110</v>
      </c>
      <c r="AT82" s="178" t="s">
        <v>105</v>
      </c>
      <c r="AU82" s="178" t="s">
        <v>77</v>
      </c>
      <c r="AY82" s="18" t="s">
        <v>103</v>
      </c>
      <c r="BE82" s="179">
        <f>IF(N82="základní",J82,0)</f>
        <v>0</v>
      </c>
      <c r="BF82" s="179">
        <f>IF(N82="snížená",J82,0)</f>
        <v>0</v>
      </c>
      <c r="BG82" s="179">
        <f>IF(N82="zákl. přenesená",J82,0)</f>
        <v>0</v>
      </c>
      <c r="BH82" s="179">
        <f>IF(N82="sníž. přenesená",J82,0)</f>
        <v>0</v>
      </c>
      <c r="BI82" s="179">
        <f>IF(N82="nulová",J82,0)</f>
        <v>0</v>
      </c>
      <c r="BJ82" s="18" t="s">
        <v>77</v>
      </c>
      <c r="BK82" s="179">
        <f>ROUND(I82*H82,2)</f>
        <v>0</v>
      </c>
      <c r="BL82" s="18" t="s">
        <v>110</v>
      </c>
      <c r="BM82" s="178" t="s">
        <v>122</v>
      </c>
    </row>
    <row r="83" spans="1:65" s="2" customFormat="1" ht="11.25">
      <c r="A83" s="35"/>
      <c r="B83" s="36"/>
      <c r="C83" s="37"/>
      <c r="D83" s="180" t="s">
        <v>112</v>
      </c>
      <c r="E83" s="37"/>
      <c r="F83" s="181" t="s">
        <v>123</v>
      </c>
      <c r="G83" s="37"/>
      <c r="H83" s="37"/>
      <c r="I83" s="182"/>
      <c r="J83" s="37"/>
      <c r="K83" s="37"/>
      <c r="L83" s="40"/>
      <c r="M83" s="183"/>
      <c r="N83" s="184"/>
      <c r="O83" s="65"/>
      <c r="P83" s="65"/>
      <c r="Q83" s="65"/>
      <c r="R83" s="65"/>
      <c r="S83" s="65"/>
      <c r="T83" s="66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112</v>
      </c>
      <c r="AU83" s="18" t="s">
        <v>77</v>
      </c>
    </row>
    <row r="84" spans="1:65" s="2" customFormat="1" ht="11.25">
      <c r="A84" s="35"/>
      <c r="B84" s="36"/>
      <c r="C84" s="37"/>
      <c r="D84" s="185" t="s">
        <v>114</v>
      </c>
      <c r="E84" s="37"/>
      <c r="F84" s="186" t="s">
        <v>124</v>
      </c>
      <c r="G84" s="37"/>
      <c r="H84" s="37"/>
      <c r="I84" s="182"/>
      <c r="J84" s="37"/>
      <c r="K84" s="37"/>
      <c r="L84" s="40"/>
      <c r="M84" s="183"/>
      <c r="N84" s="184"/>
      <c r="O84" s="65"/>
      <c r="P84" s="65"/>
      <c r="Q84" s="65"/>
      <c r="R84" s="65"/>
      <c r="S84" s="65"/>
      <c r="T84" s="66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114</v>
      </c>
      <c r="AU84" s="18" t="s">
        <v>77</v>
      </c>
    </row>
    <row r="85" spans="1:65" s="2" customFormat="1" ht="19.899999999999999" customHeight="1">
      <c r="A85" s="35"/>
      <c r="B85" s="36"/>
      <c r="C85" s="167" t="s">
        <v>125</v>
      </c>
      <c r="D85" s="167" t="s">
        <v>105</v>
      </c>
      <c r="E85" s="168" t="s">
        <v>126</v>
      </c>
      <c r="F85" s="169" t="s">
        <v>127</v>
      </c>
      <c r="G85" s="170" t="s">
        <v>128</v>
      </c>
      <c r="H85" s="171">
        <v>4.5</v>
      </c>
      <c r="I85" s="172"/>
      <c r="J85" s="173">
        <f>ROUND(I85*H85,2)</f>
        <v>0</v>
      </c>
      <c r="K85" s="169" t="s">
        <v>109</v>
      </c>
      <c r="L85" s="40"/>
      <c r="M85" s="174" t="s">
        <v>19</v>
      </c>
      <c r="N85" s="175" t="s">
        <v>43</v>
      </c>
      <c r="O85" s="65"/>
      <c r="P85" s="176">
        <f>O85*H85</f>
        <v>0</v>
      </c>
      <c r="Q85" s="176">
        <v>3.5369999999999999E-2</v>
      </c>
      <c r="R85" s="176">
        <f>Q85*H85</f>
        <v>0.159165</v>
      </c>
      <c r="S85" s="176">
        <v>0</v>
      </c>
      <c r="T85" s="177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78" t="s">
        <v>110</v>
      </c>
      <c r="AT85" s="178" t="s">
        <v>105</v>
      </c>
      <c r="AU85" s="178" t="s">
        <v>77</v>
      </c>
      <c r="AY85" s="18" t="s">
        <v>103</v>
      </c>
      <c r="BE85" s="179">
        <f>IF(N85="základní",J85,0)</f>
        <v>0</v>
      </c>
      <c r="BF85" s="179">
        <f>IF(N85="snížená",J85,0)</f>
        <v>0</v>
      </c>
      <c r="BG85" s="179">
        <f>IF(N85="zákl. přenesená",J85,0)</f>
        <v>0</v>
      </c>
      <c r="BH85" s="179">
        <f>IF(N85="sníž. přenesená",J85,0)</f>
        <v>0</v>
      </c>
      <c r="BI85" s="179">
        <f>IF(N85="nulová",J85,0)</f>
        <v>0</v>
      </c>
      <c r="BJ85" s="18" t="s">
        <v>77</v>
      </c>
      <c r="BK85" s="179">
        <f>ROUND(I85*H85,2)</f>
        <v>0</v>
      </c>
      <c r="BL85" s="18" t="s">
        <v>110</v>
      </c>
      <c r="BM85" s="178" t="s">
        <v>129</v>
      </c>
    </row>
    <row r="86" spans="1:65" s="2" customFormat="1" ht="19.5">
      <c r="A86" s="35"/>
      <c r="B86" s="36"/>
      <c r="C86" s="37"/>
      <c r="D86" s="180" t="s">
        <v>112</v>
      </c>
      <c r="E86" s="37"/>
      <c r="F86" s="181" t="s">
        <v>130</v>
      </c>
      <c r="G86" s="37"/>
      <c r="H86" s="37"/>
      <c r="I86" s="182"/>
      <c r="J86" s="37"/>
      <c r="K86" s="37"/>
      <c r="L86" s="40"/>
      <c r="M86" s="183"/>
      <c r="N86" s="184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112</v>
      </c>
      <c r="AU86" s="18" t="s">
        <v>77</v>
      </c>
    </row>
    <row r="87" spans="1:65" s="2" customFormat="1" ht="11.25">
      <c r="A87" s="35"/>
      <c r="B87" s="36"/>
      <c r="C87" s="37"/>
      <c r="D87" s="185" t="s">
        <v>114</v>
      </c>
      <c r="E87" s="37"/>
      <c r="F87" s="186" t="s">
        <v>131</v>
      </c>
      <c r="G87" s="37"/>
      <c r="H87" s="37"/>
      <c r="I87" s="182"/>
      <c r="J87" s="37"/>
      <c r="K87" s="37"/>
      <c r="L87" s="40"/>
      <c r="M87" s="183"/>
      <c r="N87" s="184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114</v>
      </c>
      <c r="AU87" s="18" t="s">
        <v>77</v>
      </c>
    </row>
    <row r="88" spans="1:65" s="13" customFormat="1" ht="11.25">
      <c r="B88" s="187"/>
      <c r="C88" s="188"/>
      <c r="D88" s="180" t="s">
        <v>116</v>
      </c>
      <c r="E88" s="189" t="s">
        <v>19</v>
      </c>
      <c r="F88" s="190" t="s">
        <v>132</v>
      </c>
      <c r="G88" s="188"/>
      <c r="H88" s="191">
        <v>4.5</v>
      </c>
      <c r="I88" s="192"/>
      <c r="J88" s="188"/>
      <c r="K88" s="188"/>
      <c r="L88" s="193"/>
      <c r="M88" s="194"/>
      <c r="N88" s="195"/>
      <c r="O88" s="195"/>
      <c r="P88" s="195"/>
      <c r="Q88" s="195"/>
      <c r="R88" s="195"/>
      <c r="S88" s="195"/>
      <c r="T88" s="196"/>
      <c r="AT88" s="197" t="s">
        <v>116</v>
      </c>
      <c r="AU88" s="197" t="s">
        <v>77</v>
      </c>
      <c r="AV88" s="13" t="s">
        <v>79</v>
      </c>
      <c r="AW88" s="13" t="s">
        <v>33</v>
      </c>
      <c r="AX88" s="13" t="s">
        <v>77</v>
      </c>
      <c r="AY88" s="197" t="s">
        <v>103</v>
      </c>
    </row>
    <row r="89" spans="1:65" s="2" customFormat="1" ht="14.45" customHeight="1">
      <c r="A89" s="35"/>
      <c r="B89" s="36"/>
      <c r="C89" s="167" t="s">
        <v>133</v>
      </c>
      <c r="D89" s="167" t="s">
        <v>105</v>
      </c>
      <c r="E89" s="168" t="s">
        <v>134</v>
      </c>
      <c r="F89" s="169" t="s">
        <v>135</v>
      </c>
      <c r="G89" s="170" t="s">
        <v>136</v>
      </c>
      <c r="H89" s="171">
        <v>2.1110000000000002</v>
      </c>
      <c r="I89" s="172"/>
      <c r="J89" s="173">
        <f>ROUND(I89*H89,2)</f>
        <v>0</v>
      </c>
      <c r="K89" s="169" t="s">
        <v>109</v>
      </c>
      <c r="L89" s="40"/>
      <c r="M89" s="174" t="s">
        <v>19</v>
      </c>
      <c r="N89" s="175" t="s">
        <v>43</v>
      </c>
      <c r="O89" s="65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78" t="s">
        <v>110</v>
      </c>
      <c r="AT89" s="178" t="s">
        <v>105</v>
      </c>
      <c r="AU89" s="178" t="s">
        <v>77</v>
      </c>
      <c r="AY89" s="18" t="s">
        <v>103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18" t="s">
        <v>77</v>
      </c>
      <c r="BK89" s="179">
        <f>ROUND(I89*H89,2)</f>
        <v>0</v>
      </c>
      <c r="BL89" s="18" t="s">
        <v>110</v>
      </c>
      <c r="BM89" s="178" t="s">
        <v>137</v>
      </c>
    </row>
    <row r="90" spans="1:65" s="2" customFormat="1" ht="11.25">
      <c r="A90" s="35"/>
      <c r="B90" s="36"/>
      <c r="C90" s="37"/>
      <c r="D90" s="180" t="s">
        <v>112</v>
      </c>
      <c r="E90" s="37"/>
      <c r="F90" s="181" t="s">
        <v>138</v>
      </c>
      <c r="G90" s="37"/>
      <c r="H90" s="37"/>
      <c r="I90" s="182"/>
      <c r="J90" s="37"/>
      <c r="K90" s="37"/>
      <c r="L90" s="40"/>
      <c r="M90" s="183"/>
      <c r="N90" s="184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112</v>
      </c>
      <c r="AU90" s="18" t="s">
        <v>77</v>
      </c>
    </row>
    <row r="91" spans="1:65" s="2" customFormat="1" ht="11.25">
      <c r="A91" s="35"/>
      <c r="B91" s="36"/>
      <c r="C91" s="37"/>
      <c r="D91" s="185" t="s">
        <v>114</v>
      </c>
      <c r="E91" s="37"/>
      <c r="F91" s="186" t="s">
        <v>139</v>
      </c>
      <c r="G91" s="37"/>
      <c r="H91" s="37"/>
      <c r="I91" s="182"/>
      <c r="J91" s="37"/>
      <c r="K91" s="37"/>
      <c r="L91" s="40"/>
      <c r="M91" s="183"/>
      <c r="N91" s="184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114</v>
      </c>
      <c r="AU91" s="18" t="s">
        <v>77</v>
      </c>
    </row>
    <row r="92" spans="1:65" s="13" customFormat="1" ht="11.25">
      <c r="B92" s="187"/>
      <c r="C92" s="188"/>
      <c r="D92" s="180" t="s">
        <v>116</v>
      </c>
      <c r="E92" s="189" t="s">
        <v>19</v>
      </c>
      <c r="F92" s="190" t="s">
        <v>140</v>
      </c>
      <c r="G92" s="188"/>
      <c r="H92" s="191">
        <v>2.1110000000000002</v>
      </c>
      <c r="I92" s="192"/>
      <c r="J92" s="188"/>
      <c r="K92" s="188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116</v>
      </c>
      <c r="AU92" s="197" t="s">
        <v>77</v>
      </c>
      <c r="AV92" s="13" t="s">
        <v>79</v>
      </c>
      <c r="AW92" s="13" t="s">
        <v>33</v>
      </c>
      <c r="AX92" s="13" t="s">
        <v>77</v>
      </c>
      <c r="AY92" s="197" t="s">
        <v>103</v>
      </c>
    </row>
    <row r="93" spans="1:65" s="12" customFormat="1" ht="22.9" customHeight="1">
      <c r="B93" s="153"/>
      <c r="C93" s="154"/>
      <c r="D93" s="155" t="s">
        <v>71</v>
      </c>
      <c r="E93" s="198" t="s">
        <v>77</v>
      </c>
      <c r="F93" s="198" t="s">
        <v>141</v>
      </c>
      <c r="G93" s="154"/>
      <c r="H93" s="154"/>
      <c r="I93" s="157"/>
      <c r="J93" s="199">
        <f>BK93</f>
        <v>0</v>
      </c>
      <c r="K93" s="154"/>
      <c r="L93" s="159"/>
      <c r="M93" s="160"/>
      <c r="N93" s="161"/>
      <c r="O93" s="161"/>
      <c r="P93" s="162">
        <f>SUM(P94:P200)</f>
        <v>0</v>
      </c>
      <c r="Q93" s="161"/>
      <c r="R93" s="162">
        <f>SUM(R94:R200)</f>
        <v>0.92531254000000007</v>
      </c>
      <c r="S93" s="161"/>
      <c r="T93" s="163">
        <f>SUM(T94:T200)</f>
        <v>0</v>
      </c>
      <c r="AR93" s="164" t="s">
        <v>77</v>
      </c>
      <c r="AT93" s="165" t="s">
        <v>71</v>
      </c>
      <c r="AU93" s="165" t="s">
        <v>77</v>
      </c>
      <c r="AY93" s="164" t="s">
        <v>103</v>
      </c>
      <c r="BK93" s="166">
        <f>SUM(BK94:BK200)</f>
        <v>0</v>
      </c>
    </row>
    <row r="94" spans="1:65" s="2" customFormat="1" ht="14.45" customHeight="1">
      <c r="A94" s="35"/>
      <c r="B94" s="36"/>
      <c r="C94" s="167" t="s">
        <v>77</v>
      </c>
      <c r="D94" s="167" t="s">
        <v>105</v>
      </c>
      <c r="E94" s="168" t="s">
        <v>142</v>
      </c>
      <c r="F94" s="169" t="s">
        <v>143</v>
      </c>
      <c r="G94" s="170" t="s">
        <v>144</v>
      </c>
      <c r="H94" s="171">
        <v>0.495</v>
      </c>
      <c r="I94" s="172"/>
      <c r="J94" s="173">
        <f>ROUND(I94*H94,2)</f>
        <v>0</v>
      </c>
      <c r="K94" s="169" t="s">
        <v>109</v>
      </c>
      <c r="L94" s="40"/>
      <c r="M94" s="174" t="s">
        <v>19</v>
      </c>
      <c r="N94" s="175" t="s">
        <v>43</v>
      </c>
      <c r="O94" s="65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78" t="s">
        <v>110</v>
      </c>
      <c r="AT94" s="178" t="s">
        <v>105</v>
      </c>
      <c r="AU94" s="178" t="s">
        <v>79</v>
      </c>
      <c r="AY94" s="18" t="s">
        <v>103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18" t="s">
        <v>77</v>
      </c>
      <c r="BK94" s="179">
        <f>ROUND(I94*H94,2)</f>
        <v>0</v>
      </c>
      <c r="BL94" s="18" t="s">
        <v>110</v>
      </c>
      <c r="BM94" s="178" t="s">
        <v>145</v>
      </c>
    </row>
    <row r="95" spans="1:65" s="2" customFormat="1" ht="11.25">
      <c r="A95" s="35"/>
      <c r="B95" s="36"/>
      <c r="C95" s="37"/>
      <c r="D95" s="180" t="s">
        <v>112</v>
      </c>
      <c r="E95" s="37"/>
      <c r="F95" s="181" t="s">
        <v>146</v>
      </c>
      <c r="G95" s="37"/>
      <c r="H95" s="37"/>
      <c r="I95" s="182"/>
      <c r="J95" s="37"/>
      <c r="K95" s="37"/>
      <c r="L95" s="40"/>
      <c r="M95" s="183"/>
      <c r="N95" s="184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112</v>
      </c>
      <c r="AU95" s="18" t="s">
        <v>79</v>
      </c>
    </row>
    <row r="96" spans="1:65" s="2" customFormat="1" ht="11.25">
      <c r="A96" s="35"/>
      <c r="B96" s="36"/>
      <c r="C96" s="37"/>
      <c r="D96" s="185" t="s">
        <v>114</v>
      </c>
      <c r="E96" s="37"/>
      <c r="F96" s="186" t="s">
        <v>147</v>
      </c>
      <c r="G96" s="37"/>
      <c r="H96" s="37"/>
      <c r="I96" s="182"/>
      <c r="J96" s="37"/>
      <c r="K96" s="37"/>
      <c r="L96" s="40"/>
      <c r="M96" s="183"/>
      <c r="N96" s="184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114</v>
      </c>
      <c r="AU96" s="18" t="s">
        <v>79</v>
      </c>
    </row>
    <row r="97" spans="1:65" s="13" customFormat="1" ht="11.25">
      <c r="B97" s="187"/>
      <c r="C97" s="188"/>
      <c r="D97" s="180" t="s">
        <v>116</v>
      </c>
      <c r="E97" s="189" t="s">
        <v>19</v>
      </c>
      <c r="F97" s="190" t="s">
        <v>148</v>
      </c>
      <c r="G97" s="188"/>
      <c r="H97" s="191">
        <v>0.33400000000000002</v>
      </c>
      <c r="I97" s="192"/>
      <c r="J97" s="188"/>
      <c r="K97" s="188"/>
      <c r="L97" s="193"/>
      <c r="M97" s="194"/>
      <c r="N97" s="195"/>
      <c r="O97" s="195"/>
      <c r="P97" s="195"/>
      <c r="Q97" s="195"/>
      <c r="R97" s="195"/>
      <c r="S97" s="195"/>
      <c r="T97" s="196"/>
      <c r="AT97" s="197" t="s">
        <v>116</v>
      </c>
      <c r="AU97" s="197" t="s">
        <v>79</v>
      </c>
      <c r="AV97" s="13" t="s">
        <v>79</v>
      </c>
      <c r="AW97" s="13" t="s">
        <v>33</v>
      </c>
      <c r="AX97" s="13" t="s">
        <v>72</v>
      </c>
      <c r="AY97" s="197" t="s">
        <v>103</v>
      </c>
    </row>
    <row r="98" spans="1:65" s="13" customFormat="1" ht="11.25">
      <c r="B98" s="187"/>
      <c r="C98" s="188"/>
      <c r="D98" s="180" t="s">
        <v>116</v>
      </c>
      <c r="E98" s="189" t="s">
        <v>19</v>
      </c>
      <c r="F98" s="190" t="s">
        <v>149</v>
      </c>
      <c r="G98" s="188"/>
      <c r="H98" s="191">
        <v>2.1000000000000001E-2</v>
      </c>
      <c r="I98" s="192"/>
      <c r="J98" s="188"/>
      <c r="K98" s="188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116</v>
      </c>
      <c r="AU98" s="197" t="s">
        <v>79</v>
      </c>
      <c r="AV98" s="13" t="s">
        <v>79</v>
      </c>
      <c r="AW98" s="13" t="s">
        <v>33</v>
      </c>
      <c r="AX98" s="13" t="s">
        <v>72</v>
      </c>
      <c r="AY98" s="197" t="s">
        <v>103</v>
      </c>
    </row>
    <row r="99" spans="1:65" s="13" customFormat="1" ht="11.25">
      <c r="B99" s="187"/>
      <c r="C99" s="188"/>
      <c r="D99" s="180" t="s">
        <v>116</v>
      </c>
      <c r="E99" s="189" t="s">
        <v>19</v>
      </c>
      <c r="F99" s="190" t="s">
        <v>150</v>
      </c>
      <c r="G99" s="188"/>
      <c r="H99" s="191">
        <v>0.05</v>
      </c>
      <c r="I99" s="192"/>
      <c r="J99" s="188"/>
      <c r="K99" s="188"/>
      <c r="L99" s="193"/>
      <c r="M99" s="194"/>
      <c r="N99" s="195"/>
      <c r="O99" s="195"/>
      <c r="P99" s="195"/>
      <c r="Q99" s="195"/>
      <c r="R99" s="195"/>
      <c r="S99" s="195"/>
      <c r="T99" s="196"/>
      <c r="AT99" s="197" t="s">
        <v>116</v>
      </c>
      <c r="AU99" s="197" t="s">
        <v>79</v>
      </c>
      <c r="AV99" s="13" t="s">
        <v>79</v>
      </c>
      <c r="AW99" s="13" t="s">
        <v>33</v>
      </c>
      <c r="AX99" s="13" t="s">
        <v>72</v>
      </c>
      <c r="AY99" s="197" t="s">
        <v>103</v>
      </c>
    </row>
    <row r="100" spans="1:65" s="13" customFormat="1" ht="11.25">
      <c r="B100" s="187"/>
      <c r="C100" s="188"/>
      <c r="D100" s="180" t="s">
        <v>116</v>
      </c>
      <c r="E100" s="189" t="s">
        <v>19</v>
      </c>
      <c r="F100" s="190" t="s">
        <v>151</v>
      </c>
      <c r="G100" s="188"/>
      <c r="H100" s="191">
        <v>0.09</v>
      </c>
      <c r="I100" s="192"/>
      <c r="J100" s="188"/>
      <c r="K100" s="188"/>
      <c r="L100" s="193"/>
      <c r="M100" s="194"/>
      <c r="N100" s="195"/>
      <c r="O100" s="195"/>
      <c r="P100" s="195"/>
      <c r="Q100" s="195"/>
      <c r="R100" s="195"/>
      <c r="S100" s="195"/>
      <c r="T100" s="196"/>
      <c r="AT100" s="197" t="s">
        <v>116</v>
      </c>
      <c r="AU100" s="197" t="s">
        <v>79</v>
      </c>
      <c r="AV100" s="13" t="s">
        <v>79</v>
      </c>
      <c r="AW100" s="13" t="s">
        <v>33</v>
      </c>
      <c r="AX100" s="13" t="s">
        <v>72</v>
      </c>
      <c r="AY100" s="197" t="s">
        <v>103</v>
      </c>
    </row>
    <row r="101" spans="1:65" s="14" customFormat="1" ht="11.25">
      <c r="B101" s="200"/>
      <c r="C101" s="201"/>
      <c r="D101" s="180" t="s">
        <v>116</v>
      </c>
      <c r="E101" s="202" t="s">
        <v>19</v>
      </c>
      <c r="F101" s="203" t="s">
        <v>152</v>
      </c>
      <c r="G101" s="201"/>
      <c r="H101" s="204">
        <v>0.495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116</v>
      </c>
      <c r="AU101" s="210" t="s">
        <v>79</v>
      </c>
      <c r="AV101" s="14" t="s">
        <v>110</v>
      </c>
      <c r="AW101" s="14" t="s">
        <v>33</v>
      </c>
      <c r="AX101" s="14" t="s">
        <v>77</v>
      </c>
      <c r="AY101" s="210" t="s">
        <v>103</v>
      </c>
    </row>
    <row r="102" spans="1:65" s="2" customFormat="1" ht="14.45" customHeight="1">
      <c r="A102" s="35"/>
      <c r="B102" s="36"/>
      <c r="C102" s="167" t="s">
        <v>153</v>
      </c>
      <c r="D102" s="167" t="s">
        <v>105</v>
      </c>
      <c r="E102" s="168" t="s">
        <v>154</v>
      </c>
      <c r="F102" s="169" t="s">
        <v>155</v>
      </c>
      <c r="G102" s="170" t="s">
        <v>108</v>
      </c>
      <c r="H102" s="171">
        <v>0.45</v>
      </c>
      <c r="I102" s="172"/>
      <c r="J102" s="173">
        <f>ROUND(I102*H102,2)</f>
        <v>0</v>
      </c>
      <c r="K102" s="169" t="s">
        <v>109</v>
      </c>
      <c r="L102" s="40"/>
      <c r="M102" s="174" t="s">
        <v>19</v>
      </c>
      <c r="N102" s="175" t="s">
        <v>43</v>
      </c>
      <c r="O102" s="65"/>
      <c r="P102" s="176">
        <f>O102*H102</f>
        <v>0</v>
      </c>
      <c r="Q102" s="176">
        <v>0.4</v>
      </c>
      <c r="R102" s="176">
        <f>Q102*H102</f>
        <v>0.18000000000000002</v>
      </c>
      <c r="S102" s="176">
        <v>0</v>
      </c>
      <c r="T102" s="177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78" t="s">
        <v>110</v>
      </c>
      <c r="AT102" s="178" t="s">
        <v>105</v>
      </c>
      <c r="AU102" s="178" t="s">
        <v>79</v>
      </c>
      <c r="AY102" s="18" t="s">
        <v>103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18" t="s">
        <v>77</v>
      </c>
      <c r="BK102" s="179">
        <f>ROUND(I102*H102,2)</f>
        <v>0</v>
      </c>
      <c r="BL102" s="18" t="s">
        <v>110</v>
      </c>
      <c r="BM102" s="178" t="s">
        <v>156</v>
      </c>
    </row>
    <row r="103" spans="1:65" s="2" customFormat="1" ht="19.5">
      <c r="A103" s="35"/>
      <c r="B103" s="36"/>
      <c r="C103" s="37"/>
      <c r="D103" s="180" t="s">
        <v>112</v>
      </c>
      <c r="E103" s="37"/>
      <c r="F103" s="181" t="s">
        <v>157</v>
      </c>
      <c r="G103" s="37"/>
      <c r="H103" s="37"/>
      <c r="I103" s="182"/>
      <c r="J103" s="37"/>
      <c r="K103" s="37"/>
      <c r="L103" s="40"/>
      <c r="M103" s="183"/>
      <c r="N103" s="184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112</v>
      </c>
      <c r="AU103" s="18" t="s">
        <v>79</v>
      </c>
    </row>
    <row r="104" spans="1:65" s="2" customFormat="1" ht="11.25">
      <c r="A104" s="35"/>
      <c r="B104" s="36"/>
      <c r="C104" s="37"/>
      <c r="D104" s="185" t="s">
        <v>114</v>
      </c>
      <c r="E104" s="37"/>
      <c r="F104" s="186" t="s">
        <v>158</v>
      </c>
      <c r="G104" s="37"/>
      <c r="H104" s="37"/>
      <c r="I104" s="182"/>
      <c r="J104" s="37"/>
      <c r="K104" s="37"/>
      <c r="L104" s="40"/>
      <c r="M104" s="183"/>
      <c r="N104" s="184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114</v>
      </c>
      <c r="AU104" s="18" t="s">
        <v>79</v>
      </c>
    </row>
    <row r="105" spans="1:65" s="2" customFormat="1" ht="14.45" customHeight="1">
      <c r="A105" s="35"/>
      <c r="B105" s="36"/>
      <c r="C105" s="167" t="s">
        <v>159</v>
      </c>
      <c r="D105" s="167" t="s">
        <v>105</v>
      </c>
      <c r="E105" s="168" t="s">
        <v>160</v>
      </c>
      <c r="F105" s="169" t="s">
        <v>161</v>
      </c>
      <c r="G105" s="170" t="s">
        <v>108</v>
      </c>
      <c r="H105" s="171">
        <v>0.45</v>
      </c>
      <c r="I105" s="172"/>
      <c r="J105" s="173">
        <f>ROUND(I105*H105,2)</f>
        <v>0</v>
      </c>
      <c r="K105" s="169" t="s">
        <v>109</v>
      </c>
      <c r="L105" s="40"/>
      <c r="M105" s="174" t="s">
        <v>19</v>
      </c>
      <c r="N105" s="175" t="s">
        <v>43</v>
      </c>
      <c r="O105" s="65"/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78" t="s">
        <v>110</v>
      </c>
      <c r="AT105" s="178" t="s">
        <v>105</v>
      </c>
      <c r="AU105" s="178" t="s">
        <v>79</v>
      </c>
      <c r="AY105" s="18" t="s">
        <v>103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18" t="s">
        <v>77</v>
      </c>
      <c r="BK105" s="179">
        <f>ROUND(I105*H105,2)</f>
        <v>0</v>
      </c>
      <c r="BL105" s="18" t="s">
        <v>110</v>
      </c>
      <c r="BM105" s="178" t="s">
        <v>162</v>
      </c>
    </row>
    <row r="106" spans="1:65" s="2" customFormat="1" ht="11.25">
      <c r="A106" s="35"/>
      <c r="B106" s="36"/>
      <c r="C106" s="37"/>
      <c r="D106" s="180" t="s">
        <v>112</v>
      </c>
      <c r="E106" s="37"/>
      <c r="F106" s="181" t="s">
        <v>163</v>
      </c>
      <c r="G106" s="37"/>
      <c r="H106" s="37"/>
      <c r="I106" s="182"/>
      <c r="J106" s="37"/>
      <c r="K106" s="37"/>
      <c r="L106" s="40"/>
      <c r="M106" s="183"/>
      <c r="N106" s="184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112</v>
      </c>
      <c r="AU106" s="18" t="s">
        <v>79</v>
      </c>
    </row>
    <row r="107" spans="1:65" s="2" customFormat="1" ht="11.25">
      <c r="A107" s="35"/>
      <c r="B107" s="36"/>
      <c r="C107" s="37"/>
      <c r="D107" s="185" t="s">
        <v>114</v>
      </c>
      <c r="E107" s="37"/>
      <c r="F107" s="186" t="s">
        <v>164</v>
      </c>
      <c r="G107" s="37"/>
      <c r="H107" s="37"/>
      <c r="I107" s="182"/>
      <c r="J107" s="37"/>
      <c r="K107" s="37"/>
      <c r="L107" s="40"/>
      <c r="M107" s="183"/>
      <c r="N107" s="184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114</v>
      </c>
      <c r="AU107" s="18" t="s">
        <v>79</v>
      </c>
    </row>
    <row r="108" spans="1:65" s="2" customFormat="1" ht="14.45" customHeight="1">
      <c r="A108" s="35"/>
      <c r="B108" s="36"/>
      <c r="C108" s="167" t="s">
        <v>165</v>
      </c>
      <c r="D108" s="167" t="s">
        <v>105</v>
      </c>
      <c r="E108" s="168" t="s">
        <v>166</v>
      </c>
      <c r="F108" s="169" t="s">
        <v>167</v>
      </c>
      <c r="G108" s="170" t="s">
        <v>108</v>
      </c>
      <c r="H108" s="171">
        <v>0.45</v>
      </c>
      <c r="I108" s="172"/>
      <c r="J108" s="173">
        <f>ROUND(I108*H108,2)</f>
        <v>0</v>
      </c>
      <c r="K108" s="169" t="s">
        <v>109</v>
      </c>
      <c r="L108" s="40"/>
      <c r="M108" s="174" t="s">
        <v>19</v>
      </c>
      <c r="N108" s="175" t="s">
        <v>43</v>
      </c>
      <c r="O108" s="65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78" t="s">
        <v>110</v>
      </c>
      <c r="AT108" s="178" t="s">
        <v>105</v>
      </c>
      <c r="AU108" s="178" t="s">
        <v>79</v>
      </c>
      <c r="AY108" s="18" t="s">
        <v>103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18" t="s">
        <v>77</v>
      </c>
      <c r="BK108" s="179">
        <f>ROUND(I108*H108,2)</f>
        <v>0</v>
      </c>
      <c r="BL108" s="18" t="s">
        <v>110</v>
      </c>
      <c r="BM108" s="178" t="s">
        <v>168</v>
      </c>
    </row>
    <row r="109" spans="1:65" s="2" customFormat="1" ht="19.5">
      <c r="A109" s="35"/>
      <c r="B109" s="36"/>
      <c r="C109" s="37"/>
      <c r="D109" s="180" t="s">
        <v>112</v>
      </c>
      <c r="E109" s="37"/>
      <c r="F109" s="181" t="s">
        <v>169</v>
      </c>
      <c r="G109" s="37"/>
      <c r="H109" s="37"/>
      <c r="I109" s="182"/>
      <c r="J109" s="37"/>
      <c r="K109" s="37"/>
      <c r="L109" s="40"/>
      <c r="M109" s="183"/>
      <c r="N109" s="184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112</v>
      </c>
      <c r="AU109" s="18" t="s">
        <v>79</v>
      </c>
    </row>
    <row r="110" spans="1:65" s="2" customFormat="1" ht="11.25">
      <c r="A110" s="35"/>
      <c r="B110" s="36"/>
      <c r="C110" s="37"/>
      <c r="D110" s="185" t="s">
        <v>114</v>
      </c>
      <c r="E110" s="37"/>
      <c r="F110" s="186" t="s">
        <v>170</v>
      </c>
      <c r="G110" s="37"/>
      <c r="H110" s="37"/>
      <c r="I110" s="182"/>
      <c r="J110" s="37"/>
      <c r="K110" s="37"/>
      <c r="L110" s="40"/>
      <c r="M110" s="183"/>
      <c r="N110" s="184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114</v>
      </c>
      <c r="AU110" s="18" t="s">
        <v>79</v>
      </c>
    </row>
    <row r="111" spans="1:65" s="2" customFormat="1" ht="14.45" customHeight="1">
      <c r="A111" s="35"/>
      <c r="B111" s="36"/>
      <c r="C111" s="167" t="s">
        <v>171</v>
      </c>
      <c r="D111" s="167" t="s">
        <v>105</v>
      </c>
      <c r="E111" s="168" t="s">
        <v>172</v>
      </c>
      <c r="F111" s="169" t="s">
        <v>173</v>
      </c>
      <c r="G111" s="170" t="s">
        <v>121</v>
      </c>
      <c r="H111" s="171">
        <v>5</v>
      </c>
      <c r="I111" s="172"/>
      <c r="J111" s="173">
        <f>ROUND(I111*H111,2)</f>
        <v>0</v>
      </c>
      <c r="K111" s="169" t="s">
        <v>109</v>
      </c>
      <c r="L111" s="40"/>
      <c r="M111" s="174" t="s">
        <v>19</v>
      </c>
      <c r="N111" s="175" t="s">
        <v>43</v>
      </c>
      <c r="O111" s="65"/>
      <c r="P111" s="176">
        <f>O111*H111</f>
        <v>0</v>
      </c>
      <c r="Q111" s="176">
        <v>1.7500000000000002E-2</v>
      </c>
      <c r="R111" s="176">
        <f>Q111*H111</f>
        <v>8.7500000000000008E-2</v>
      </c>
      <c r="S111" s="176">
        <v>0</v>
      </c>
      <c r="T111" s="177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78" t="s">
        <v>110</v>
      </c>
      <c r="AT111" s="178" t="s">
        <v>105</v>
      </c>
      <c r="AU111" s="178" t="s">
        <v>79</v>
      </c>
      <c r="AY111" s="18" t="s">
        <v>103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18" t="s">
        <v>77</v>
      </c>
      <c r="BK111" s="179">
        <f>ROUND(I111*H111,2)</f>
        <v>0</v>
      </c>
      <c r="BL111" s="18" t="s">
        <v>110</v>
      </c>
      <c r="BM111" s="178" t="s">
        <v>174</v>
      </c>
    </row>
    <row r="112" spans="1:65" s="2" customFormat="1" ht="11.25">
      <c r="A112" s="35"/>
      <c r="B112" s="36"/>
      <c r="C112" s="37"/>
      <c r="D112" s="180" t="s">
        <v>112</v>
      </c>
      <c r="E112" s="37"/>
      <c r="F112" s="181" t="s">
        <v>175</v>
      </c>
      <c r="G112" s="37"/>
      <c r="H112" s="37"/>
      <c r="I112" s="182"/>
      <c r="J112" s="37"/>
      <c r="K112" s="37"/>
      <c r="L112" s="40"/>
      <c r="M112" s="183"/>
      <c r="N112" s="184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112</v>
      </c>
      <c r="AU112" s="18" t="s">
        <v>79</v>
      </c>
    </row>
    <row r="113" spans="1:65" s="2" customFormat="1" ht="11.25">
      <c r="A113" s="35"/>
      <c r="B113" s="36"/>
      <c r="C113" s="37"/>
      <c r="D113" s="185" t="s">
        <v>114</v>
      </c>
      <c r="E113" s="37"/>
      <c r="F113" s="186" t="s">
        <v>176</v>
      </c>
      <c r="G113" s="37"/>
      <c r="H113" s="37"/>
      <c r="I113" s="182"/>
      <c r="J113" s="37"/>
      <c r="K113" s="37"/>
      <c r="L113" s="40"/>
      <c r="M113" s="183"/>
      <c r="N113" s="184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114</v>
      </c>
      <c r="AU113" s="18" t="s">
        <v>79</v>
      </c>
    </row>
    <row r="114" spans="1:65" s="2" customFormat="1" ht="19.899999999999999" customHeight="1">
      <c r="A114" s="35"/>
      <c r="B114" s="36"/>
      <c r="C114" s="167" t="s">
        <v>177</v>
      </c>
      <c r="D114" s="167" t="s">
        <v>105</v>
      </c>
      <c r="E114" s="168" t="s">
        <v>178</v>
      </c>
      <c r="F114" s="169" t="s">
        <v>179</v>
      </c>
      <c r="G114" s="170" t="s">
        <v>108</v>
      </c>
      <c r="H114" s="171">
        <v>7.28</v>
      </c>
      <c r="I114" s="172"/>
      <c r="J114" s="173">
        <f>ROUND(I114*H114,2)</f>
        <v>0</v>
      </c>
      <c r="K114" s="169" t="s">
        <v>109</v>
      </c>
      <c r="L114" s="40"/>
      <c r="M114" s="174" t="s">
        <v>19</v>
      </c>
      <c r="N114" s="175" t="s">
        <v>43</v>
      </c>
      <c r="O114" s="65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78" t="s">
        <v>110</v>
      </c>
      <c r="AT114" s="178" t="s">
        <v>105</v>
      </c>
      <c r="AU114" s="178" t="s">
        <v>79</v>
      </c>
      <c r="AY114" s="18" t="s">
        <v>103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18" t="s">
        <v>77</v>
      </c>
      <c r="BK114" s="179">
        <f>ROUND(I114*H114,2)</f>
        <v>0</v>
      </c>
      <c r="BL114" s="18" t="s">
        <v>110</v>
      </c>
      <c r="BM114" s="178" t="s">
        <v>180</v>
      </c>
    </row>
    <row r="115" spans="1:65" s="2" customFormat="1" ht="11.25">
      <c r="A115" s="35"/>
      <c r="B115" s="36"/>
      <c r="C115" s="37"/>
      <c r="D115" s="180" t="s">
        <v>112</v>
      </c>
      <c r="E115" s="37"/>
      <c r="F115" s="181" t="s">
        <v>181</v>
      </c>
      <c r="G115" s="37"/>
      <c r="H115" s="37"/>
      <c r="I115" s="182"/>
      <c r="J115" s="37"/>
      <c r="K115" s="37"/>
      <c r="L115" s="40"/>
      <c r="M115" s="183"/>
      <c r="N115" s="184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112</v>
      </c>
      <c r="AU115" s="18" t="s">
        <v>79</v>
      </c>
    </row>
    <row r="116" spans="1:65" s="2" customFormat="1" ht="11.25">
      <c r="A116" s="35"/>
      <c r="B116" s="36"/>
      <c r="C116" s="37"/>
      <c r="D116" s="185" t="s">
        <v>114</v>
      </c>
      <c r="E116" s="37"/>
      <c r="F116" s="186" t="s">
        <v>182</v>
      </c>
      <c r="G116" s="37"/>
      <c r="H116" s="37"/>
      <c r="I116" s="182"/>
      <c r="J116" s="37"/>
      <c r="K116" s="37"/>
      <c r="L116" s="40"/>
      <c r="M116" s="183"/>
      <c r="N116" s="184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114</v>
      </c>
      <c r="AU116" s="18" t="s">
        <v>79</v>
      </c>
    </row>
    <row r="117" spans="1:65" s="13" customFormat="1" ht="11.25">
      <c r="B117" s="187"/>
      <c r="C117" s="188"/>
      <c r="D117" s="180" t="s">
        <v>116</v>
      </c>
      <c r="E117" s="189" t="s">
        <v>19</v>
      </c>
      <c r="F117" s="190" t="s">
        <v>183</v>
      </c>
      <c r="G117" s="188"/>
      <c r="H117" s="191">
        <v>7.28</v>
      </c>
      <c r="I117" s="192"/>
      <c r="J117" s="188"/>
      <c r="K117" s="188"/>
      <c r="L117" s="193"/>
      <c r="M117" s="194"/>
      <c r="N117" s="195"/>
      <c r="O117" s="195"/>
      <c r="P117" s="195"/>
      <c r="Q117" s="195"/>
      <c r="R117" s="195"/>
      <c r="S117" s="195"/>
      <c r="T117" s="196"/>
      <c r="AT117" s="197" t="s">
        <v>116</v>
      </c>
      <c r="AU117" s="197" t="s">
        <v>79</v>
      </c>
      <c r="AV117" s="13" t="s">
        <v>79</v>
      </c>
      <c r="AW117" s="13" t="s">
        <v>33</v>
      </c>
      <c r="AX117" s="13" t="s">
        <v>77</v>
      </c>
      <c r="AY117" s="197" t="s">
        <v>103</v>
      </c>
    </row>
    <row r="118" spans="1:65" s="2" customFormat="1" ht="19.899999999999999" customHeight="1">
      <c r="A118" s="35"/>
      <c r="B118" s="36"/>
      <c r="C118" s="167" t="s">
        <v>184</v>
      </c>
      <c r="D118" s="167" t="s">
        <v>105</v>
      </c>
      <c r="E118" s="168" t="s">
        <v>185</v>
      </c>
      <c r="F118" s="169" t="s">
        <v>186</v>
      </c>
      <c r="G118" s="170" t="s">
        <v>108</v>
      </c>
      <c r="H118" s="171">
        <v>19.183</v>
      </c>
      <c r="I118" s="172"/>
      <c r="J118" s="173">
        <f>ROUND(I118*H118,2)</f>
        <v>0</v>
      </c>
      <c r="K118" s="169" t="s">
        <v>109</v>
      </c>
      <c r="L118" s="40"/>
      <c r="M118" s="174" t="s">
        <v>19</v>
      </c>
      <c r="N118" s="175" t="s">
        <v>43</v>
      </c>
      <c r="O118" s="65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78" t="s">
        <v>110</v>
      </c>
      <c r="AT118" s="178" t="s">
        <v>105</v>
      </c>
      <c r="AU118" s="178" t="s">
        <v>79</v>
      </c>
      <c r="AY118" s="18" t="s">
        <v>103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18" t="s">
        <v>77</v>
      </c>
      <c r="BK118" s="179">
        <f>ROUND(I118*H118,2)</f>
        <v>0</v>
      </c>
      <c r="BL118" s="18" t="s">
        <v>110</v>
      </c>
      <c r="BM118" s="178" t="s">
        <v>187</v>
      </c>
    </row>
    <row r="119" spans="1:65" s="2" customFormat="1" ht="11.25">
      <c r="A119" s="35"/>
      <c r="B119" s="36"/>
      <c r="C119" s="37"/>
      <c r="D119" s="180" t="s">
        <v>112</v>
      </c>
      <c r="E119" s="37"/>
      <c r="F119" s="181" t="s">
        <v>188</v>
      </c>
      <c r="G119" s="37"/>
      <c r="H119" s="37"/>
      <c r="I119" s="182"/>
      <c r="J119" s="37"/>
      <c r="K119" s="37"/>
      <c r="L119" s="40"/>
      <c r="M119" s="183"/>
      <c r="N119" s="184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112</v>
      </c>
      <c r="AU119" s="18" t="s">
        <v>79</v>
      </c>
    </row>
    <row r="120" spans="1:65" s="2" customFormat="1" ht="11.25">
      <c r="A120" s="35"/>
      <c r="B120" s="36"/>
      <c r="C120" s="37"/>
      <c r="D120" s="185" t="s">
        <v>114</v>
      </c>
      <c r="E120" s="37"/>
      <c r="F120" s="186" t="s">
        <v>189</v>
      </c>
      <c r="G120" s="37"/>
      <c r="H120" s="37"/>
      <c r="I120" s="182"/>
      <c r="J120" s="37"/>
      <c r="K120" s="37"/>
      <c r="L120" s="40"/>
      <c r="M120" s="183"/>
      <c r="N120" s="184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114</v>
      </c>
      <c r="AU120" s="18" t="s">
        <v>79</v>
      </c>
    </row>
    <row r="121" spans="1:65" s="13" customFormat="1" ht="11.25">
      <c r="B121" s="187"/>
      <c r="C121" s="188"/>
      <c r="D121" s="180" t="s">
        <v>116</v>
      </c>
      <c r="E121" s="189" t="s">
        <v>19</v>
      </c>
      <c r="F121" s="190" t="s">
        <v>190</v>
      </c>
      <c r="G121" s="188"/>
      <c r="H121" s="191">
        <v>3.65</v>
      </c>
      <c r="I121" s="192"/>
      <c r="J121" s="188"/>
      <c r="K121" s="188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116</v>
      </c>
      <c r="AU121" s="197" t="s">
        <v>79</v>
      </c>
      <c r="AV121" s="13" t="s">
        <v>79</v>
      </c>
      <c r="AW121" s="13" t="s">
        <v>33</v>
      </c>
      <c r="AX121" s="13" t="s">
        <v>72</v>
      </c>
      <c r="AY121" s="197" t="s">
        <v>103</v>
      </c>
    </row>
    <row r="122" spans="1:65" s="13" customFormat="1" ht="11.25">
      <c r="B122" s="187"/>
      <c r="C122" s="188"/>
      <c r="D122" s="180" t="s">
        <v>116</v>
      </c>
      <c r="E122" s="189" t="s">
        <v>19</v>
      </c>
      <c r="F122" s="190" t="s">
        <v>191</v>
      </c>
      <c r="G122" s="188"/>
      <c r="H122" s="191">
        <v>2.82</v>
      </c>
      <c r="I122" s="192"/>
      <c r="J122" s="188"/>
      <c r="K122" s="188"/>
      <c r="L122" s="193"/>
      <c r="M122" s="194"/>
      <c r="N122" s="195"/>
      <c r="O122" s="195"/>
      <c r="P122" s="195"/>
      <c r="Q122" s="195"/>
      <c r="R122" s="195"/>
      <c r="S122" s="195"/>
      <c r="T122" s="196"/>
      <c r="AT122" s="197" t="s">
        <v>116</v>
      </c>
      <c r="AU122" s="197" t="s">
        <v>79</v>
      </c>
      <c r="AV122" s="13" t="s">
        <v>79</v>
      </c>
      <c r="AW122" s="13" t="s">
        <v>33</v>
      </c>
      <c r="AX122" s="13" t="s">
        <v>72</v>
      </c>
      <c r="AY122" s="197" t="s">
        <v>103</v>
      </c>
    </row>
    <row r="123" spans="1:65" s="13" customFormat="1" ht="11.25">
      <c r="B123" s="187"/>
      <c r="C123" s="188"/>
      <c r="D123" s="180" t="s">
        <v>116</v>
      </c>
      <c r="E123" s="189" t="s">
        <v>19</v>
      </c>
      <c r="F123" s="190" t="s">
        <v>192</v>
      </c>
      <c r="G123" s="188"/>
      <c r="H123" s="191">
        <v>2.5499999999999998</v>
      </c>
      <c r="I123" s="192"/>
      <c r="J123" s="188"/>
      <c r="K123" s="188"/>
      <c r="L123" s="193"/>
      <c r="M123" s="194"/>
      <c r="N123" s="195"/>
      <c r="O123" s="195"/>
      <c r="P123" s="195"/>
      <c r="Q123" s="195"/>
      <c r="R123" s="195"/>
      <c r="S123" s="195"/>
      <c r="T123" s="196"/>
      <c r="AT123" s="197" t="s">
        <v>116</v>
      </c>
      <c r="AU123" s="197" t="s">
        <v>79</v>
      </c>
      <c r="AV123" s="13" t="s">
        <v>79</v>
      </c>
      <c r="AW123" s="13" t="s">
        <v>33</v>
      </c>
      <c r="AX123" s="13" t="s">
        <v>72</v>
      </c>
      <c r="AY123" s="197" t="s">
        <v>103</v>
      </c>
    </row>
    <row r="124" spans="1:65" s="13" customFormat="1" ht="11.25">
      <c r="B124" s="187"/>
      <c r="C124" s="188"/>
      <c r="D124" s="180" t="s">
        <v>116</v>
      </c>
      <c r="E124" s="189" t="s">
        <v>19</v>
      </c>
      <c r="F124" s="190" t="s">
        <v>193</v>
      </c>
      <c r="G124" s="188"/>
      <c r="H124" s="191">
        <v>10.163</v>
      </c>
      <c r="I124" s="192"/>
      <c r="J124" s="188"/>
      <c r="K124" s="188"/>
      <c r="L124" s="193"/>
      <c r="M124" s="194"/>
      <c r="N124" s="195"/>
      <c r="O124" s="195"/>
      <c r="P124" s="195"/>
      <c r="Q124" s="195"/>
      <c r="R124" s="195"/>
      <c r="S124" s="195"/>
      <c r="T124" s="196"/>
      <c r="AT124" s="197" t="s">
        <v>116</v>
      </c>
      <c r="AU124" s="197" t="s">
        <v>79</v>
      </c>
      <c r="AV124" s="13" t="s">
        <v>79</v>
      </c>
      <c r="AW124" s="13" t="s">
        <v>33</v>
      </c>
      <c r="AX124" s="13" t="s">
        <v>72</v>
      </c>
      <c r="AY124" s="197" t="s">
        <v>103</v>
      </c>
    </row>
    <row r="125" spans="1:65" s="14" customFormat="1" ht="11.25">
      <c r="B125" s="200"/>
      <c r="C125" s="201"/>
      <c r="D125" s="180" t="s">
        <v>116</v>
      </c>
      <c r="E125" s="202" t="s">
        <v>19</v>
      </c>
      <c r="F125" s="203" t="s">
        <v>152</v>
      </c>
      <c r="G125" s="201"/>
      <c r="H125" s="204">
        <v>19.183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116</v>
      </c>
      <c r="AU125" s="210" t="s">
        <v>79</v>
      </c>
      <c r="AV125" s="14" t="s">
        <v>110</v>
      </c>
      <c r="AW125" s="14" t="s">
        <v>33</v>
      </c>
      <c r="AX125" s="14" t="s">
        <v>77</v>
      </c>
      <c r="AY125" s="210" t="s">
        <v>103</v>
      </c>
    </row>
    <row r="126" spans="1:65" s="2" customFormat="1" ht="14.45" customHeight="1">
      <c r="A126" s="35"/>
      <c r="B126" s="36"/>
      <c r="C126" s="167" t="s">
        <v>194</v>
      </c>
      <c r="D126" s="167" t="s">
        <v>105</v>
      </c>
      <c r="E126" s="168" t="s">
        <v>195</v>
      </c>
      <c r="F126" s="169" t="s">
        <v>196</v>
      </c>
      <c r="G126" s="170" t="s">
        <v>108</v>
      </c>
      <c r="H126" s="171">
        <v>55.305</v>
      </c>
      <c r="I126" s="172"/>
      <c r="J126" s="173">
        <f>ROUND(I126*H126,2)</f>
        <v>0</v>
      </c>
      <c r="K126" s="169" t="s">
        <v>109</v>
      </c>
      <c r="L126" s="40"/>
      <c r="M126" s="174" t="s">
        <v>19</v>
      </c>
      <c r="N126" s="175" t="s">
        <v>43</v>
      </c>
      <c r="O126" s="65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78" t="s">
        <v>110</v>
      </c>
      <c r="AT126" s="178" t="s">
        <v>105</v>
      </c>
      <c r="AU126" s="178" t="s">
        <v>79</v>
      </c>
      <c r="AY126" s="18" t="s">
        <v>103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8" t="s">
        <v>77</v>
      </c>
      <c r="BK126" s="179">
        <f>ROUND(I126*H126,2)</f>
        <v>0</v>
      </c>
      <c r="BL126" s="18" t="s">
        <v>110</v>
      </c>
      <c r="BM126" s="178" t="s">
        <v>197</v>
      </c>
    </row>
    <row r="127" spans="1:65" s="2" customFormat="1" ht="11.25">
      <c r="A127" s="35"/>
      <c r="B127" s="36"/>
      <c r="C127" s="37"/>
      <c r="D127" s="180" t="s">
        <v>112</v>
      </c>
      <c r="E127" s="37"/>
      <c r="F127" s="181" t="s">
        <v>198</v>
      </c>
      <c r="G127" s="37"/>
      <c r="H127" s="37"/>
      <c r="I127" s="182"/>
      <c r="J127" s="37"/>
      <c r="K127" s="37"/>
      <c r="L127" s="40"/>
      <c r="M127" s="183"/>
      <c r="N127" s="184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112</v>
      </c>
      <c r="AU127" s="18" t="s">
        <v>79</v>
      </c>
    </row>
    <row r="128" spans="1:65" s="2" customFormat="1" ht="11.25">
      <c r="A128" s="35"/>
      <c r="B128" s="36"/>
      <c r="C128" s="37"/>
      <c r="D128" s="185" t="s">
        <v>114</v>
      </c>
      <c r="E128" s="37"/>
      <c r="F128" s="186" t="s">
        <v>199</v>
      </c>
      <c r="G128" s="37"/>
      <c r="H128" s="37"/>
      <c r="I128" s="182"/>
      <c r="J128" s="37"/>
      <c r="K128" s="37"/>
      <c r="L128" s="40"/>
      <c r="M128" s="183"/>
      <c r="N128" s="184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114</v>
      </c>
      <c r="AU128" s="18" t="s">
        <v>79</v>
      </c>
    </row>
    <row r="129" spans="1:65" s="13" customFormat="1" ht="11.25">
      <c r="B129" s="187"/>
      <c r="C129" s="188"/>
      <c r="D129" s="180" t="s">
        <v>116</v>
      </c>
      <c r="E129" s="189" t="s">
        <v>19</v>
      </c>
      <c r="F129" s="190" t="s">
        <v>200</v>
      </c>
      <c r="G129" s="188"/>
      <c r="H129" s="191">
        <v>9.1349999999999998</v>
      </c>
      <c r="I129" s="192"/>
      <c r="J129" s="188"/>
      <c r="K129" s="188"/>
      <c r="L129" s="193"/>
      <c r="M129" s="194"/>
      <c r="N129" s="195"/>
      <c r="O129" s="195"/>
      <c r="P129" s="195"/>
      <c r="Q129" s="195"/>
      <c r="R129" s="195"/>
      <c r="S129" s="195"/>
      <c r="T129" s="196"/>
      <c r="AT129" s="197" t="s">
        <v>116</v>
      </c>
      <c r="AU129" s="197" t="s">
        <v>79</v>
      </c>
      <c r="AV129" s="13" t="s">
        <v>79</v>
      </c>
      <c r="AW129" s="13" t="s">
        <v>33</v>
      </c>
      <c r="AX129" s="13" t="s">
        <v>72</v>
      </c>
      <c r="AY129" s="197" t="s">
        <v>103</v>
      </c>
    </row>
    <row r="130" spans="1:65" s="13" customFormat="1" ht="11.25">
      <c r="B130" s="187"/>
      <c r="C130" s="188"/>
      <c r="D130" s="180" t="s">
        <v>116</v>
      </c>
      <c r="E130" s="189" t="s">
        <v>19</v>
      </c>
      <c r="F130" s="190" t="s">
        <v>201</v>
      </c>
      <c r="G130" s="188"/>
      <c r="H130" s="191">
        <v>7.5259999999999998</v>
      </c>
      <c r="I130" s="192"/>
      <c r="J130" s="188"/>
      <c r="K130" s="188"/>
      <c r="L130" s="193"/>
      <c r="M130" s="194"/>
      <c r="N130" s="195"/>
      <c r="O130" s="195"/>
      <c r="P130" s="195"/>
      <c r="Q130" s="195"/>
      <c r="R130" s="195"/>
      <c r="S130" s="195"/>
      <c r="T130" s="196"/>
      <c r="AT130" s="197" t="s">
        <v>116</v>
      </c>
      <c r="AU130" s="197" t="s">
        <v>79</v>
      </c>
      <c r="AV130" s="13" t="s">
        <v>79</v>
      </c>
      <c r="AW130" s="13" t="s">
        <v>33</v>
      </c>
      <c r="AX130" s="13" t="s">
        <v>72</v>
      </c>
      <c r="AY130" s="197" t="s">
        <v>103</v>
      </c>
    </row>
    <row r="131" spans="1:65" s="13" customFormat="1" ht="11.25">
      <c r="B131" s="187"/>
      <c r="C131" s="188"/>
      <c r="D131" s="180" t="s">
        <v>116</v>
      </c>
      <c r="E131" s="189" t="s">
        <v>19</v>
      </c>
      <c r="F131" s="190" t="s">
        <v>202</v>
      </c>
      <c r="G131" s="188"/>
      <c r="H131" s="191">
        <v>20.475000000000001</v>
      </c>
      <c r="I131" s="192"/>
      <c r="J131" s="188"/>
      <c r="K131" s="188"/>
      <c r="L131" s="193"/>
      <c r="M131" s="194"/>
      <c r="N131" s="195"/>
      <c r="O131" s="195"/>
      <c r="P131" s="195"/>
      <c r="Q131" s="195"/>
      <c r="R131" s="195"/>
      <c r="S131" s="195"/>
      <c r="T131" s="196"/>
      <c r="AT131" s="197" t="s">
        <v>116</v>
      </c>
      <c r="AU131" s="197" t="s">
        <v>79</v>
      </c>
      <c r="AV131" s="13" t="s">
        <v>79</v>
      </c>
      <c r="AW131" s="13" t="s">
        <v>33</v>
      </c>
      <c r="AX131" s="13" t="s">
        <v>72</v>
      </c>
      <c r="AY131" s="197" t="s">
        <v>103</v>
      </c>
    </row>
    <row r="132" spans="1:65" s="13" customFormat="1" ht="11.25">
      <c r="B132" s="187"/>
      <c r="C132" s="188"/>
      <c r="D132" s="180" t="s">
        <v>116</v>
      </c>
      <c r="E132" s="189" t="s">
        <v>19</v>
      </c>
      <c r="F132" s="190" t="s">
        <v>203</v>
      </c>
      <c r="G132" s="188"/>
      <c r="H132" s="191">
        <v>18.169</v>
      </c>
      <c r="I132" s="192"/>
      <c r="J132" s="188"/>
      <c r="K132" s="188"/>
      <c r="L132" s="193"/>
      <c r="M132" s="194"/>
      <c r="N132" s="195"/>
      <c r="O132" s="195"/>
      <c r="P132" s="195"/>
      <c r="Q132" s="195"/>
      <c r="R132" s="195"/>
      <c r="S132" s="195"/>
      <c r="T132" s="196"/>
      <c r="AT132" s="197" t="s">
        <v>116</v>
      </c>
      <c r="AU132" s="197" t="s">
        <v>79</v>
      </c>
      <c r="AV132" s="13" t="s">
        <v>79</v>
      </c>
      <c r="AW132" s="13" t="s">
        <v>33</v>
      </c>
      <c r="AX132" s="13" t="s">
        <v>72</v>
      </c>
      <c r="AY132" s="197" t="s">
        <v>103</v>
      </c>
    </row>
    <row r="133" spans="1:65" s="14" customFormat="1" ht="11.25">
      <c r="B133" s="200"/>
      <c r="C133" s="201"/>
      <c r="D133" s="180" t="s">
        <v>116</v>
      </c>
      <c r="E133" s="202" t="s">
        <v>19</v>
      </c>
      <c r="F133" s="203" t="s">
        <v>152</v>
      </c>
      <c r="G133" s="201"/>
      <c r="H133" s="204">
        <v>55.305000000000007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116</v>
      </c>
      <c r="AU133" s="210" t="s">
        <v>79</v>
      </c>
      <c r="AV133" s="14" t="s">
        <v>110</v>
      </c>
      <c r="AW133" s="14" t="s">
        <v>33</v>
      </c>
      <c r="AX133" s="14" t="s">
        <v>77</v>
      </c>
      <c r="AY133" s="210" t="s">
        <v>103</v>
      </c>
    </row>
    <row r="134" spans="1:65" s="2" customFormat="1" ht="14.45" customHeight="1">
      <c r="A134" s="35"/>
      <c r="B134" s="36"/>
      <c r="C134" s="167" t="s">
        <v>204</v>
      </c>
      <c r="D134" s="167" t="s">
        <v>105</v>
      </c>
      <c r="E134" s="168" t="s">
        <v>205</v>
      </c>
      <c r="F134" s="169" t="s">
        <v>206</v>
      </c>
      <c r="G134" s="170" t="s">
        <v>108</v>
      </c>
      <c r="H134" s="171">
        <v>118.285</v>
      </c>
      <c r="I134" s="172"/>
      <c r="J134" s="173">
        <f>ROUND(I134*H134,2)</f>
        <v>0</v>
      </c>
      <c r="K134" s="169" t="s">
        <v>109</v>
      </c>
      <c r="L134" s="40"/>
      <c r="M134" s="174" t="s">
        <v>19</v>
      </c>
      <c r="N134" s="175" t="s">
        <v>43</v>
      </c>
      <c r="O134" s="65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78" t="s">
        <v>110</v>
      </c>
      <c r="AT134" s="178" t="s">
        <v>105</v>
      </c>
      <c r="AU134" s="178" t="s">
        <v>79</v>
      </c>
      <c r="AY134" s="18" t="s">
        <v>103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8" t="s">
        <v>77</v>
      </c>
      <c r="BK134" s="179">
        <f>ROUND(I134*H134,2)</f>
        <v>0</v>
      </c>
      <c r="BL134" s="18" t="s">
        <v>110</v>
      </c>
      <c r="BM134" s="178" t="s">
        <v>207</v>
      </c>
    </row>
    <row r="135" spans="1:65" s="2" customFormat="1" ht="19.5">
      <c r="A135" s="35"/>
      <c r="B135" s="36"/>
      <c r="C135" s="37"/>
      <c r="D135" s="180" t="s">
        <v>112</v>
      </c>
      <c r="E135" s="37"/>
      <c r="F135" s="181" t="s">
        <v>208</v>
      </c>
      <c r="G135" s="37"/>
      <c r="H135" s="37"/>
      <c r="I135" s="182"/>
      <c r="J135" s="37"/>
      <c r="K135" s="37"/>
      <c r="L135" s="40"/>
      <c r="M135" s="183"/>
      <c r="N135" s="184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112</v>
      </c>
      <c r="AU135" s="18" t="s">
        <v>79</v>
      </c>
    </row>
    <row r="136" spans="1:65" s="2" customFormat="1" ht="11.25">
      <c r="A136" s="35"/>
      <c r="B136" s="36"/>
      <c r="C136" s="37"/>
      <c r="D136" s="185" t="s">
        <v>114</v>
      </c>
      <c r="E136" s="37"/>
      <c r="F136" s="186" t="s">
        <v>209</v>
      </c>
      <c r="G136" s="37"/>
      <c r="H136" s="37"/>
      <c r="I136" s="182"/>
      <c r="J136" s="37"/>
      <c r="K136" s="37"/>
      <c r="L136" s="40"/>
      <c r="M136" s="183"/>
      <c r="N136" s="184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114</v>
      </c>
      <c r="AU136" s="18" t="s">
        <v>79</v>
      </c>
    </row>
    <row r="137" spans="1:65" s="13" customFormat="1" ht="11.25">
      <c r="B137" s="187"/>
      <c r="C137" s="188"/>
      <c r="D137" s="180" t="s">
        <v>116</v>
      </c>
      <c r="E137" s="189" t="s">
        <v>19</v>
      </c>
      <c r="F137" s="190" t="s">
        <v>210</v>
      </c>
      <c r="G137" s="188"/>
      <c r="H137" s="191">
        <v>46.53</v>
      </c>
      <c r="I137" s="192"/>
      <c r="J137" s="188"/>
      <c r="K137" s="188"/>
      <c r="L137" s="193"/>
      <c r="M137" s="194"/>
      <c r="N137" s="195"/>
      <c r="O137" s="195"/>
      <c r="P137" s="195"/>
      <c r="Q137" s="195"/>
      <c r="R137" s="195"/>
      <c r="S137" s="195"/>
      <c r="T137" s="196"/>
      <c r="AT137" s="197" t="s">
        <v>116</v>
      </c>
      <c r="AU137" s="197" t="s">
        <v>79</v>
      </c>
      <c r="AV137" s="13" t="s">
        <v>79</v>
      </c>
      <c r="AW137" s="13" t="s">
        <v>33</v>
      </c>
      <c r="AX137" s="13" t="s">
        <v>72</v>
      </c>
      <c r="AY137" s="197" t="s">
        <v>103</v>
      </c>
    </row>
    <row r="138" spans="1:65" s="13" customFormat="1" ht="11.25">
      <c r="B138" s="187"/>
      <c r="C138" s="188"/>
      <c r="D138" s="180" t="s">
        <v>116</v>
      </c>
      <c r="E138" s="189" t="s">
        <v>19</v>
      </c>
      <c r="F138" s="190" t="s">
        <v>211</v>
      </c>
      <c r="G138" s="188"/>
      <c r="H138" s="191">
        <v>63.505000000000003</v>
      </c>
      <c r="I138" s="192"/>
      <c r="J138" s="188"/>
      <c r="K138" s="188"/>
      <c r="L138" s="193"/>
      <c r="M138" s="194"/>
      <c r="N138" s="195"/>
      <c r="O138" s="195"/>
      <c r="P138" s="195"/>
      <c r="Q138" s="195"/>
      <c r="R138" s="195"/>
      <c r="S138" s="195"/>
      <c r="T138" s="196"/>
      <c r="AT138" s="197" t="s">
        <v>116</v>
      </c>
      <c r="AU138" s="197" t="s">
        <v>79</v>
      </c>
      <c r="AV138" s="13" t="s">
        <v>79</v>
      </c>
      <c r="AW138" s="13" t="s">
        <v>33</v>
      </c>
      <c r="AX138" s="13" t="s">
        <v>72</v>
      </c>
      <c r="AY138" s="197" t="s">
        <v>103</v>
      </c>
    </row>
    <row r="139" spans="1:65" s="13" customFormat="1" ht="11.25">
      <c r="B139" s="187"/>
      <c r="C139" s="188"/>
      <c r="D139" s="180" t="s">
        <v>116</v>
      </c>
      <c r="E139" s="189" t="s">
        <v>19</v>
      </c>
      <c r="F139" s="190" t="s">
        <v>212</v>
      </c>
      <c r="G139" s="188"/>
      <c r="H139" s="191">
        <v>8.25</v>
      </c>
      <c r="I139" s="192"/>
      <c r="J139" s="188"/>
      <c r="K139" s="188"/>
      <c r="L139" s="193"/>
      <c r="M139" s="194"/>
      <c r="N139" s="195"/>
      <c r="O139" s="195"/>
      <c r="P139" s="195"/>
      <c r="Q139" s="195"/>
      <c r="R139" s="195"/>
      <c r="S139" s="195"/>
      <c r="T139" s="196"/>
      <c r="AT139" s="197" t="s">
        <v>116</v>
      </c>
      <c r="AU139" s="197" t="s">
        <v>79</v>
      </c>
      <c r="AV139" s="13" t="s">
        <v>79</v>
      </c>
      <c r="AW139" s="13" t="s">
        <v>33</v>
      </c>
      <c r="AX139" s="13" t="s">
        <v>72</v>
      </c>
      <c r="AY139" s="197" t="s">
        <v>103</v>
      </c>
    </row>
    <row r="140" spans="1:65" s="14" customFormat="1" ht="11.25">
      <c r="B140" s="200"/>
      <c r="C140" s="201"/>
      <c r="D140" s="180" t="s">
        <v>116</v>
      </c>
      <c r="E140" s="202" t="s">
        <v>19</v>
      </c>
      <c r="F140" s="203" t="s">
        <v>152</v>
      </c>
      <c r="G140" s="201"/>
      <c r="H140" s="204">
        <v>118.285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116</v>
      </c>
      <c r="AU140" s="210" t="s">
        <v>79</v>
      </c>
      <c r="AV140" s="14" t="s">
        <v>110</v>
      </c>
      <c r="AW140" s="14" t="s">
        <v>33</v>
      </c>
      <c r="AX140" s="14" t="s">
        <v>77</v>
      </c>
      <c r="AY140" s="210" t="s">
        <v>103</v>
      </c>
    </row>
    <row r="141" spans="1:65" s="2" customFormat="1" ht="19.899999999999999" customHeight="1">
      <c r="A141" s="35"/>
      <c r="B141" s="36"/>
      <c r="C141" s="167" t="s">
        <v>213</v>
      </c>
      <c r="D141" s="167" t="s">
        <v>105</v>
      </c>
      <c r="E141" s="168" t="s">
        <v>214</v>
      </c>
      <c r="F141" s="169" t="s">
        <v>215</v>
      </c>
      <c r="G141" s="170" t="s">
        <v>108</v>
      </c>
      <c r="H141" s="171">
        <v>10.163</v>
      </c>
      <c r="I141" s="172"/>
      <c r="J141" s="173">
        <f>ROUND(I141*H141,2)</f>
        <v>0</v>
      </c>
      <c r="K141" s="169" t="s">
        <v>109</v>
      </c>
      <c r="L141" s="40"/>
      <c r="M141" s="174" t="s">
        <v>19</v>
      </c>
      <c r="N141" s="175" t="s">
        <v>43</v>
      </c>
      <c r="O141" s="65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78" t="s">
        <v>110</v>
      </c>
      <c r="AT141" s="178" t="s">
        <v>105</v>
      </c>
      <c r="AU141" s="178" t="s">
        <v>79</v>
      </c>
      <c r="AY141" s="18" t="s">
        <v>103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77</v>
      </c>
      <c r="BK141" s="179">
        <f>ROUND(I141*H141,2)</f>
        <v>0</v>
      </c>
      <c r="BL141" s="18" t="s">
        <v>110</v>
      </c>
      <c r="BM141" s="178" t="s">
        <v>216</v>
      </c>
    </row>
    <row r="142" spans="1:65" s="2" customFormat="1" ht="19.5">
      <c r="A142" s="35"/>
      <c r="B142" s="36"/>
      <c r="C142" s="37"/>
      <c r="D142" s="180" t="s">
        <v>112</v>
      </c>
      <c r="E142" s="37"/>
      <c r="F142" s="181" t="s">
        <v>217</v>
      </c>
      <c r="G142" s="37"/>
      <c r="H142" s="37"/>
      <c r="I142" s="182"/>
      <c r="J142" s="37"/>
      <c r="K142" s="37"/>
      <c r="L142" s="40"/>
      <c r="M142" s="183"/>
      <c r="N142" s="184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112</v>
      </c>
      <c r="AU142" s="18" t="s">
        <v>79</v>
      </c>
    </row>
    <row r="143" spans="1:65" s="2" customFormat="1" ht="11.25">
      <c r="A143" s="35"/>
      <c r="B143" s="36"/>
      <c r="C143" s="37"/>
      <c r="D143" s="185" t="s">
        <v>114</v>
      </c>
      <c r="E143" s="37"/>
      <c r="F143" s="186" t="s">
        <v>218</v>
      </c>
      <c r="G143" s="37"/>
      <c r="H143" s="37"/>
      <c r="I143" s="182"/>
      <c r="J143" s="37"/>
      <c r="K143" s="37"/>
      <c r="L143" s="40"/>
      <c r="M143" s="183"/>
      <c r="N143" s="184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114</v>
      </c>
      <c r="AU143" s="18" t="s">
        <v>79</v>
      </c>
    </row>
    <row r="144" spans="1:65" s="13" customFormat="1" ht="11.25">
      <c r="B144" s="187"/>
      <c r="C144" s="188"/>
      <c r="D144" s="180" t="s">
        <v>116</v>
      </c>
      <c r="E144" s="189" t="s">
        <v>19</v>
      </c>
      <c r="F144" s="190" t="s">
        <v>193</v>
      </c>
      <c r="G144" s="188"/>
      <c r="H144" s="191">
        <v>10.163</v>
      </c>
      <c r="I144" s="192"/>
      <c r="J144" s="188"/>
      <c r="K144" s="188"/>
      <c r="L144" s="193"/>
      <c r="M144" s="194"/>
      <c r="N144" s="195"/>
      <c r="O144" s="195"/>
      <c r="P144" s="195"/>
      <c r="Q144" s="195"/>
      <c r="R144" s="195"/>
      <c r="S144" s="195"/>
      <c r="T144" s="196"/>
      <c r="AT144" s="197" t="s">
        <v>116</v>
      </c>
      <c r="AU144" s="197" t="s">
        <v>79</v>
      </c>
      <c r="AV144" s="13" t="s">
        <v>79</v>
      </c>
      <c r="AW144" s="13" t="s">
        <v>33</v>
      </c>
      <c r="AX144" s="13" t="s">
        <v>77</v>
      </c>
      <c r="AY144" s="197" t="s">
        <v>103</v>
      </c>
    </row>
    <row r="145" spans="1:65" s="2" customFormat="1" ht="22.15" customHeight="1">
      <c r="A145" s="35"/>
      <c r="B145" s="36"/>
      <c r="C145" s="167" t="s">
        <v>219</v>
      </c>
      <c r="D145" s="167" t="s">
        <v>105</v>
      </c>
      <c r="E145" s="168" t="s">
        <v>220</v>
      </c>
      <c r="F145" s="169" t="s">
        <v>221</v>
      </c>
      <c r="G145" s="170" t="s">
        <v>108</v>
      </c>
      <c r="H145" s="171">
        <v>6.7750000000000004</v>
      </c>
      <c r="I145" s="172"/>
      <c r="J145" s="173">
        <f>ROUND(I145*H145,2)</f>
        <v>0</v>
      </c>
      <c r="K145" s="169" t="s">
        <v>109</v>
      </c>
      <c r="L145" s="40"/>
      <c r="M145" s="174" t="s">
        <v>19</v>
      </c>
      <c r="N145" s="175" t="s">
        <v>43</v>
      </c>
      <c r="O145" s="65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78" t="s">
        <v>110</v>
      </c>
      <c r="AT145" s="178" t="s">
        <v>105</v>
      </c>
      <c r="AU145" s="178" t="s">
        <v>79</v>
      </c>
      <c r="AY145" s="18" t="s">
        <v>103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77</v>
      </c>
      <c r="BK145" s="179">
        <f>ROUND(I145*H145,2)</f>
        <v>0</v>
      </c>
      <c r="BL145" s="18" t="s">
        <v>110</v>
      </c>
      <c r="BM145" s="178" t="s">
        <v>222</v>
      </c>
    </row>
    <row r="146" spans="1:65" s="2" customFormat="1" ht="19.5">
      <c r="A146" s="35"/>
      <c r="B146" s="36"/>
      <c r="C146" s="37"/>
      <c r="D146" s="180" t="s">
        <v>112</v>
      </c>
      <c r="E146" s="37"/>
      <c r="F146" s="181" t="s">
        <v>223</v>
      </c>
      <c r="G146" s="37"/>
      <c r="H146" s="37"/>
      <c r="I146" s="182"/>
      <c r="J146" s="37"/>
      <c r="K146" s="37"/>
      <c r="L146" s="40"/>
      <c r="M146" s="183"/>
      <c r="N146" s="184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112</v>
      </c>
      <c r="AU146" s="18" t="s">
        <v>79</v>
      </c>
    </row>
    <row r="147" spans="1:65" s="2" customFormat="1" ht="11.25">
      <c r="A147" s="35"/>
      <c r="B147" s="36"/>
      <c r="C147" s="37"/>
      <c r="D147" s="185" t="s">
        <v>114</v>
      </c>
      <c r="E147" s="37"/>
      <c r="F147" s="186" t="s">
        <v>224</v>
      </c>
      <c r="G147" s="37"/>
      <c r="H147" s="37"/>
      <c r="I147" s="182"/>
      <c r="J147" s="37"/>
      <c r="K147" s="37"/>
      <c r="L147" s="40"/>
      <c r="M147" s="183"/>
      <c r="N147" s="184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114</v>
      </c>
      <c r="AU147" s="18" t="s">
        <v>79</v>
      </c>
    </row>
    <row r="148" spans="1:65" s="13" customFormat="1" ht="11.25">
      <c r="B148" s="187"/>
      <c r="C148" s="188"/>
      <c r="D148" s="180" t="s">
        <v>116</v>
      </c>
      <c r="E148" s="189" t="s">
        <v>19</v>
      </c>
      <c r="F148" s="190" t="s">
        <v>225</v>
      </c>
      <c r="G148" s="188"/>
      <c r="H148" s="191">
        <v>6.7750000000000004</v>
      </c>
      <c r="I148" s="192"/>
      <c r="J148" s="188"/>
      <c r="K148" s="188"/>
      <c r="L148" s="193"/>
      <c r="M148" s="194"/>
      <c r="N148" s="195"/>
      <c r="O148" s="195"/>
      <c r="P148" s="195"/>
      <c r="Q148" s="195"/>
      <c r="R148" s="195"/>
      <c r="S148" s="195"/>
      <c r="T148" s="196"/>
      <c r="AT148" s="197" t="s">
        <v>116</v>
      </c>
      <c r="AU148" s="197" t="s">
        <v>79</v>
      </c>
      <c r="AV148" s="13" t="s">
        <v>79</v>
      </c>
      <c r="AW148" s="13" t="s">
        <v>33</v>
      </c>
      <c r="AX148" s="13" t="s">
        <v>77</v>
      </c>
      <c r="AY148" s="197" t="s">
        <v>103</v>
      </c>
    </row>
    <row r="149" spans="1:65" s="2" customFormat="1" ht="14.45" customHeight="1">
      <c r="A149" s="35"/>
      <c r="B149" s="36"/>
      <c r="C149" s="167" t="s">
        <v>226</v>
      </c>
      <c r="D149" s="167" t="s">
        <v>105</v>
      </c>
      <c r="E149" s="168" t="s">
        <v>227</v>
      </c>
      <c r="F149" s="169" t="s">
        <v>228</v>
      </c>
      <c r="G149" s="170" t="s">
        <v>108</v>
      </c>
      <c r="H149" s="171">
        <v>35.073999999999998</v>
      </c>
      <c r="I149" s="172"/>
      <c r="J149" s="173">
        <f>ROUND(I149*H149,2)</f>
        <v>0</v>
      </c>
      <c r="K149" s="169" t="s">
        <v>109</v>
      </c>
      <c r="L149" s="40"/>
      <c r="M149" s="174" t="s">
        <v>19</v>
      </c>
      <c r="N149" s="175" t="s">
        <v>43</v>
      </c>
      <c r="O149" s="65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8" t="s">
        <v>110</v>
      </c>
      <c r="AT149" s="178" t="s">
        <v>105</v>
      </c>
      <c r="AU149" s="178" t="s">
        <v>79</v>
      </c>
      <c r="AY149" s="18" t="s">
        <v>103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8" t="s">
        <v>77</v>
      </c>
      <c r="BK149" s="179">
        <f>ROUND(I149*H149,2)</f>
        <v>0</v>
      </c>
      <c r="BL149" s="18" t="s">
        <v>110</v>
      </c>
      <c r="BM149" s="178" t="s">
        <v>229</v>
      </c>
    </row>
    <row r="150" spans="1:65" s="2" customFormat="1" ht="19.5">
      <c r="A150" s="35"/>
      <c r="B150" s="36"/>
      <c r="C150" s="37"/>
      <c r="D150" s="180" t="s">
        <v>112</v>
      </c>
      <c r="E150" s="37"/>
      <c r="F150" s="181" t="s">
        <v>230</v>
      </c>
      <c r="G150" s="37"/>
      <c r="H150" s="37"/>
      <c r="I150" s="182"/>
      <c r="J150" s="37"/>
      <c r="K150" s="37"/>
      <c r="L150" s="40"/>
      <c r="M150" s="183"/>
      <c r="N150" s="184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112</v>
      </c>
      <c r="AU150" s="18" t="s">
        <v>79</v>
      </c>
    </row>
    <row r="151" spans="1:65" s="2" customFormat="1" ht="11.25">
      <c r="A151" s="35"/>
      <c r="B151" s="36"/>
      <c r="C151" s="37"/>
      <c r="D151" s="185" t="s">
        <v>114</v>
      </c>
      <c r="E151" s="37"/>
      <c r="F151" s="186" t="s">
        <v>231</v>
      </c>
      <c r="G151" s="37"/>
      <c r="H151" s="37"/>
      <c r="I151" s="182"/>
      <c r="J151" s="37"/>
      <c r="K151" s="37"/>
      <c r="L151" s="40"/>
      <c r="M151" s="183"/>
      <c r="N151" s="184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114</v>
      </c>
      <c r="AU151" s="18" t="s">
        <v>79</v>
      </c>
    </row>
    <row r="152" spans="1:65" s="13" customFormat="1" ht="11.25">
      <c r="B152" s="187"/>
      <c r="C152" s="188"/>
      <c r="D152" s="180" t="s">
        <v>116</v>
      </c>
      <c r="E152" s="189" t="s">
        <v>19</v>
      </c>
      <c r="F152" s="190" t="s">
        <v>232</v>
      </c>
      <c r="G152" s="188"/>
      <c r="H152" s="191">
        <v>35.073999999999998</v>
      </c>
      <c r="I152" s="192"/>
      <c r="J152" s="188"/>
      <c r="K152" s="188"/>
      <c r="L152" s="193"/>
      <c r="M152" s="194"/>
      <c r="N152" s="195"/>
      <c r="O152" s="195"/>
      <c r="P152" s="195"/>
      <c r="Q152" s="195"/>
      <c r="R152" s="195"/>
      <c r="S152" s="195"/>
      <c r="T152" s="196"/>
      <c r="AT152" s="197" t="s">
        <v>116</v>
      </c>
      <c r="AU152" s="197" t="s">
        <v>79</v>
      </c>
      <c r="AV152" s="13" t="s">
        <v>79</v>
      </c>
      <c r="AW152" s="13" t="s">
        <v>33</v>
      </c>
      <c r="AX152" s="13" t="s">
        <v>77</v>
      </c>
      <c r="AY152" s="197" t="s">
        <v>103</v>
      </c>
    </row>
    <row r="153" spans="1:65" s="2" customFormat="1" ht="14.45" customHeight="1">
      <c r="A153" s="35"/>
      <c r="B153" s="36"/>
      <c r="C153" s="167" t="s">
        <v>233</v>
      </c>
      <c r="D153" s="167" t="s">
        <v>105</v>
      </c>
      <c r="E153" s="168" t="s">
        <v>234</v>
      </c>
      <c r="F153" s="169" t="s">
        <v>235</v>
      </c>
      <c r="G153" s="170" t="s">
        <v>108</v>
      </c>
      <c r="H153" s="171">
        <v>0.625</v>
      </c>
      <c r="I153" s="172"/>
      <c r="J153" s="173">
        <f>ROUND(I153*H153,2)</f>
        <v>0</v>
      </c>
      <c r="K153" s="169" t="s">
        <v>109</v>
      </c>
      <c r="L153" s="40"/>
      <c r="M153" s="174" t="s">
        <v>19</v>
      </c>
      <c r="N153" s="175" t="s">
        <v>43</v>
      </c>
      <c r="O153" s="65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78" t="s">
        <v>110</v>
      </c>
      <c r="AT153" s="178" t="s">
        <v>105</v>
      </c>
      <c r="AU153" s="178" t="s">
        <v>79</v>
      </c>
      <c r="AY153" s="18" t="s">
        <v>103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77</v>
      </c>
      <c r="BK153" s="179">
        <f>ROUND(I153*H153,2)</f>
        <v>0</v>
      </c>
      <c r="BL153" s="18" t="s">
        <v>110</v>
      </c>
      <c r="BM153" s="178" t="s">
        <v>236</v>
      </c>
    </row>
    <row r="154" spans="1:65" s="2" customFormat="1" ht="19.5">
      <c r="A154" s="35"/>
      <c r="B154" s="36"/>
      <c r="C154" s="37"/>
      <c r="D154" s="180" t="s">
        <v>112</v>
      </c>
      <c r="E154" s="37"/>
      <c r="F154" s="181" t="s">
        <v>237</v>
      </c>
      <c r="G154" s="37"/>
      <c r="H154" s="37"/>
      <c r="I154" s="182"/>
      <c r="J154" s="37"/>
      <c r="K154" s="37"/>
      <c r="L154" s="40"/>
      <c r="M154" s="183"/>
      <c r="N154" s="184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112</v>
      </c>
      <c r="AU154" s="18" t="s">
        <v>79</v>
      </c>
    </row>
    <row r="155" spans="1:65" s="2" customFormat="1" ht="11.25">
      <c r="A155" s="35"/>
      <c r="B155" s="36"/>
      <c r="C155" s="37"/>
      <c r="D155" s="185" t="s">
        <v>114</v>
      </c>
      <c r="E155" s="37"/>
      <c r="F155" s="186" t="s">
        <v>238</v>
      </c>
      <c r="G155" s="37"/>
      <c r="H155" s="37"/>
      <c r="I155" s="182"/>
      <c r="J155" s="37"/>
      <c r="K155" s="37"/>
      <c r="L155" s="40"/>
      <c r="M155" s="183"/>
      <c r="N155" s="184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114</v>
      </c>
      <c r="AU155" s="18" t="s">
        <v>79</v>
      </c>
    </row>
    <row r="156" spans="1:65" s="13" customFormat="1" ht="11.25">
      <c r="B156" s="187"/>
      <c r="C156" s="188"/>
      <c r="D156" s="180" t="s">
        <v>116</v>
      </c>
      <c r="E156" s="189" t="s">
        <v>19</v>
      </c>
      <c r="F156" s="190" t="s">
        <v>239</v>
      </c>
      <c r="G156" s="188"/>
      <c r="H156" s="191">
        <v>0.625</v>
      </c>
      <c r="I156" s="192"/>
      <c r="J156" s="188"/>
      <c r="K156" s="188"/>
      <c r="L156" s="193"/>
      <c r="M156" s="194"/>
      <c r="N156" s="195"/>
      <c r="O156" s="195"/>
      <c r="P156" s="195"/>
      <c r="Q156" s="195"/>
      <c r="R156" s="195"/>
      <c r="S156" s="195"/>
      <c r="T156" s="196"/>
      <c r="AT156" s="197" t="s">
        <v>116</v>
      </c>
      <c r="AU156" s="197" t="s">
        <v>79</v>
      </c>
      <c r="AV156" s="13" t="s">
        <v>79</v>
      </c>
      <c r="AW156" s="13" t="s">
        <v>33</v>
      </c>
      <c r="AX156" s="13" t="s">
        <v>77</v>
      </c>
      <c r="AY156" s="197" t="s">
        <v>103</v>
      </c>
    </row>
    <row r="157" spans="1:65" s="2" customFormat="1" ht="14.45" customHeight="1">
      <c r="A157" s="35"/>
      <c r="B157" s="36"/>
      <c r="C157" s="167" t="s">
        <v>240</v>
      </c>
      <c r="D157" s="167" t="s">
        <v>105</v>
      </c>
      <c r="E157" s="168" t="s">
        <v>241</v>
      </c>
      <c r="F157" s="169" t="s">
        <v>242</v>
      </c>
      <c r="G157" s="170" t="s">
        <v>108</v>
      </c>
      <c r="H157" s="171">
        <v>2.5950000000000002</v>
      </c>
      <c r="I157" s="172"/>
      <c r="J157" s="173">
        <f>ROUND(I157*H157,2)</f>
        <v>0</v>
      </c>
      <c r="K157" s="169" t="s">
        <v>109</v>
      </c>
      <c r="L157" s="40"/>
      <c r="M157" s="174" t="s">
        <v>19</v>
      </c>
      <c r="N157" s="175" t="s">
        <v>43</v>
      </c>
      <c r="O157" s="65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8" t="s">
        <v>110</v>
      </c>
      <c r="AT157" s="178" t="s">
        <v>105</v>
      </c>
      <c r="AU157" s="178" t="s">
        <v>79</v>
      </c>
      <c r="AY157" s="18" t="s">
        <v>103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8" t="s">
        <v>77</v>
      </c>
      <c r="BK157" s="179">
        <f>ROUND(I157*H157,2)</f>
        <v>0</v>
      </c>
      <c r="BL157" s="18" t="s">
        <v>110</v>
      </c>
      <c r="BM157" s="178" t="s">
        <v>243</v>
      </c>
    </row>
    <row r="158" spans="1:65" s="2" customFormat="1" ht="19.5">
      <c r="A158" s="35"/>
      <c r="B158" s="36"/>
      <c r="C158" s="37"/>
      <c r="D158" s="180" t="s">
        <v>112</v>
      </c>
      <c r="E158" s="37"/>
      <c r="F158" s="181" t="s">
        <v>244</v>
      </c>
      <c r="G158" s="37"/>
      <c r="H158" s="37"/>
      <c r="I158" s="182"/>
      <c r="J158" s="37"/>
      <c r="K158" s="37"/>
      <c r="L158" s="40"/>
      <c r="M158" s="183"/>
      <c r="N158" s="184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112</v>
      </c>
      <c r="AU158" s="18" t="s">
        <v>79</v>
      </c>
    </row>
    <row r="159" spans="1:65" s="2" customFormat="1" ht="11.25">
      <c r="A159" s="35"/>
      <c r="B159" s="36"/>
      <c r="C159" s="37"/>
      <c r="D159" s="185" t="s">
        <v>114</v>
      </c>
      <c r="E159" s="37"/>
      <c r="F159" s="186" t="s">
        <v>245</v>
      </c>
      <c r="G159" s="37"/>
      <c r="H159" s="37"/>
      <c r="I159" s="182"/>
      <c r="J159" s="37"/>
      <c r="K159" s="37"/>
      <c r="L159" s="40"/>
      <c r="M159" s="183"/>
      <c r="N159" s="184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114</v>
      </c>
      <c r="AU159" s="18" t="s">
        <v>79</v>
      </c>
    </row>
    <row r="160" spans="1:65" s="13" customFormat="1" ht="11.25">
      <c r="B160" s="187"/>
      <c r="C160" s="188"/>
      <c r="D160" s="180" t="s">
        <v>116</v>
      </c>
      <c r="E160" s="189" t="s">
        <v>19</v>
      </c>
      <c r="F160" s="190" t="s">
        <v>246</v>
      </c>
      <c r="G160" s="188"/>
      <c r="H160" s="191">
        <v>2.5950000000000002</v>
      </c>
      <c r="I160" s="192"/>
      <c r="J160" s="188"/>
      <c r="K160" s="188"/>
      <c r="L160" s="193"/>
      <c r="M160" s="194"/>
      <c r="N160" s="195"/>
      <c r="O160" s="195"/>
      <c r="P160" s="195"/>
      <c r="Q160" s="195"/>
      <c r="R160" s="195"/>
      <c r="S160" s="195"/>
      <c r="T160" s="196"/>
      <c r="AT160" s="197" t="s">
        <v>116</v>
      </c>
      <c r="AU160" s="197" t="s">
        <v>79</v>
      </c>
      <c r="AV160" s="13" t="s">
        <v>79</v>
      </c>
      <c r="AW160" s="13" t="s">
        <v>33</v>
      </c>
      <c r="AX160" s="13" t="s">
        <v>77</v>
      </c>
      <c r="AY160" s="197" t="s">
        <v>103</v>
      </c>
    </row>
    <row r="161" spans="1:65" s="2" customFormat="1" ht="14.45" customHeight="1">
      <c r="A161" s="35"/>
      <c r="B161" s="36"/>
      <c r="C161" s="167" t="s">
        <v>7</v>
      </c>
      <c r="D161" s="167" t="s">
        <v>105</v>
      </c>
      <c r="E161" s="168" t="s">
        <v>247</v>
      </c>
      <c r="F161" s="169" t="s">
        <v>248</v>
      </c>
      <c r="G161" s="170" t="s">
        <v>128</v>
      </c>
      <c r="H161" s="171">
        <v>1576.99</v>
      </c>
      <c r="I161" s="172"/>
      <c r="J161" s="173">
        <f>ROUND(I161*H161,2)</f>
        <v>0</v>
      </c>
      <c r="K161" s="169" t="s">
        <v>109</v>
      </c>
      <c r="L161" s="40"/>
      <c r="M161" s="174" t="s">
        <v>19</v>
      </c>
      <c r="N161" s="175" t="s">
        <v>43</v>
      </c>
      <c r="O161" s="65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78" t="s">
        <v>110</v>
      </c>
      <c r="AT161" s="178" t="s">
        <v>105</v>
      </c>
      <c r="AU161" s="178" t="s">
        <v>79</v>
      </c>
      <c r="AY161" s="18" t="s">
        <v>103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77</v>
      </c>
      <c r="BK161" s="179">
        <f>ROUND(I161*H161,2)</f>
        <v>0</v>
      </c>
      <c r="BL161" s="18" t="s">
        <v>110</v>
      </c>
      <c r="BM161" s="178" t="s">
        <v>249</v>
      </c>
    </row>
    <row r="162" spans="1:65" s="2" customFormat="1" ht="11.25">
      <c r="A162" s="35"/>
      <c r="B162" s="36"/>
      <c r="C162" s="37"/>
      <c r="D162" s="180" t="s">
        <v>112</v>
      </c>
      <c r="E162" s="37"/>
      <c r="F162" s="181" t="s">
        <v>250</v>
      </c>
      <c r="G162" s="37"/>
      <c r="H162" s="37"/>
      <c r="I162" s="182"/>
      <c r="J162" s="37"/>
      <c r="K162" s="37"/>
      <c r="L162" s="40"/>
      <c r="M162" s="183"/>
      <c r="N162" s="184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112</v>
      </c>
      <c r="AU162" s="18" t="s">
        <v>79</v>
      </c>
    </row>
    <row r="163" spans="1:65" s="2" customFormat="1" ht="11.25">
      <c r="A163" s="35"/>
      <c r="B163" s="36"/>
      <c r="C163" s="37"/>
      <c r="D163" s="185" t="s">
        <v>114</v>
      </c>
      <c r="E163" s="37"/>
      <c r="F163" s="186" t="s">
        <v>251</v>
      </c>
      <c r="G163" s="37"/>
      <c r="H163" s="37"/>
      <c r="I163" s="182"/>
      <c r="J163" s="37"/>
      <c r="K163" s="37"/>
      <c r="L163" s="40"/>
      <c r="M163" s="183"/>
      <c r="N163" s="184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114</v>
      </c>
      <c r="AU163" s="18" t="s">
        <v>79</v>
      </c>
    </row>
    <row r="164" spans="1:65" s="13" customFormat="1" ht="11.25">
      <c r="B164" s="187"/>
      <c r="C164" s="188"/>
      <c r="D164" s="180" t="s">
        <v>116</v>
      </c>
      <c r="E164" s="189" t="s">
        <v>19</v>
      </c>
      <c r="F164" s="190" t="s">
        <v>252</v>
      </c>
      <c r="G164" s="188"/>
      <c r="H164" s="191">
        <v>1576.99</v>
      </c>
      <c r="I164" s="192"/>
      <c r="J164" s="188"/>
      <c r="K164" s="188"/>
      <c r="L164" s="193"/>
      <c r="M164" s="194"/>
      <c r="N164" s="195"/>
      <c r="O164" s="195"/>
      <c r="P164" s="195"/>
      <c r="Q164" s="195"/>
      <c r="R164" s="195"/>
      <c r="S164" s="195"/>
      <c r="T164" s="196"/>
      <c r="AT164" s="197" t="s">
        <v>116</v>
      </c>
      <c r="AU164" s="197" t="s">
        <v>79</v>
      </c>
      <c r="AV164" s="13" t="s">
        <v>79</v>
      </c>
      <c r="AW164" s="13" t="s">
        <v>33</v>
      </c>
      <c r="AX164" s="13" t="s">
        <v>77</v>
      </c>
      <c r="AY164" s="197" t="s">
        <v>103</v>
      </c>
    </row>
    <row r="165" spans="1:65" s="2" customFormat="1" ht="19.899999999999999" customHeight="1">
      <c r="A165" s="35"/>
      <c r="B165" s="36"/>
      <c r="C165" s="167" t="s">
        <v>253</v>
      </c>
      <c r="D165" s="167" t="s">
        <v>105</v>
      </c>
      <c r="E165" s="168" t="s">
        <v>254</v>
      </c>
      <c r="F165" s="169" t="s">
        <v>255</v>
      </c>
      <c r="G165" s="170" t="s">
        <v>128</v>
      </c>
      <c r="H165" s="171">
        <v>356</v>
      </c>
      <c r="I165" s="172"/>
      <c r="J165" s="173">
        <f>ROUND(I165*H165,2)</f>
        <v>0</v>
      </c>
      <c r="K165" s="169" t="s">
        <v>109</v>
      </c>
      <c r="L165" s="40"/>
      <c r="M165" s="174" t="s">
        <v>19</v>
      </c>
      <c r="N165" s="175" t="s">
        <v>43</v>
      </c>
      <c r="O165" s="65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78" t="s">
        <v>110</v>
      </c>
      <c r="AT165" s="178" t="s">
        <v>105</v>
      </c>
      <c r="AU165" s="178" t="s">
        <v>79</v>
      </c>
      <c r="AY165" s="18" t="s">
        <v>103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8" t="s">
        <v>77</v>
      </c>
      <c r="BK165" s="179">
        <f>ROUND(I165*H165,2)</f>
        <v>0</v>
      </c>
      <c r="BL165" s="18" t="s">
        <v>110</v>
      </c>
      <c r="BM165" s="178" t="s">
        <v>256</v>
      </c>
    </row>
    <row r="166" spans="1:65" s="2" customFormat="1" ht="19.5">
      <c r="A166" s="35"/>
      <c r="B166" s="36"/>
      <c r="C166" s="37"/>
      <c r="D166" s="180" t="s">
        <v>112</v>
      </c>
      <c r="E166" s="37"/>
      <c r="F166" s="181" t="s">
        <v>257</v>
      </c>
      <c r="G166" s="37"/>
      <c r="H166" s="37"/>
      <c r="I166" s="182"/>
      <c r="J166" s="37"/>
      <c r="K166" s="37"/>
      <c r="L166" s="40"/>
      <c r="M166" s="183"/>
      <c r="N166" s="184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112</v>
      </c>
      <c r="AU166" s="18" t="s">
        <v>79</v>
      </c>
    </row>
    <row r="167" spans="1:65" s="2" customFormat="1" ht="11.25">
      <c r="A167" s="35"/>
      <c r="B167" s="36"/>
      <c r="C167" s="37"/>
      <c r="D167" s="185" t="s">
        <v>114</v>
      </c>
      <c r="E167" s="37"/>
      <c r="F167" s="186" t="s">
        <v>258</v>
      </c>
      <c r="G167" s="37"/>
      <c r="H167" s="37"/>
      <c r="I167" s="182"/>
      <c r="J167" s="37"/>
      <c r="K167" s="37"/>
      <c r="L167" s="40"/>
      <c r="M167" s="183"/>
      <c r="N167" s="184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114</v>
      </c>
      <c r="AU167" s="18" t="s">
        <v>79</v>
      </c>
    </row>
    <row r="168" spans="1:65" s="13" customFormat="1" ht="11.25">
      <c r="B168" s="187"/>
      <c r="C168" s="188"/>
      <c r="D168" s="180" t="s">
        <v>116</v>
      </c>
      <c r="E168" s="189" t="s">
        <v>19</v>
      </c>
      <c r="F168" s="190" t="s">
        <v>259</v>
      </c>
      <c r="G168" s="188"/>
      <c r="H168" s="191">
        <v>356</v>
      </c>
      <c r="I168" s="192"/>
      <c r="J168" s="188"/>
      <c r="K168" s="188"/>
      <c r="L168" s="193"/>
      <c r="M168" s="194"/>
      <c r="N168" s="195"/>
      <c r="O168" s="195"/>
      <c r="P168" s="195"/>
      <c r="Q168" s="195"/>
      <c r="R168" s="195"/>
      <c r="S168" s="195"/>
      <c r="T168" s="196"/>
      <c r="AT168" s="197" t="s">
        <v>116</v>
      </c>
      <c r="AU168" s="197" t="s">
        <v>79</v>
      </c>
      <c r="AV168" s="13" t="s">
        <v>79</v>
      </c>
      <c r="AW168" s="13" t="s">
        <v>33</v>
      </c>
      <c r="AX168" s="13" t="s">
        <v>77</v>
      </c>
      <c r="AY168" s="197" t="s">
        <v>103</v>
      </c>
    </row>
    <row r="169" spans="1:65" s="2" customFormat="1" ht="14.45" customHeight="1">
      <c r="A169" s="35"/>
      <c r="B169" s="36"/>
      <c r="C169" s="167" t="s">
        <v>260</v>
      </c>
      <c r="D169" s="167" t="s">
        <v>105</v>
      </c>
      <c r="E169" s="168" t="s">
        <v>261</v>
      </c>
      <c r="F169" s="169" t="s">
        <v>262</v>
      </c>
      <c r="G169" s="170" t="s">
        <v>128</v>
      </c>
      <c r="H169" s="171">
        <v>30</v>
      </c>
      <c r="I169" s="172"/>
      <c r="J169" s="173">
        <f>ROUND(I169*H169,2)</f>
        <v>0</v>
      </c>
      <c r="K169" s="169" t="s">
        <v>109</v>
      </c>
      <c r="L169" s="40"/>
      <c r="M169" s="174" t="s">
        <v>19</v>
      </c>
      <c r="N169" s="175" t="s">
        <v>43</v>
      </c>
      <c r="O169" s="65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78" t="s">
        <v>110</v>
      </c>
      <c r="AT169" s="178" t="s">
        <v>105</v>
      </c>
      <c r="AU169" s="178" t="s">
        <v>79</v>
      </c>
      <c r="AY169" s="18" t="s">
        <v>103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8" t="s">
        <v>77</v>
      </c>
      <c r="BK169" s="179">
        <f>ROUND(I169*H169,2)</f>
        <v>0</v>
      </c>
      <c r="BL169" s="18" t="s">
        <v>110</v>
      </c>
      <c r="BM169" s="178" t="s">
        <v>263</v>
      </c>
    </row>
    <row r="170" spans="1:65" s="2" customFormat="1" ht="19.5">
      <c r="A170" s="35"/>
      <c r="B170" s="36"/>
      <c r="C170" s="37"/>
      <c r="D170" s="180" t="s">
        <v>112</v>
      </c>
      <c r="E170" s="37"/>
      <c r="F170" s="181" t="s">
        <v>264</v>
      </c>
      <c r="G170" s="37"/>
      <c r="H170" s="37"/>
      <c r="I170" s="182"/>
      <c r="J170" s="37"/>
      <c r="K170" s="37"/>
      <c r="L170" s="40"/>
      <c r="M170" s="183"/>
      <c r="N170" s="184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112</v>
      </c>
      <c r="AU170" s="18" t="s">
        <v>79</v>
      </c>
    </row>
    <row r="171" spans="1:65" s="2" customFormat="1" ht="11.25">
      <c r="A171" s="35"/>
      <c r="B171" s="36"/>
      <c r="C171" s="37"/>
      <c r="D171" s="185" t="s">
        <v>114</v>
      </c>
      <c r="E171" s="37"/>
      <c r="F171" s="186" t="s">
        <v>265</v>
      </c>
      <c r="G171" s="37"/>
      <c r="H171" s="37"/>
      <c r="I171" s="182"/>
      <c r="J171" s="37"/>
      <c r="K171" s="37"/>
      <c r="L171" s="40"/>
      <c r="M171" s="183"/>
      <c r="N171" s="184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114</v>
      </c>
      <c r="AU171" s="18" t="s">
        <v>79</v>
      </c>
    </row>
    <row r="172" spans="1:65" s="13" customFormat="1" ht="11.25">
      <c r="B172" s="187"/>
      <c r="C172" s="188"/>
      <c r="D172" s="180" t="s">
        <v>116</v>
      </c>
      <c r="E172" s="189" t="s">
        <v>19</v>
      </c>
      <c r="F172" s="190" t="s">
        <v>266</v>
      </c>
      <c r="G172" s="188"/>
      <c r="H172" s="191">
        <v>30</v>
      </c>
      <c r="I172" s="192"/>
      <c r="J172" s="188"/>
      <c r="K172" s="188"/>
      <c r="L172" s="193"/>
      <c r="M172" s="194"/>
      <c r="N172" s="195"/>
      <c r="O172" s="195"/>
      <c r="P172" s="195"/>
      <c r="Q172" s="195"/>
      <c r="R172" s="195"/>
      <c r="S172" s="195"/>
      <c r="T172" s="196"/>
      <c r="AT172" s="197" t="s">
        <v>116</v>
      </c>
      <c r="AU172" s="197" t="s">
        <v>79</v>
      </c>
      <c r="AV172" s="13" t="s">
        <v>79</v>
      </c>
      <c r="AW172" s="13" t="s">
        <v>33</v>
      </c>
      <c r="AX172" s="13" t="s">
        <v>77</v>
      </c>
      <c r="AY172" s="197" t="s">
        <v>103</v>
      </c>
    </row>
    <row r="173" spans="1:65" s="2" customFormat="1" ht="14.45" customHeight="1">
      <c r="A173" s="35"/>
      <c r="B173" s="36"/>
      <c r="C173" s="167" t="s">
        <v>267</v>
      </c>
      <c r="D173" s="167" t="s">
        <v>105</v>
      </c>
      <c r="E173" s="168" t="s">
        <v>268</v>
      </c>
      <c r="F173" s="169" t="s">
        <v>269</v>
      </c>
      <c r="G173" s="170" t="s">
        <v>108</v>
      </c>
      <c r="H173" s="171">
        <v>0.222</v>
      </c>
      <c r="I173" s="172"/>
      <c r="J173" s="173">
        <f>ROUND(I173*H173,2)</f>
        <v>0</v>
      </c>
      <c r="K173" s="169" t="s">
        <v>109</v>
      </c>
      <c r="L173" s="40"/>
      <c r="M173" s="174" t="s">
        <v>19</v>
      </c>
      <c r="N173" s="175" t="s">
        <v>43</v>
      </c>
      <c r="O173" s="65"/>
      <c r="P173" s="176">
        <f>O173*H173</f>
        <v>0</v>
      </c>
      <c r="Q173" s="176">
        <v>2.39757</v>
      </c>
      <c r="R173" s="176">
        <f>Q173*H173</f>
        <v>0.53226054</v>
      </c>
      <c r="S173" s="176">
        <v>0</v>
      </c>
      <c r="T173" s="17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78" t="s">
        <v>110</v>
      </c>
      <c r="AT173" s="178" t="s">
        <v>105</v>
      </c>
      <c r="AU173" s="178" t="s">
        <v>79</v>
      </c>
      <c r="AY173" s="18" t="s">
        <v>103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77</v>
      </c>
      <c r="BK173" s="179">
        <f>ROUND(I173*H173,2)</f>
        <v>0</v>
      </c>
      <c r="BL173" s="18" t="s">
        <v>110</v>
      </c>
      <c r="BM173" s="178" t="s">
        <v>270</v>
      </c>
    </row>
    <row r="174" spans="1:65" s="2" customFormat="1" ht="11.25">
      <c r="A174" s="35"/>
      <c r="B174" s="36"/>
      <c r="C174" s="37"/>
      <c r="D174" s="180" t="s">
        <v>112</v>
      </c>
      <c r="E174" s="37"/>
      <c r="F174" s="181" t="s">
        <v>271</v>
      </c>
      <c r="G174" s="37"/>
      <c r="H174" s="37"/>
      <c r="I174" s="182"/>
      <c r="J174" s="37"/>
      <c r="K174" s="37"/>
      <c r="L174" s="40"/>
      <c r="M174" s="183"/>
      <c r="N174" s="184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112</v>
      </c>
      <c r="AU174" s="18" t="s">
        <v>79</v>
      </c>
    </row>
    <row r="175" spans="1:65" s="2" customFormat="1" ht="11.25">
      <c r="A175" s="35"/>
      <c r="B175" s="36"/>
      <c r="C175" s="37"/>
      <c r="D175" s="185" t="s">
        <v>114</v>
      </c>
      <c r="E175" s="37"/>
      <c r="F175" s="186" t="s">
        <v>272</v>
      </c>
      <c r="G175" s="37"/>
      <c r="H175" s="37"/>
      <c r="I175" s="182"/>
      <c r="J175" s="37"/>
      <c r="K175" s="37"/>
      <c r="L175" s="40"/>
      <c r="M175" s="183"/>
      <c r="N175" s="184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114</v>
      </c>
      <c r="AU175" s="18" t="s">
        <v>79</v>
      </c>
    </row>
    <row r="176" spans="1:65" s="13" customFormat="1" ht="11.25">
      <c r="B176" s="187"/>
      <c r="C176" s="188"/>
      <c r="D176" s="180" t="s">
        <v>116</v>
      </c>
      <c r="E176" s="189" t="s">
        <v>19</v>
      </c>
      <c r="F176" s="190" t="s">
        <v>273</v>
      </c>
      <c r="G176" s="188"/>
      <c r="H176" s="191">
        <v>0.222</v>
      </c>
      <c r="I176" s="192"/>
      <c r="J176" s="188"/>
      <c r="K176" s="188"/>
      <c r="L176" s="193"/>
      <c r="M176" s="194"/>
      <c r="N176" s="195"/>
      <c r="O176" s="195"/>
      <c r="P176" s="195"/>
      <c r="Q176" s="195"/>
      <c r="R176" s="195"/>
      <c r="S176" s="195"/>
      <c r="T176" s="196"/>
      <c r="AT176" s="197" t="s">
        <v>116</v>
      </c>
      <c r="AU176" s="197" t="s">
        <v>79</v>
      </c>
      <c r="AV176" s="13" t="s">
        <v>79</v>
      </c>
      <c r="AW176" s="13" t="s">
        <v>33</v>
      </c>
      <c r="AX176" s="13" t="s">
        <v>77</v>
      </c>
      <c r="AY176" s="197" t="s">
        <v>103</v>
      </c>
    </row>
    <row r="177" spans="1:65" s="2" customFormat="1" ht="14.45" customHeight="1">
      <c r="A177" s="35"/>
      <c r="B177" s="36"/>
      <c r="C177" s="167" t="s">
        <v>274</v>
      </c>
      <c r="D177" s="167" t="s">
        <v>105</v>
      </c>
      <c r="E177" s="168" t="s">
        <v>275</v>
      </c>
      <c r="F177" s="169" t="s">
        <v>276</v>
      </c>
      <c r="G177" s="170" t="s">
        <v>128</v>
      </c>
      <c r="H177" s="171">
        <v>4.5</v>
      </c>
      <c r="I177" s="172"/>
      <c r="J177" s="173">
        <f>ROUND(I177*H177,2)</f>
        <v>0</v>
      </c>
      <c r="K177" s="169" t="s">
        <v>109</v>
      </c>
      <c r="L177" s="40"/>
      <c r="M177" s="174" t="s">
        <v>19</v>
      </c>
      <c r="N177" s="175" t="s">
        <v>43</v>
      </c>
      <c r="O177" s="65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78" t="s">
        <v>110</v>
      </c>
      <c r="AT177" s="178" t="s">
        <v>105</v>
      </c>
      <c r="AU177" s="178" t="s">
        <v>79</v>
      </c>
      <c r="AY177" s="18" t="s">
        <v>103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77</v>
      </c>
      <c r="BK177" s="179">
        <f>ROUND(I177*H177,2)</f>
        <v>0</v>
      </c>
      <c r="BL177" s="18" t="s">
        <v>110</v>
      </c>
      <c r="BM177" s="178" t="s">
        <v>277</v>
      </c>
    </row>
    <row r="178" spans="1:65" s="2" customFormat="1" ht="11.25">
      <c r="A178" s="35"/>
      <c r="B178" s="36"/>
      <c r="C178" s="37"/>
      <c r="D178" s="180" t="s">
        <v>112</v>
      </c>
      <c r="E178" s="37"/>
      <c r="F178" s="181" t="s">
        <v>278</v>
      </c>
      <c r="G178" s="37"/>
      <c r="H178" s="37"/>
      <c r="I178" s="182"/>
      <c r="J178" s="37"/>
      <c r="K178" s="37"/>
      <c r="L178" s="40"/>
      <c r="M178" s="183"/>
      <c r="N178" s="184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112</v>
      </c>
      <c r="AU178" s="18" t="s">
        <v>79</v>
      </c>
    </row>
    <row r="179" spans="1:65" s="2" customFormat="1" ht="11.25">
      <c r="A179" s="35"/>
      <c r="B179" s="36"/>
      <c r="C179" s="37"/>
      <c r="D179" s="185" t="s">
        <v>114</v>
      </c>
      <c r="E179" s="37"/>
      <c r="F179" s="186" t="s">
        <v>279</v>
      </c>
      <c r="G179" s="37"/>
      <c r="H179" s="37"/>
      <c r="I179" s="182"/>
      <c r="J179" s="37"/>
      <c r="K179" s="37"/>
      <c r="L179" s="40"/>
      <c r="M179" s="183"/>
      <c r="N179" s="184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114</v>
      </c>
      <c r="AU179" s="18" t="s">
        <v>79</v>
      </c>
    </row>
    <row r="180" spans="1:65" s="2" customFormat="1" ht="14.45" customHeight="1">
      <c r="A180" s="35"/>
      <c r="B180" s="36"/>
      <c r="C180" s="167" t="s">
        <v>280</v>
      </c>
      <c r="D180" s="167" t="s">
        <v>105</v>
      </c>
      <c r="E180" s="168" t="s">
        <v>281</v>
      </c>
      <c r="F180" s="169" t="s">
        <v>282</v>
      </c>
      <c r="G180" s="170" t="s">
        <v>128</v>
      </c>
      <c r="H180" s="171">
        <v>6.08</v>
      </c>
      <c r="I180" s="172"/>
      <c r="J180" s="173">
        <f>ROUND(I180*H180,2)</f>
        <v>0</v>
      </c>
      <c r="K180" s="169" t="s">
        <v>109</v>
      </c>
      <c r="L180" s="40"/>
      <c r="M180" s="174" t="s">
        <v>19</v>
      </c>
      <c r="N180" s="175" t="s">
        <v>43</v>
      </c>
      <c r="O180" s="65"/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78" t="s">
        <v>110</v>
      </c>
      <c r="AT180" s="178" t="s">
        <v>105</v>
      </c>
      <c r="AU180" s="178" t="s">
        <v>79</v>
      </c>
      <c r="AY180" s="18" t="s">
        <v>103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8" t="s">
        <v>77</v>
      </c>
      <c r="BK180" s="179">
        <f>ROUND(I180*H180,2)</f>
        <v>0</v>
      </c>
      <c r="BL180" s="18" t="s">
        <v>110</v>
      </c>
      <c r="BM180" s="178" t="s">
        <v>283</v>
      </c>
    </row>
    <row r="181" spans="1:65" s="2" customFormat="1" ht="11.25">
      <c r="A181" s="35"/>
      <c r="B181" s="36"/>
      <c r="C181" s="37"/>
      <c r="D181" s="180" t="s">
        <v>112</v>
      </c>
      <c r="E181" s="37"/>
      <c r="F181" s="181" t="s">
        <v>282</v>
      </c>
      <c r="G181" s="37"/>
      <c r="H181" s="37"/>
      <c r="I181" s="182"/>
      <c r="J181" s="37"/>
      <c r="K181" s="37"/>
      <c r="L181" s="40"/>
      <c r="M181" s="183"/>
      <c r="N181" s="184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112</v>
      </c>
      <c r="AU181" s="18" t="s">
        <v>79</v>
      </c>
    </row>
    <row r="182" spans="1:65" s="2" customFormat="1" ht="11.25">
      <c r="A182" s="35"/>
      <c r="B182" s="36"/>
      <c r="C182" s="37"/>
      <c r="D182" s="185" t="s">
        <v>114</v>
      </c>
      <c r="E182" s="37"/>
      <c r="F182" s="186" t="s">
        <v>284</v>
      </c>
      <c r="G182" s="37"/>
      <c r="H182" s="37"/>
      <c r="I182" s="182"/>
      <c r="J182" s="37"/>
      <c r="K182" s="37"/>
      <c r="L182" s="40"/>
      <c r="M182" s="183"/>
      <c r="N182" s="184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114</v>
      </c>
      <c r="AU182" s="18" t="s">
        <v>79</v>
      </c>
    </row>
    <row r="183" spans="1:65" s="13" customFormat="1" ht="11.25">
      <c r="B183" s="187"/>
      <c r="C183" s="188"/>
      <c r="D183" s="180" t="s">
        <v>116</v>
      </c>
      <c r="E183" s="189" t="s">
        <v>19</v>
      </c>
      <c r="F183" s="190" t="s">
        <v>285</v>
      </c>
      <c r="G183" s="188"/>
      <c r="H183" s="191">
        <v>6.08</v>
      </c>
      <c r="I183" s="192"/>
      <c r="J183" s="188"/>
      <c r="K183" s="188"/>
      <c r="L183" s="193"/>
      <c r="M183" s="194"/>
      <c r="N183" s="195"/>
      <c r="O183" s="195"/>
      <c r="P183" s="195"/>
      <c r="Q183" s="195"/>
      <c r="R183" s="195"/>
      <c r="S183" s="195"/>
      <c r="T183" s="196"/>
      <c r="AT183" s="197" t="s">
        <v>116</v>
      </c>
      <c r="AU183" s="197" t="s">
        <v>79</v>
      </c>
      <c r="AV183" s="13" t="s">
        <v>79</v>
      </c>
      <c r="AW183" s="13" t="s">
        <v>33</v>
      </c>
      <c r="AX183" s="13" t="s">
        <v>77</v>
      </c>
      <c r="AY183" s="197" t="s">
        <v>103</v>
      </c>
    </row>
    <row r="184" spans="1:65" s="2" customFormat="1" ht="14.45" customHeight="1">
      <c r="A184" s="35"/>
      <c r="B184" s="36"/>
      <c r="C184" s="167" t="s">
        <v>286</v>
      </c>
      <c r="D184" s="167" t="s">
        <v>105</v>
      </c>
      <c r="E184" s="168" t="s">
        <v>287</v>
      </c>
      <c r="F184" s="169" t="s">
        <v>288</v>
      </c>
      <c r="G184" s="170" t="s">
        <v>128</v>
      </c>
      <c r="H184" s="171">
        <v>6.08</v>
      </c>
      <c r="I184" s="172"/>
      <c r="J184" s="173">
        <f>ROUND(I184*H184,2)</f>
        <v>0</v>
      </c>
      <c r="K184" s="169" t="s">
        <v>109</v>
      </c>
      <c r="L184" s="40"/>
      <c r="M184" s="174" t="s">
        <v>19</v>
      </c>
      <c r="N184" s="175" t="s">
        <v>43</v>
      </c>
      <c r="O184" s="65"/>
      <c r="P184" s="176">
        <f>O184*H184</f>
        <v>0</v>
      </c>
      <c r="Q184" s="176">
        <v>2.0650000000000002E-2</v>
      </c>
      <c r="R184" s="176">
        <f>Q184*H184</f>
        <v>0.12555200000000002</v>
      </c>
      <c r="S184" s="176">
        <v>0</v>
      </c>
      <c r="T184" s="17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78" t="s">
        <v>110</v>
      </c>
      <c r="AT184" s="178" t="s">
        <v>105</v>
      </c>
      <c r="AU184" s="178" t="s">
        <v>79</v>
      </c>
      <c r="AY184" s="18" t="s">
        <v>103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77</v>
      </c>
      <c r="BK184" s="179">
        <f>ROUND(I184*H184,2)</f>
        <v>0</v>
      </c>
      <c r="BL184" s="18" t="s">
        <v>110</v>
      </c>
      <c r="BM184" s="178" t="s">
        <v>289</v>
      </c>
    </row>
    <row r="185" spans="1:65" s="2" customFormat="1" ht="19.5">
      <c r="A185" s="35"/>
      <c r="B185" s="36"/>
      <c r="C185" s="37"/>
      <c r="D185" s="180" t="s">
        <v>112</v>
      </c>
      <c r="E185" s="37"/>
      <c r="F185" s="181" t="s">
        <v>290</v>
      </c>
      <c r="G185" s="37"/>
      <c r="H185" s="37"/>
      <c r="I185" s="182"/>
      <c r="J185" s="37"/>
      <c r="K185" s="37"/>
      <c r="L185" s="40"/>
      <c r="M185" s="183"/>
      <c r="N185" s="184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112</v>
      </c>
      <c r="AU185" s="18" t="s">
        <v>79</v>
      </c>
    </row>
    <row r="186" spans="1:65" s="2" customFormat="1" ht="11.25">
      <c r="A186" s="35"/>
      <c r="B186" s="36"/>
      <c r="C186" s="37"/>
      <c r="D186" s="185" t="s">
        <v>114</v>
      </c>
      <c r="E186" s="37"/>
      <c r="F186" s="186" t="s">
        <v>291</v>
      </c>
      <c r="G186" s="37"/>
      <c r="H186" s="37"/>
      <c r="I186" s="182"/>
      <c r="J186" s="37"/>
      <c r="K186" s="37"/>
      <c r="L186" s="40"/>
      <c r="M186" s="183"/>
      <c r="N186" s="184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114</v>
      </c>
      <c r="AU186" s="18" t="s">
        <v>79</v>
      </c>
    </row>
    <row r="187" spans="1:65" s="2" customFormat="1" ht="19.899999999999999" customHeight="1">
      <c r="A187" s="35"/>
      <c r="B187" s="36"/>
      <c r="C187" s="167" t="s">
        <v>292</v>
      </c>
      <c r="D187" s="167" t="s">
        <v>105</v>
      </c>
      <c r="E187" s="168" t="s">
        <v>293</v>
      </c>
      <c r="F187" s="169" t="s">
        <v>294</v>
      </c>
      <c r="G187" s="170" t="s">
        <v>136</v>
      </c>
      <c r="H187" s="171">
        <v>52.610999999999997</v>
      </c>
      <c r="I187" s="172"/>
      <c r="J187" s="173">
        <f>ROUND(I187*H187,2)</f>
        <v>0</v>
      </c>
      <c r="K187" s="169" t="s">
        <v>19</v>
      </c>
      <c r="L187" s="40"/>
      <c r="M187" s="174" t="s">
        <v>19</v>
      </c>
      <c r="N187" s="175" t="s">
        <v>43</v>
      </c>
      <c r="O187" s="65"/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8" t="s">
        <v>110</v>
      </c>
      <c r="AT187" s="178" t="s">
        <v>105</v>
      </c>
      <c r="AU187" s="178" t="s">
        <v>79</v>
      </c>
      <c r="AY187" s="18" t="s">
        <v>103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8" t="s">
        <v>77</v>
      </c>
      <c r="BK187" s="179">
        <f>ROUND(I187*H187,2)</f>
        <v>0</v>
      </c>
      <c r="BL187" s="18" t="s">
        <v>110</v>
      </c>
      <c r="BM187" s="178" t="s">
        <v>295</v>
      </c>
    </row>
    <row r="188" spans="1:65" s="2" customFormat="1" ht="19.5">
      <c r="A188" s="35"/>
      <c r="B188" s="36"/>
      <c r="C188" s="37"/>
      <c r="D188" s="180" t="s">
        <v>112</v>
      </c>
      <c r="E188" s="37"/>
      <c r="F188" s="181" t="s">
        <v>296</v>
      </c>
      <c r="G188" s="37"/>
      <c r="H188" s="37"/>
      <c r="I188" s="182"/>
      <c r="J188" s="37"/>
      <c r="K188" s="37"/>
      <c r="L188" s="40"/>
      <c r="M188" s="183"/>
      <c r="N188" s="184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112</v>
      </c>
      <c r="AU188" s="18" t="s">
        <v>79</v>
      </c>
    </row>
    <row r="189" spans="1:65" s="2" customFormat="1" ht="29.25">
      <c r="A189" s="35"/>
      <c r="B189" s="36"/>
      <c r="C189" s="37"/>
      <c r="D189" s="180" t="s">
        <v>297</v>
      </c>
      <c r="E189" s="37"/>
      <c r="F189" s="211" t="s">
        <v>298</v>
      </c>
      <c r="G189" s="37"/>
      <c r="H189" s="37"/>
      <c r="I189" s="182"/>
      <c r="J189" s="37"/>
      <c r="K189" s="37"/>
      <c r="L189" s="40"/>
      <c r="M189" s="183"/>
      <c r="N189" s="184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297</v>
      </c>
      <c r="AU189" s="18" t="s">
        <v>79</v>
      </c>
    </row>
    <row r="190" spans="1:65" s="13" customFormat="1" ht="11.25">
      <c r="B190" s="187"/>
      <c r="C190" s="188"/>
      <c r="D190" s="180" t="s">
        <v>116</v>
      </c>
      <c r="E190" s="189" t="s">
        <v>19</v>
      </c>
      <c r="F190" s="190" t="s">
        <v>299</v>
      </c>
      <c r="G190" s="188"/>
      <c r="H190" s="191">
        <v>52.610999999999997</v>
      </c>
      <c r="I190" s="192"/>
      <c r="J190" s="188"/>
      <c r="K190" s="188"/>
      <c r="L190" s="193"/>
      <c r="M190" s="194"/>
      <c r="N190" s="195"/>
      <c r="O190" s="195"/>
      <c r="P190" s="195"/>
      <c r="Q190" s="195"/>
      <c r="R190" s="195"/>
      <c r="S190" s="195"/>
      <c r="T190" s="196"/>
      <c r="AT190" s="197" t="s">
        <v>116</v>
      </c>
      <c r="AU190" s="197" t="s">
        <v>79</v>
      </c>
      <c r="AV190" s="13" t="s">
        <v>79</v>
      </c>
      <c r="AW190" s="13" t="s">
        <v>33</v>
      </c>
      <c r="AX190" s="13" t="s">
        <v>77</v>
      </c>
      <c r="AY190" s="197" t="s">
        <v>103</v>
      </c>
    </row>
    <row r="191" spans="1:65" s="2" customFormat="1" ht="19.899999999999999" customHeight="1">
      <c r="A191" s="35"/>
      <c r="B191" s="36"/>
      <c r="C191" s="167" t="s">
        <v>300</v>
      </c>
      <c r="D191" s="167" t="s">
        <v>105</v>
      </c>
      <c r="E191" s="168" t="s">
        <v>301</v>
      </c>
      <c r="F191" s="169" t="s">
        <v>302</v>
      </c>
      <c r="G191" s="170" t="s">
        <v>144</v>
      </c>
      <c r="H191" s="171">
        <v>0.495</v>
      </c>
      <c r="I191" s="172"/>
      <c r="J191" s="173">
        <f>ROUND(I191*H191,2)</f>
        <v>0</v>
      </c>
      <c r="K191" s="169" t="s">
        <v>19</v>
      </c>
      <c r="L191" s="40"/>
      <c r="M191" s="174" t="s">
        <v>19</v>
      </c>
      <c r="N191" s="175" t="s">
        <v>43</v>
      </c>
      <c r="O191" s="65"/>
      <c r="P191" s="176">
        <f>O191*H191</f>
        <v>0</v>
      </c>
      <c r="Q191" s="176">
        <v>0</v>
      </c>
      <c r="R191" s="176">
        <f>Q191*H191</f>
        <v>0</v>
      </c>
      <c r="S191" s="176">
        <v>0</v>
      </c>
      <c r="T191" s="17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78" t="s">
        <v>110</v>
      </c>
      <c r="AT191" s="178" t="s">
        <v>105</v>
      </c>
      <c r="AU191" s="178" t="s">
        <v>79</v>
      </c>
      <c r="AY191" s="18" t="s">
        <v>103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8" t="s">
        <v>77</v>
      </c>
      <c r="BK191" s="179">
        <f>ROUND(I191*H191,2)</f>
        <v>0</v>
      </c>
      <c r="BL191" s="18" t="s">
        <v>110</v>
      </c>
      <c r="BM191" s="178" t="s">
        <v>303</v>
      </c>
    </row>
    <row r="192" spans="1:65" s="2" customFormat="1" ht="11.25">
      <c r="A192" s="35"/>
      <c r="B192" s="36"/>
      <c r="C192" s="37"/>
      <c r="D192" s="180" t="s">
        <v>112</v>
      </c>
      <c r="E192" s="37"/>
      <c r="F192" s="181" t="s">
        <v>302</v>
      </c>
      <c r="G192" s="37"/>
      <c r="H192" s="37"/>
      <c r="I192" s="182"/>
      <c r="J192" s="37"/>
      <c r="K192" s="37"/>
      <c r="L192" s="40"/>
      <c r="M192" s="183"/>
      <c r="N192" s="184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112</v>
      </c>
      <c r="AU192" s="18" t="s">
        <v>79</v>
      </c>
    </row>
    <row r="193" spans="1:65" s="2" customFormat="1" ht="39">
      <c r="A193" s="35"/>
      <c r="B193" s="36"/>
      <c r="C193" s="37"/>
      <c r="D193" s="180" t="s">
        <v>297</v>
      </c>
      <c r="E193" s="37"/>
      <c r="F193" s="211" t="s">
        <v>304</v>
      </c>
      <c r="G193" s="37"/>
      <c r="H193" s="37"/>
      <c r="I193" s="182"/>
      <c r="J193" s="37"/>
      <c r="K193" s="37"/>
      <c r="L193" s="40"/>
      <c r="M193" s="183"/>
      <c r="N193" s="184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297</v>
      </c>
      <c r="AU193" s="18" t="s">
        <v>79</v>
      </c>
    </row>
    <row r="194" spans="1:65" s="2" customFormat="1" ht="14.45" customHeight="1">
      <c r="A194" s="35"/>
      <c r="B194" s="36"/>
      <c r="C194" s="167" t="s">
        <v>79</v>
      </c>
      <c r="D194" s="167" t="s">
        <v>105</v>
      </c>
      <c r="E194" s="168" t="s">
        <v>305</v>
      </c>
      <c r="F194" s="169" t="s">
        <v>306</v>
      </c>
      <c r="G194" s="170" t="s">
        <v>144</v>
      </c>
      <c r="H194" s="171">
        <v>0.495</v>
      </c>
      <c r="I194" s="172"/>
      <c r="J194" s="173">
        <f>ROUND(I194*H194,2)</f>
        <v>0</v>
      </c>
      <c r="K194" s="169" t="s">
        <v>109</v>
      </c>
      <c r="L194" s="40"/>
      <c r="M194" s="174" t="s">
        <v>19</v>
      </c>
      <c r="N194" s="175" t="s">
        <v>43</v>
      </c>
      <c r="O194" s="65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78" t="s">
        <v>110</v>
      </c>
      <c r="AT194" s="178" t="s">
        <v>105</v>
      </c>
      <c r="AU194" s="178" t="s">
        <v>79</v>
      </c>
      <c r="AY194" s="18" t="s">
        <v>103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8" t="s">
        <v>77</v>
      </c>
      <c r="BK194" s="179">
        <f>ROUND(I194*H194,2)</f>
        <v>0</v>
      </c>
      <c r="BL194" s="18" t="s">
        <v>110</v>
      </c>
      <c r="BM194" s="178" t="s">
        <v>307</v>
      </c>
    </row>
    <row r="195" spans="1:65" s="2" customFormat="1" ht="11.25">
      <c r="A195" s="35"/>
      <c r="B195" s="36"/>
      <c r="C195" s="37"/>
      <c r="D195" s="180" t="s">
        <v>112</v>
      </c>
      <c r="E195" s="37"/>
      <c r="F195" s="181" t="s">
        <v>308</v>
      </c>
      <c r="G195" s="37"/>
      <c r="H195" s="37"/>
      <c r="I195" s="182"/>
      <c r="J195" s="37"/>
      <c r="K195" s="37"/>
      <c r="L195" s="40"/>
      <c r="M195" s="183"/>
      <c r="N195" s="184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112</v>
      </c>
      <c r="AU195" s="18" t="s">
        <v>79</v>
      </c>
    </row>
    <row r="196" spans="1:65" s="2" customFormat="1" ht="11.25">
      <c r="A196" s="35"/>
      <c r="B196" s="36"/>
      <c r="C196" s="37"/>
      <c r="D196" s="185" t="s">
        <v>114</v>
      </c>
      <c r="E196" s="37"/>
      <c r="F196" s="186" t="s">
        <v>309</v>
      </c>
      <c r="G196" s="37"/>
      <c r="H196" s="37"/>
      <c r="I196" s="182"/>
      <c r="J196" s="37"/>
      <c r="K196" s="37"/>
      <c r="L196" s="40"/>
      <c r="M196" s="183"/>
      <c r="N196" s="184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114</v>
      </c>
      <c r="AU196" s="18" t="s">
        <v>79</v>
      </c>
    </row>
    <row r="197" spans="1:65" s="2" customFormat="1" ht="14.45" customHeight="1">
      <c r="A197" s="35"/>
      <c r="B197" s="36"/>
      <c r="C197" s="167" t="s">
        <v>310</v>
      </c>
      <c r="D197" s="167" t="s">
        <v>105</v>
      </c>
      <c r="E197" s="168" t="s">
        <v>311</v>
      </c>
      <c r="F197" s="169" t="s">
        <v>312</v>
      </c>
      <c r="G197" s="170" t="s">
        <v>313</v>
      </c>
      <c r="H197" s="171">
        <v>5</v>
      </c>
      <c r="I197" s="172"/>
      <c r="J197" s="173">
        <f>ROUND(I197*H197,2)</f>
        <v>0</v>
      </c>
      <c r="K197" s="169" t="s">
        <v>19</v>
      </c>
      <c r="L197" s="40"/>
      <c r="M197" s="174" t="s">
        <v>19</v>
      </c>
      <c r="N197" s="175" t="s">
        <v>43</v>
      </c>
      <c r="O197" s="65"/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78" t="s">
        <v>110</v>
      </c>
      <c r="AT197" s="178" t="s">
        <v>105</v>
      </c>
      <c r="AU197" s="178" t="s">
        <v>79</v>
      </c>
      <c r="AY197" s="18" t="s">
        <v>103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8" t="s">
        <v>77</v>
      </c>
      <c r="BK197" s="179">
        <f>ROUND(I197*H197,2)</f>
        <v>0</v>
      </c>
      <c r="BL197" s="18" t="s">
        <v>110</v>
      </c>
      <c r="BM197" s="178" t="s">
        <v>314</v>
      </c>
    </row>
    <row r="198" spans="1:65" s="2" customFormat="1" ht="11.25">
      <c r="A198" s="35"/>
      <c r="B198" s="36"/>
      <c r="C198" s="37"/>
      <c r="D198" s="180" t="s">
        <v>112</v>
      </c>
      <c r="E198" s="37"/>
      <c r="F198" s="181" t="s">
        <v>312</v>
      </c>
      <c r="G198" s="37"/>
      <c r="H198" s="37"/>
      <c r="I198" s="182"/>
      <c r="J198" s="37"/>
      <c r="K198" s="37"/>
      <c r="L198" s="40"/>
      <c r="M198" s="183"/>
      <c r="N198" s="184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112</v>
      </c>
      <c r="AU198" s="18" t="s">
        <v>79</v>
      </c>
    </row>
    <row r="199" spans="1:65" s="2" customFormat="1" ht="29.25">
      <c r="A199" s="35"/>
      <c r="B199" s="36"/>
      <c r="C199" s="37"/>
      <c r="D199" s="180" t="s">
        <v>297</v>
      </c>
      <c r="E199" s="37"/>
      <c r="F199" s="211" t="s">
        <v>315</v>
      </c>
      <c r="G199" s="37"/>
      <c r="H199" s="37"/>
      <c r="I199" s="182"/>
      <c r="J199" s="37"/>
      <c r="K199" s="37"/>
      <c r="L199" s="40"/>
      <c r="M199" s="183"/>
      <c r="N199" s="184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297</v>
      </c>
      <c r="AU199" s="18" t="s">
        <v>79</v>
      </c>
    </row>
    <row r="200" spans="1:65" s="13" customFormat="1" ht="11.25">
      <c r="B200" s="187"/>
      <c r="C200" s="188"/>
      <c r="D200" s="180" t="s">
        <v>116</v>
      </c>
      <c r="E200" s="189" t="s">
        <v>19</v>
      </c>
      <c r="F200" s="190" t="s">
        <v>316</v>
      </c>
      <c r="G200" s="188"/>
      <c r="H200" s="191">
        <v>5</v>
      </c>
      <c r="I200" s="192"/>
      <c r="J200" s="188"/>
      <c r="K200" s="188"/>
      <c r="L200" s="193"/>
      <c r="M200" s="194"/>
      <c r="N200" s="195"/>
      <c r="O200" s="195"/>
      <c r="P200" s="195"/>
      <c r="Q200" s="195"/>
      <c r="R200" s="195"/>
      <c r="S200" s="195"/>
      <c r="T200" s="196"/>
      <c r="AT200" s="197" t="s">
        <v>116</v>
      </c>
      <c r="AU200" s="197" t="s">
        <v>79</v>
      </c>
      <c r="AV200" s="13" t="s">
        <v>79</v>
      </c>
      <c r="AW200" s="13" t="s">
        <v>33</v>
      </c>
      <c r="AX200" s="13" t="s">
        <v>77</v>
      </c>
      <c r="AY200" s="197" t="s">
        <v>103</v>
      </c>
    </row>
    <row r="201" spans="1:65" s="12" customFormat="1" ht="22.9" customHeight="1">
      <c r="B201" s="153"/>
      <c r="C201" s="154"/>
      <c r="D201" s="155" t="s">
        <v>71</v>
      </c>
      <c r="E201" s="198" t="s">
        <v>226</v>
      </c>
      <c r="F201" s="198" t="s">
        <v>317</v>
      </c>
      <c r="G201" s="154"/>
      <c r="H201" s="154"/>
      <c r="I201" s="157"/>
      <c r="J201" s="199">
        <f>BK201</f>
        <v>0</v>
      </c>
      <c r="K201" s="154"/>
      <c r="L201" s="159"/>
      <c r="M201" s="160"/>
      <c r="N201" s="161"/>
      <c r="O201" s="161"/>
      <c r="P201" s="162">
        <f>SUM(P202:P204)</f>
        <v>0</v>
      </c>
      <c r="Q201" s="161"/>
      <c r="R201" s="162">
        <f>SUM(R202:R204)</f>
        <v>0</v>
      </c>
      <c r="S201" s="161"/>
      <c r="T201" s="163">
        <f>SUM(T202:T204)</f>
        <v>3.9599999999999996E-2</v>
      </c>
      <c r="AR201" s="164" t="s">
        <v>77</v>
      </c>
      <c r="AT201" s="165" t="s">
        <v>71</v>
      </c>
      <c r="AU201" s="165" t="s">
        <v>77</v>
      </c>
      <c r="AY201" s="164" t="s">
        <v>103</v>
      </c>
      <c r="BK201" s="166">
        <f>SUM(BK202:BK204)</f>
        <v>0</v>
      </c>
    </row>
    <row r="202" spans="1:65" s="2" customFormat="1" ht="14.45" customHeight="1">
      <c r="A202" s="35"/>
      <c r="B202" s="36"/>
      <c r="C202" s="167" t="s">
        <v>318</v>
      </c>
      <c r="D202" s="167" t="s">
        <v>105</v>
      </c>
      <c r="E202" s="168" t="s">
        <v>319</v>
      </c>
      <c r="F202" s="169" t="s">
        <v>320</v>
      </c>
      <c r="G202" s="170" t="s">
        <v>121</v>
      </c>
      <c r="H202" s="171">
        <v>20</v>
      </c>
      <c r="I202" s="172"/>
      <c r="J202" s="173">
        <f>ROUND(I202*H202,2)</f>
        <v>0</v>
      </c>
      <c r="K202" s="169" t="s">
        <v>109</v>
      </c>
      <c r="L202" s="40"/>
      <c r="M202" s="174" t="s">
        <v>19</v>
      </c>
      <c r="N202" s="175" t="s">
        <v>43</v>
      </c>
      <c r="O202" s="65"/>
      <c r="P202" s="176">
        <f>O202*H202</f>
        <v>0</v>
      </c>
      <c r="Q202" s="176">
        <v>0</v>
      </c>
      <c r="R202" s="176">
        <f>Q202*H202</f>
        <v>0</v>
      </c>
      <c r="S202" s="176">
        <v>1.98E-3</v>
      </c>
      <c r="T202" s="177">
        <f>S202*H202</f>
        <v>3.9599999999999996E-2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78" t="s">
        <v>110</v>
      </c>
      <c r="AT202" s="178" t="s">
        <v>105</v>
      </c>
      <c r="AU202" s="178" t="s">
        <v>79</v>
      </c>
      <c r="AY202" s="18" t="s">
        <v>103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8" t="s">
        <v>77</v>
      </c>
      <c r="BK202" s="179">
        <f>ROUND(I202*H202,2)</f>
        <v>0</v>
      </c>
      <c r="BL202" s="18" t="s">
        <v>110</v>
      </c>
      <c r="BM202" s="178" t="s">
        <v>321</v>
      </c>
    </row>
    <row r="203" spans="1:65" s="2" customFormat="1" ht="11.25">
      <c r="A203" s="35"/>
      <c r="B203" s="36"/>
      <c r="C203" s="37"/>
      <c r="D203" s="180" t="s">
        <v>112</v>
      </c>
      <c r="E203" s="37"/>
      <c r="F203" s="181" t="s">
        <v>322</v>
      </c>
      <c r="G203" s="37"/>
      <c r="H203" s="37"/>
      <c r="I203" s="182"/>
      <c r="J203" s="37"/>
      <c r="K203" s="37"/>
      <c r="L203" s="40"/>
      <c r="M203" s="183"/>
      <c r="N203" s="184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112</v>
      </c>
      <c r="AU203" s="18" t="s">
        <v>79</v>
      </c>
    </row>
    <row r="204" spans="1:65" s="2" customFormat="1" ht="11.25">
      <c r="A204" s="35"/>
      <c r="B204" s="36"/>
      <c r="C204" s="37"/>
      <c r="D204" s="185" t="s">
        <v>114</v>
      </c>
      <c r="E204" s="37"/>
      <c r="F204" s="186" t="s">
        <v>323</v>
      </c>
      <c r="G204" s="37"/>
      <c r="H204" s="37"/>
      <c r="I204" s="182"/>
      <c r="J204" s="37"/>
      <c r="K204" s="37"/>
      <c r="L204" s="40"/>
      <c r="M204" s="212"/>
      <c r="N204" s="213"/>
      <c r="O204" s="214"/>
      <c r="P204" s="214"/>
      <c r="Q204" s="214"/>
      <c r="R204" s="214"/>
      <c r="S204" s="214"/>
      <c r="T204" s="21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114</v>
      </c>
      <c r="AU204" s="18" t="s">
        <v>79</v>
      </c>
    </row>
    <row r="205" spans="1:65" s="2" customFormat="1" ht="6.95" customHeight="1">
      <c r="A205" s="35"/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WV7hAy2RSoBq6g0yE5JrF9aw/Rtrp5Fm85iBfSRL4plYLFQypOWjk4/A4Go6JEqmzl32fCqwTU7xilHQtNbgMA==" saltValue="/TUUDElAp18kvVAc/GUBDAZ5y1BjayrKPnvHHRlVE/Pw7gYvO8H7/bVyna63AmtNvRPDYgdiAWC8DqtSs7ZW1Q==" spinCount="100000" sheet="1" objects="1" scenarios="1" formatColumns="0" formatRows="0" autoFilter="0"/>
  <autoFilter ref="C75:K204" xr:uid="{00000000-0009-0000-0000-000001000000}"/>
  <mergeCells count="6">
    <mergeCell ref="L2:V2"/>
    <mergeCell ref="E7:H7"/>
    <mergeCell ref="E16:H16"/>
    <mergeCell ref="E25:H25"/>
    <mergeCell ref="E46:H46"/>
    <mergeCell ref="E68:H68"/>
  </mergeCells>
  <hyperlinks>
    <hyperlink ref="F80" r:id="rId1" xr:uid="{00000000-0004-0000-0100-000000000000}"/>
    <hyperlink ref="F84" r:id="rId2" xr:uid="{00000000-0004-0000-0100-000001000000}"/>
    <hyperlink ref="F87" r:id="rId3" xr:uid="{00000000-0004-0000-0100-000002000000}"/>
    <hyperlink ref="F91" r:id="rId4" xr:uid="{00000000-0004-0000-0100-000003000000}"/>
    <hyperlink ref="F96" r:id="rId5" xr:uid="{00000000-0004-0000-0100-000004000000}"/>
    <hyperlink ref="F104" r:id="rId6" xr:uid="{00000000-0004-0000-0100-000005000000}"/>
    <hyperlink ref="F107" r:id="rId7" xr:uid="{00000000-0004-0000-0100-000006000000}"/>
    <hyperlink ref="F110" r:id="rId8" xr:uid="{00000000-0004-0000-0100-000007000000}"/>
    <hyperlink ref="F113" r:id="rId9" xr:uid="{00000000-0004-0000-0100-000008000000}"/>
    <hyperlink ref="F116" r:id="rId10" xr:uid="{00000000-0004-0000-0100-000009000000}"/>
    <hyperlink ref="F120" r:id="rId11" xr:uid="{00000000-0004-0000-0100-00000A000000}"/>
    <hyperlink ref="F128" r:id="rId12" xr:uid="{00000000-0004-0000-0100-00000B000000}"/>
    <hyperlink ref="F136" r:id="rId13" xr:uid="{00000000-0004-0000-0100-00000C000000}"/>
    <hyperlink ref="F143" r:id="rId14" xr:uid="{00000000-0004-0000-0100-00000D000000}"/>
    <hyperlink ref="F147" r:id="rId15" xr:uid="{00000000-0004-0000-0100-00000E000000}"/>
    <hyperlink ref="F151" r:id="rId16" xr:uid="{00000000-0004-0000-0100-00000F000000}"/>
    <hyperlink ref="F155" r:id="rId17" xr:uid="{00000000-0004-0000-0100-000010000000}"/>
    <hyperlink ref="F159" r:id="rId18" xr:uid="{00000000-0004-0000-0100-000011000000}"/>
    <hyperlink ref="F163" r:id="rId19" xr:uid="{00000000-0004-0000-0100-000012000000}"/>
    <hyperlink ref="F167" r:id="rId20" xr:uid="{00000000-0004-0000-0100-000013000000}"/>
    <hyperlink ref="F171" r:id="rId21" xr:uid="{00000000-0004-0000-0100-000014000000}"/>
    <hyperlink ref="F175" r:id="rId22" xr:uid="{00000000-0004-0000-0100-000015000000}"/>
    <hyperlink ref="F179" r:id="rId23" xr:uid="{00000000-0004-0000-0100-000016000000}"/>
    <hyperlink ref="F182" r:id="rId24" xr:uid="{00000000-0004-0000-0100-000017000000}"/>
    <hyperlink ref="F186" r:id="rId25" xr:uid="{00000000-0004-0000-0100-000018000000}"/>
    <hyperlink ref="F196" r:id="rId26" xr:uid="{00000000-0004-0000-0100-000019000000}"/>
    <hyperlink ref="F204" r:id="rId27" xr:uid="{00000000-0004-0000-0100-00001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16" customWidth="1"/>
    <col min="2" max="2" width="1.6640625" style="216" customWidth="1"/>
    <col min="3" max="4" width="5" style="216" customWidth="1"/>
    <col min="5" max="5" width="11.6640625" style="216" customWidth="1"/>
    <col min="6" max="6" width="9.1640625" style="216" customWidth="1"/>
    <col min="7" max="7" width="5" style="216" customWidth="1"/>
    <col min="8" max="8" width="77.83203125" style="216" customWidth="1"/>
    <col min="9" max="10" width="20" style="216" customWidth="1"/>
    <col min="11" max="11" width="1.6640625" style="216" customWidth="1"/>
  </cols>
  <sheetData>
    <row r="1" spans="2:11" s="1" customFormat="1" ht="37.5" customHeight="1"/>
    <row r="2" spans="2:11" s="1" customFormat="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5" customFormat="1" ht="45" customHeight="1">
      <c r="B3" s="220"/>
      <c r="C3" s="351" t="s">
        <v>324</v>
      </c>
      <c r="D3" s="351"/>
      <c r="E3" s="351"/>
      <c r="F3" s="351"/>
      <c r="G3" s="351"/>
      <c r="H3" s="351"/>
      <c r="I3" s="351"/>
      <c r="J3" s="351"/>
      <c r="K3" s="221"/>
    </row>
    <row r="4" spans="2:11" s="1" customFormat="1" ht="25.5" customHeight="1">
      <c r="B4" s="222"/>
      <c r="C4" s="350" t="s">
        <v>325</v>
      </c>
      <c r="D4" s="350"/>
      <c r="E4" s="350"/>
      <c r="F4" s="350"/>
      <c r="G4" s="350"/>
      <c r="H4" s="350"/>
      <c r="I4" s="350"/>
      <c r="J4" s="350"/>
      <c r="K4" s="223"/>
    </row>
    <row r="5" spans="2:11" s="1" customFormat="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s="1" customFormat="1" ht="15" customHeight="1">
      <c r="B6" s="222"/>
      <c r="C6" s="349" t="s">
        <v>326</v>
      </c>
      <c r="D6" s="349"/>
      <c r="E6" s="349"/>
      <c r="F6" s="349"/>
      <c r="G6" s="349"/>
      <c r="H6" s="349"/>
      <c r="I6" s="349"/>
      <c r="J6" s="349"/>
      <c r="K6" s="223"/>
    </row>
    <row r="7" spans="2:11" s="1" customFormat="1" ht="15" customHeight="1">
      <c r="B7" s="226"/>
      <c r="C7" s="349" t="s">
        <v>327</v>
      </c>
      <c r="D7" s="349"/>
      <c r="E7" s="349"/>
      <c r="F7" s="349"/>
      <c r="G7" s="349"/>
      <c r="H7" s="349"/>
      <c r="I7" s="349"/>
      <c r="J7" s="349"/>
      <c r="K7" s="223"/>
    </row>
    <row r="8" spans="2:11" s="1" customFormat="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s="1" customFormat="1" ht="15" customHeight="1">
      <c r="B9" s="226"/>
      <c r="C9" s="349" t="s">
        <v>328</v>
      </c>
      <c r="D9" s="349"/>
      <c r="E9" s="349"/>
      <c r="F9" s="349"/>
      <c r="G9" s="349"/>
      <c r="H9" s="349"/>
      <c r="I9" s="349"/>
      <c r="J9" s="349"/>
      <c r="K9" s="223"/>
    </row>
    <row r="10" spans="2:11" s="1" customFormat="1" ht="15" customHeight="1">
      <c r="B10" s="226"/>
      <c r="C10" s="225"/>
      <c r="D10" s="349" t="s">
        <v>329</v>
      </c>
      <c r="E10" s="349"/>
      <c r="F10" s="349"/>
      <c r="G10" s="349"/>
      <c r="H10" s="349"/>
      <c r="I10" s="349"/>
      <c r="J10" s="349"/>
      <c r="K10" s="223"/>
    </row>
    <row r="11" spans="2:11" s="1" customFormat="1" ht="15" customHeight="1">
      <c r="B11" s="226"/>
      <c r="C11" s="227"/>
      <c r="D11" s="349" t="s">
        <v>330</v>
      </c>
      <c r="E11" s="349"/>
      <c r="F11" s="349"/>
      <c r="G11" s="349"/>
      <c r="H11" s="349"/>
      <c r="I11" s="349"/>
      <c r="J11" s="349"/>
      <c r="K11" s="223"/>
    </row>
    <row r="12" spans="2:11" s="1" customFormat="1" ht="15" customHeight="1">
      <c r="B12" s="226"/>
      <c r="C12" s="227"/>
      <c r="D12" s="225"/>
      <c r="E12" s="225"/>
      <c r="F12" s="225"/>
      <c r="G12" s="225"/>
      <c r="H12" s="225"/>
      <c r="I12" s="225"/>
      <c r="J12" s="225"/>
      <c r="K12" s="223"/>
    </row>
    <row r="13" spans="2:11" s="1" customFormat="1" ht="15" customHeight="1">
      <c r="B13" s="226"/>
      <c r="C13" s="227"/>
      <c r="D13" s="228" t="s">
        <v>331</v>
      </c>
      <c r="E13" s="225"/>
      <c r="F13" s="225"/>
      <c r="G13" s="225"/>
      <c r="H13" s="225"/>
      <c r="I13" s="225"/>
      <c r="J13" s="225"/>
      <c r="K13" s="223"/>
    </row>
    <row r="14" spans="2:11" s="1" customFormat="1" ht="12.75" customHeight="1">
      <c r="B14" s="226"/>
      <c r="C14" s="227"/>
      <c r="D14" s="227"/>
      <c r="E14" s="227"/>
      <c r="F14" s="227"/>
      <c r="G14" s="227"/>
      <c r="H14" s="227"/>
      <c r="I14" s="227"/>
      <c r="J14" s="227"/>
      <c r="K14" s="223"/>
    </row>
    <row r="15" spans="2:11" s="1" customFormat="1" ht="15" customHeight="1">
      <c r="B15" s="226"/>
      <c r="C15" s="227"/>
      <c r="D15" s="349" t="s">
        <v>332</v>
      </c>
      <c r="E15" s="349"/>
      <c r="F15" s="349"/>
      <c r="G15" s="349"/>
      <c r="H15" s="349"/>
      <c r="I15" s="349"/>
      <c r="J15" s="349"/>
      <c r="K15" s="223"/>
    </row>
    <row r="16" spans="2:11" s="1" customFormat="1" ht="15" customHeight="1">
      <c r="B16" s="226"/>
      <c r="C16" s="227"/>
      <c r="D16" s="349" t="s">
        <v>333</v>
      </c>
      <c r="E16" s="349"/>
      <c r="F16" s="349"/>
      <c r="G16" s="349"/>
      <c r="H16" s="349"/>
      <c r="I16" s="349"/>
      <c r="J16" s="349"/>
      <c r="K16" s="223"/>
    </row>
    <row r="17" spans="2:11" s="1" customFormat="1" ht="15" customHeight="1">
      <c r="B17" s="226"/>
      <c r="C17" s="227"/>
      <c r="D17" s="349" t="s">
        <v>334</v>
      </c>
      <c r="E17" s="349"/>
      <c r="F17" s="349"/>
      <c r="G17" s="349"/>
      <c r="H17" s="349"/>
      <c r="I17" s="349"/>
      <c r="J17" s="349"/>
      <c r="K17" s="223"/>
    </row>
    <row r="18" spans="2:11" s="1" customFormat="1" ht="15" customHeight="1">
      <c r="B18" s="226"/>
      <c r="C18" s="227"/>
      <c r="D18" s="227"/>
      <c r="E18" s="229" t="s">
        <v>76</v>
      </c>
      <c r="F18" s="349" t="s">
        <v>335</v>
      </c>
      <c r="G18" s="349"/>
      <c r="H18" s="349"/>
      <c r="I18" s="349"/>
      <c r="J18" s="349"/>
      <c r="K18" s="223"/>
    </row>
    <row r="19" spans="2:11" s="1" customFormat="1" ht="15" customHeight="1">
      <c r="B19" s="226"/>
      <c r="C19" s="227"/>
      <c r="D19" s="227"/>
      <c r="E19" s="229" t="s">
        <v>336</v>
      </c>
      <c r="F19" s="349" t="s">
        <v>337</v>
      </c>
      <c r="G19" s="349"/>
      <c r="H19" s="349"/>
      <c r="I19" s="349"/>
      <c r="J19" s="349"/>
      <c r="K19" s="223"/>
    </row>
    <row r="20" spans="2:11" s="1" customFormat="1" ht="15" customHeight="1">
      <c r="B20" s="226"/>
      <c r="C20" s="227"/>
      <c r="D20" s="227"/>
      <c r="E20" s="229" t="s">
        <v>338</v>
      </c>
      <c r="F20" s="349" t="s">
        <v>339</v>
      </c>
      <c r="G20" s="349"/>
      <c r="H20" s="349"/>
      <c r="I20" s="349"/>
      <c r="J20" s="349"/>
      <c r="K20" s="223"/>
    </row>
    <row r="21" spans="2:11" s="1" customFormat="1" ht="15" customHeight="1">
      <c r="B21" s="226"/>
      <c r="C21" s="227"/>
      <c r="D21" s="227"/>
      <c r="E21" s="229" t="s">
        <v>340</v>
      </c>
      <c r="F21" s="349" t="s">
        <v>341</v>
      </c>
      <c r="G21" s="349"/>
      <c r="H21" s="349"/>
      <c r="I21" s="349"/>
      <c r="J21" s="349"/>
      <c r="K21" s="223"/>
    </row>
    <row r="22" spans="2:11" s="1" customFormat="1" ht="15" customHeight="1">
      <c r="B22" s="226"/>
      <c r="C22" s="227"/>
      <c r="D22" s="227"/>
      <c r="E22" s="229" t="s">
        <v>342</v>
      </c>
      <c r="F22" s="349" t="s">
        <v>343</v>
      </c>
      <c r="G22" s="349"/>
      <c r="H22" s="349"/>
      <c r="I22" s="349"/>
      <c r="J22" s="349"/>
      <c r="K22" s="223"/>
    </row>
    <row r="23" spans="2:11" s="1" customFormat="1" ht="15" customHeight="1">
      <c r="B23" s="226"/>
      <c r="C23" s="227"/>
      <c r="D23" s="227"/>
      <c r="E23" s="229" t="s">
        <v>344</v>
      </c>
      <c r="F23" s="349" t="s">
        <v>345</v>
      </c>
      <c r="G23" s="349"/>
      <c r="H23" s="349"/>
      <c r="I23" s="349"/>
      <c r="J23" s="349"/>
      <c r="K23" s="223"/>
    </row>
    <row r="24" spans="2:11" s="1" customFormat="1" ht="12.7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3"/>
    </row>
    <row r="25" spans="2:11" s="1" customFormat="1" ht="15" customHeight="1">
      <c r="B25" s="226"/>
      <c r="C25" s="349" t="s">
        <v>346</v>
      </c>
      <c r="D25" s="349"/>
      <c r="E25" s="349"/>
      <c r="F25" s="349"/>
      <c r="G25" s="349"/>
      <c r="H25" s="349"/>
      <c r="I25" s="349"/>
      <c r="J25" s="349"/>
      <c r="K25" s="223"/>
    </row>
    <row r="26" spans="2:11" s="1" customFormat="1" ht="15" customHeight="1">
      <c r="B26" s="226"/>
      <c r="C26" s="349" t="s">
        <v>347</v>
      </c>
      <c r="D26" s="349"/>
      <c r="E26" s="349"/>
      <c r="F26" s="349"/>
      <c r="G26" s="349"/>
      <c r="H26" s="349"/>
      <c r="I26" s="349"/>
      <c r="J26" s="349"/>
      <c r="K26" s="223"/>
    </row>
    <row r="27" spans="2:11" s="1" customFormat="1" ht="15" customHeight="1">
      <c r="B27" s="226"/>
      <c r="C27" s="225"/>
      <c r="D27" s="349" t="s">
        <v>348</v>
      </c>
      <c r="E27" s="349"/>
      <c r="F27" s="349"/>
      <c r="G27" s="349"/>
      <c r="H27" s="349"/>
      <c r="I27" s="349"/>
      <c r="J27" s="349"/>
      <c r="K27" s="223"/>
    </row>
    <row r="28" spans="2:11" s="1" customFormat="1" ht="15" customHeight="1">
      <c r="B28" s="226"/>
      <c r="C28" s="227"/>
      <c r="D28" s="349" t="s">
        <v>349</v>
      </c>
      <c r="E28" s="349"/>
      <c r="F28" s="349"/>
      <c r="G28" s="349"/>
      <c r="H28" s="349"/>
      <c r="I28" s="349"/>
      <c r="J28" s="349"/>
      <c r="K28" s="223"/>
    </row>
    <row r="29" spans="2:11" s="1" customFormat="1" ht="12.75" customHeight="1">
      <c r="B29" s="226"/>
      <c r="C29" s="227"/>
      <c r="D29" s="227"/>
      <c r="E29" s="227"/>
      <c r="F29" s="227"/>
      <c r="G29" s="227"/>
      <c r="H29" s="227"/>
      <c r="I29" s="227"/>
      <c r="J29" s="227"/>
      <c r="K29" s="223"/>
    </row>
    <row r="30" spans="2:11" s="1" customFormat="1" ht="15" customHeight="1">
      <c r="B30" s="226"/>
      <c r="C30" s="227"/>
      <c r="D30" s="349" t="s">
        <v>350</v>
      </c>
      <c r="E30" s="349"/>
      <c r="F30" s="349"/>
      <c r="G30" s="349"/>
      <c r="H30" s="349"/>
      <c r="I30" s="349"/>
      <c r="J30" s="349"/>
      <c r="K30" s="223"/>
    </row>
    <row r="31" spans="2:11" s="1" customFormat="1" ht="15" customHeight="1">
      <c r="B31" s="226"/>
      <c r="C31" s="227"/>
      <c r="D31" s="349" t="s">
        <v>351</v>
      </c>
      <c r="E31" s="349"/>
      <c r="F31" s="349"/>
      <c r="G31" s="349"/>
      <c r="H31" s="349"/>
      <c r="I31" s="349"/>
      <c r="J31" s="349"/>
      <c r="K31" s="223"/>
    </row>
    <row r="32" spans="2:11" s="1" customFormat="1" ht="12.7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3"/>
    </row>
    <row r="33" spans="2:11" s="1" customFormat="1" ht="15" customHeight="1">
      <c r="B33" s="226"/>
      <c r="C33" s="227"/>
      <c r="D33" s="349" t="s">
        <v>352</v>
      </c>
      <c r="E33" s="349"/>
      <c r="F33" s="349"/>
      <c r="G33" s="349"/>
      <c r="H33" s="349"/>
      <c r="I33" s="349"/>
      <c r="J33" s="349"/>
      <c r="K33" s="223"/>
    </row>
    <row r="34" spans="2:11" s="1" customFormat="1" ht="15" customHeight="1">
      <c r="B34" s="226"/>
      <c r="C34" s="227"/>
      <c r="D34" s="349" t="s">
        <v>353</v>
      </c>
      <c r="E34" s="349"/>
      <c r="F34" s="349"/>
      <c r="G34" s="349"/>
      <c r="H34" s="349"/>
      <c r="I34" s="349"/>
      <c r="J34" s="349"/>
      <c r="K34" s="223"/>
    </row>
    <row r="35" spans="2:11" s="1" customFormat="1" ht="15" customHeight="1">
      <c r="B35" s="226"/>
      <c r="C35" s="227"/>
      <c r="D35" s="349" t="s">
        <v>354</v>
      </c>
      <c r="E35" s="349"/>
      <c r="F35" s="349"/>
      <c r="G35" s="349"/>
      <c r="H35" s="349"/>
      <c r="I35" s="349"/>
      <c r="J35" s="349"/>
      <c r="K35" s="223"/>
    </row>
    <row r="36" spans="2:11" s="1" customFormat="1" ht="15" customHeight="1">
      <c r="B36" s="226"/>
      <c r="C36" s="227"/>
      <c r="D36" s="225"/>
      <c r="E36" s="228" t="s">
        <v>89</v>
      </c>
      <c r="F36" s="225"/>
      <c r="G36" s="349" t="s">
        <v>355</v>
      </c>
      <c r="H36" s="349"/>
      <c r="I36" s="349"/>
      <c r="J36" s="349"/>
      <c r="K36" s="223"/>
    </row>
    <row r="37" spans="2:11" s="1" customFormat="1" ht="30.75" customHeight="1">
      <c r="B37" s="226"/>
      <c r="C37" s="227"/>
      <c r="D37" s="225"/>
      <c r="E37" s="228" t="s">
        <v>356</v>
      </c>
      <c r="F37" s="225"/>
      <c r="G37" s="349" t="s">
        <v>357</v>
      </c>
      <c r="H37" s="349"/>
      <c r="I37" s="349"/>
      <c r="J37" s="349"/>
      <c r="K37" s="223"/>
    </row>
    <row r="38" spans="2:11" s="1" customFormat="1" ht="15" customHeight="1">
      <c r="B38" s="226"/>
      <c r="C38" s="227"/>
      <c r="D38" s="225"/>
      <c r="E38" s="228" t="s">
        <v>53</v>
      </c>
      <c r="F38" s="225"/>
      <c r="G38" s="349" t="s">
        <v>358</v>
      </c>
      <c r="H38" s="349"/>
      <c r="I38" s="349"/>
      <c r="J38" s="349"/>
      <c r="K38" s="223"/>
    </row>
    <row r="39" spans="2:11" s="1" customFormat="1" ht="15" customHeight="1">
      <c r="B39" s="226"/>
      <c r="C39" s="227"/>
      <c r="D39" s="225"/>
      <c r="E39" s="228" t="s">
        <v>54</v>
      </c>
      <c r="F39" s="225"/>
      <c r="G39" s="349" t="s">
        <v>359</v>
      </c>
      <c r="H39" s="349"/>
      <c r="I39" s="349"/>
      <c r="J39" s="349"/>
      <c r="K39" s="223"/>
    </row>
    <row r="40" spans="2:11" s="1" customFormat="1" ht="15" customHeight="1">
      <c r="B40" s="226"/>
      <c r="C40" s="227"/>
      <c r="D40" s="225"/>
      <c r="E40" s="228" t="s">
        <v>90</v>
      </c>
      <c r="F40" s="225"/>
      <c r="G40" s="349" t="s">
        <v>360</v>
      </c>
      <c r="H40" s="349"/>
      <c r="I40" s="349"/>
      <c r="J40" s="349"/>
      <c r="K40" s="223"/>
    </row>
    <row r="41" spans="2:11" s="1" customFormat="1" ht="15" customHeight="1">
      <c r="B41" s="226"/>
      <c r="C41" s="227"/>
      <c r="D41" s="225"/>
      <c r="E41" s="228" t="s">
        <v>91</v>
      </c>
      <c r="F41" s="225"/>
      <c r="G41" s="349" t="s">
        <v>361</v>
      </c>
      <c r="H41" s="349"/>
      <c r="I41" s="349"/>
      <c r="J41" s="349"/>
      <c r="K41" s="223"/>
    </row>
    <row r="42" spans="2:11" s="1" customFormat="1" ht="15" customHeight="1">
      <c r="B42" s="226"/>
      <c r="C42" s="227"/>
      <c r="D42" s="225"/>
      <c r="E42" s="228" t="s">
        <v>362</v>
      </c>
      <c r="F42" s="225"/>
      <c r="G42" s="349" t="s">
        <v>363</v>
      </c>
      <c r="H42" s="349"/>
      <c r="I42" s="349"/>
      <c r="J42" s="349"/>
      <c r="K42" s="223"/>
    </row>
    <row r="43" spans="2:11" s="1" customFormat="1" ht="15" customHeight="1">
      <c r="B43" s="226"/>
      <c r="C43" s="227"/>
      <c r="D43" s="225"/>
      <c r="E43" s="228"/>
      <c r="F43" s="225"/>
      <c r="G43" s="349" t="s">
        <v>364</v>
      </c>
      <c r="H43" s="349"/>
      <c r="I43" s="349"/>
      <c r="J43" s="349"/>
      <c r="K43" s="223"/>
    </row>
    <row r="44" spans="2:11" s="1" customFormat="1" ht="15" customHeight="1">
      <c r="B44" s="226"/>
      <c r="C44" s="227"/>
      <c r="D44" s="225"/>
      <c r="E44" s="228" t="s">
        <v>365</v>
      </c>
      <c r="F44" s="225"/>
      <c r="G44" s="349" t="s">
        <v>366</v>
      </c>
      <c r="H44" s="349"/>
      <c r="I44" s="349"/>
      <c r="J44" s="349"/>
      <c r="K44" s="223"/>
    </row>
    <row r="45" spans="2:11" s="1" customFormat="1" ht="15" customHeight="1">
      <c r="B45" s="226"/>
      <c r="C45" s="227"/>
      <c r="D45" s="225"/>
      <c r="E45" s="228" t="s">
        <v>93</v>
      </c>
      <c r="F45" s="225"/>
      <c r="G45" s="349" t="s">
        <v>367</v>
      </c>
      <c r="H45" s="349"/>
      <c r="I45" s="349"/>
      <c r="J45" s="349"/>
      <c r="K45" s="223"/>
    </row>
    <row r="46" spans="2:11" s="1" customFormat="1" ht="12.75" customHeight="1">
      <c r="B46" s="226"/>
      <c r="C46" s="227"/>
      <c r="D46" s="225"/>
      <c r="E46" s="225"/>
      <c r="F46" s="225"/>
      <c r="G46" s="225"/>
      <c r="H46" s="225"/>
      <c r="I46" s="225"/>
      <c r="J46" s="225"/>
      <c r="K46" s="223"/>
    </row>
    <row r="47" spans="2:11" s="1" customFormat="1" ht="15" customHeight="1">
      <c r="B47" s="226"/>
      <c r="C47" s="227"/>
      <c r="D47" s="349" t="s">
        <v>368</v>
      </c>
      <c r="E47" s="349"/>
      <c r="F47" s="349"/>
      <c r="G47" s="349"/>
      <c r="H47" s="349"/>
      <c r="I47" s="349"/>
      <c r="J47" s="349"/>
      <c r="K47" s="223"/>
    </row>
    <row r="48" spans="2:11" s="1" customFormat="1" ht="15" customHeight="1">
      <c r="B48" s="226"/>
      <c r="C48" s="227"/>
      <c r="D48" s="227"/>
      <c r="E48" s="349" t="s">
        <v>369</v>
      </c>
      <c r="F48" s="349"/>
      <c r="G48" s="349"/>
      <c r="H48" s="349"/>
      <c r="I48" s="349"/>
      <c r="J48" s="349"/>
      <c r="K48" s="223"/>
    </row>
    <row r="49" spans="2:11" s="1" customFormat="1" ht="15" customHeight="1">
      <c r="B49" s="226"/>
      <c r="C49" s="227"/>
      <c r="D49" s="227"/>
      <c r="E49" s="349" t="s">
        <v>370</v>
      </c>
      <c r="F49" s="349"/>
      <c r="G49" s="349"/>
      <c r="H49" s="349"/>
      <c r="I49" s="349"/>
      <c r="J49" s="349"/>
      <c r="K49" s="223"/>
    </row>
    <row r="50" spans="2:11" s="1" customFormat="1" ht="15" customHeight="1">
      <c r="B50" s="226"/>
      <c r="C50" s="227"/>
      <c r="D50" s="227"/>
      <c r="E50" s="349" t="s">
        <v>371</v>
      </c>
      <c r="F50" s="349"/>
      <c r="G50" s="349"/>
      <c r="H50" s="349"/>
      <c r="I50" s="349"/>
      <c r="J50" s="349"/>
      <c r="K50" s="223"/>
    </row>
    <row r="51" spans="2:11" s="1" customFormat="1" ht="15" customHeight="1">
      <c r="B51" s="226"/>
      <c r="C51" s="227"/>
      <c r="D51" s="349" t="s">
        <v>372</v>
      </c>
      <c r="E51" s="349"/>
      <c r="F51" s="349"/>
      <c r="G51" s="349"/>
      <c r="H51" s="349"/>
      <c r="I51" s="349"/>
      <c r="J51" s="349"/>
      <c r="K51" s="223"/>
    </row>
    <row r="52" spans="2:11" s="1" customFormat="1" ht="25.5" customHeight="1">
      <c r="B52" s="222"/>
      <c r="C52" s="350" t="s">
        <v>373</v>
      </c>
      <c r="D52" s="350"/>
      <c r="E52" s="350"/>
      <c r="F52" s="350"/>
      <c r="G52" s="350"/>
      <c r="H52" s="350"/>
      <c r="I52" s="350"/>
      <c r="J52" s="350"/>
      <c r="K52" s="223"/>
    </row>
    <row r="53" spans="2:11" s="1" customFormat="1" ht="5.25" customHeight="1">
      <c r="B53" s="222"/>
      <c r="C53" s="224"/>
      <c r="D53" s="224"/>
      <c r="E53" s="224"/>
      <c r="F53" s="224"/>
      <c r="G53" s="224"/>
      <c r="H53" s="224"/>
      <c r="I53" s="224"/>
      <c r="J53" s="224"/>
      <c r="K53" s="223"/>
    </row>
    <row r="54" spans="2:11" s="1" customFormat="1" ht="15" customHeight="1">
      <c r="B54" s="222"/>
      <c r="C54" s="349" t="s">
        <v>374</v>
      </c>
      <c r="D54" s="349"/>
      <c r="E54" s="349"/>
      <c r="F54" s="349"/>
      <c r="G54" s="349"/>
      <c r="H54" s="349"/>
      <c r="I54" s="349"/>
      <c r="J54" s="349"/>
      <c r="K54" s="223"/>
    </row>
    <row r="55" spans="2:11" s="1" customFormat="1" ht="15" customHeight="1">
      <c r="B55" s="222"/>
      <c r="C55" s="349" t="s">
        <v>375</v>
      </c>
      <c r="D55" s="349"/>
      <c r="E55" s="349"/>
      <c r="F55" s="349"/>
      <c r="G55" s="349"/>
      <c r="H55" s="349"/>
      <c r="I55" s="349"/>
      <c r="J55" s="349"/>
      <c r="K55" s="223"/>
    </row>
    <row r="56" spans="2:11" s="1" customFormat="1" ht="12.75" customHeight="1">
      <c r="B56" s="222"/>
      <c r="C56" s="225"/>
      <c r="D56" s="225"/>
      <c r="E56" s="225"/>
      <c r="F56" s="225"/>
      <c r="G56" s="225"/>
      <c r="H56" s="225"/>
      <c r="I56" s="225"/>
      <c r="J56" s="225"/>
      <c r="K56" s="223"/>
    </row>
    <row r="57" spans="2:11" s="1" customFormat="1" ht="15" customHeight="1">
      <c r="B57" s="222"/>
      <c r="C57" s="349" t="s">
        <v>376</v>
      </c>
      <c r="D57" s="349"/>
      <c r="E57" s="349"/>
      <c r="F57" s="349"/>
      <c r="G57" s="349"/>
      <c r="H57" s="349"/>
      <c r="I57" s="349"/>
      <c r="J57" s="349"/>
      <c r="K57" s="223"/>
    </row>
    <row r="58" spans="2:11" s="1" customFormat="1" ht="15" customHeight="1">
      <c r="B58" s="222"/>
      <c r="C58" s="227"/>
      <c r="D58" s="349" t="s">
        <v>377</v>
      </c>
      <c r="E58" s="349"/>
      <c r="F58" s="349"/>
      <c r="G58" s="349"/>
      <c r="H58" s="349"/>
      <c r="I58" s="349"/>
      <c r="J58" s="349"/>
      <c r="K58" s="223"/>
    </row>
    <row r="59" spans="2:11" s="1" customFormat="1" ht="15" customHeight="1">
      <c r="B59" s="222"/>
      <c r="C59" s="227"/>
      <c r="D59" s="349" t="s">
        <v>378</v>
      </c>
      <c r="E59" s="349"/>
      <c r="F59" s="349"/>
      <c r="G59" s="349"/>
      <c r="H59" s="349"/>
      <c r="I59" s="349"/>
      <c r="J59" s="349"/>
      <c r="K59" s="223"/>
    </row>
    <row r="60" spans="2:11" s="1" customFormat="1" ht="15" customHeight="1">
      <c r="B60" s="222"/>
      <c r="C60" s="227"/>
      <c r="D60" s="349" t="s">
        <v>379</v>
      </c>
      <c r="E60" s="349"/>
      <c r="F60" s="349"/>
      <c r="G60" s="349"/>
      <c r="H60" s="349"/>
      <c r="I60" s="349"/>
      <c r="J60" s="349"/>
      <c r="K60" s="223"/>
    </row>
    <row r="61" spans="2:11" s="1" customFormat="1" ht="15" customHeight="1">
      <c r="B61" s="222"/>
      <c r="C61" s="227"/>
      <c r="D61" s="349" t="s">
        <v>380</v>
      </c>
      <c r="E61" s="349"/>
      <c r="F61" s="349"/>
      <c r="G61" s="349"/>
      <c r="H61" s="349"/>
      <c r="I61" s="349"/>
      <c r="J61" s="349"/>
      <c r="K61" s="223"/>
    </row>
    <row r="62" spans="2:11" s="1" customFormat="1" ht="15" customHeight="1">
      <c r="B62" s="222"/>
      <c r="C62" s="227"/>
      <c r="D62" s="352" t="s">
        <v>381</v>
      </c>
      <c r="E62" s="352"/>
      <c r="F62" s="352"/>
      <c r="G62" s="352"/>
      <c r="H62" s="352"/>
      <c r="I62" s="352"/>
      <c r="J62" s="352"/>
      <c r="K62" s="223"/>
    </row>
    <row r="63" spans="2:11" s="1" customFormat="1" ht="15" customHeight="1">
      <c r="B63" s="222"/>
      <c r="C63" s="227"/>
      <c r="D63" s="349" t="s">
        <v>382</v>
      </c>
      <c r="E63" s="349"/>
      <c r="F63" s="349"/>
      <c r="G63" s="349"/>
      <c r="H63" s="349"/>
      <c r="I63" s="349"/>
      <c r="J63" s="349"/>
      <c r="K63" s="223"/>
    </row>
    <row r="64" spans="2:11" s="1" customFormat="1" ht="12.75" customHeight="1">
      <c r="B64" s="222"/>
      <c r="C64" s="227"/>
      <c r="D64" s="227"/>
      <c r="E64" s="230"/>
      <c r="F64" s="227"/>
      <c r="G64" s="227"/>
      <c r="H64" s="227"/>
      <c r="I64" s="227"/>
      <c r="J64" s="227"/>
      <c r="K64" s="223"/>
    </row>
    <row r="65" spans="2:11" s="1" customFormat="1" ht="15" customHeight="1">
      <c r="B65" s="222"/>
      <c r="C65" s="227"/>
      <c r="D65" s="349" t="s">
        <v>383</v>
      </c>
      <c r="E65" s="349"/>
      <c r="F65" s="349"/>
      <c r="G65" s="349"/>
      <c r="H65" s="349"/>
      <c r="I65" s="349"/>
      <c r="J65" s="349"/>
      <c r="K65" s="223"/>
    </row>
    <row r="66" spans="2:11" s="1" customFormat="1" ht="15" customHeight="1">
      <c r="B66" s="222"/>
      <c r="C66" s="227"/>
      <c r="D66" s="352" t="s">
        <v>384</v>
      </c>
      <c r="E66" s="352"/>
      <c r="F66" s="352"/>
      <c r="G66" s="352"/>
      <c r="H66" s="352"/>
      <c r="I66" s="352"/>
      <c r="J66" s="352"/>
      <c r="K66" s="223"/>
    </row>
    <row r="67" spans="2:11" s="1" customFormat="1" ht="15" customHeight="1">
      <c r="B67" s="222"/>
      <c r="C67" s="227"/>
      <c r="D67" s="349" t="s">
        <v>385</v>
      </c>
      <c r="E67" s="349"/>
      <c r="F67" s="349"/>
      <c r="G67" s="349"/>
      <c r="H67" s="349"/>
      <c r="I67" s="349"/>
      <c r="J67" s="349"/>
      <c r="K67" s="223"/>
    </row>
    <row r="68" spans="2:11" s="1" customFormat="1" ht="15" customHeight="1">
      <c r="B68" s="222"/>
      <c r="C68" s="227"/>
      <c r="D68" s="349" t="s">
        <v>386</v>
      </c>
      <c r="E68" s="349"/>
      <c r="F68" s="349"/>
      <c r="G68" s="349"/>
      <c r="H68" s="349"/>
      <c r="I68" s="349"/>
      <c r="J68" s="349"/>
      <c r="K68" s="223"/>
    </row>
    <row r="69" spans="2:11" s="1" customFormat="1" ht="15" customHeight="1">
      <c r="B69" s="222"/>
      <c r="C69" s="227"/>
      <c r="D69" s="349" t="s">
        <v>387</v>
      </c>
      <c r="E69" s="349"/>
      <c r="F69" s="349"/>
      <c r="G69" s="349"/>
      <c r="H69" s="349"/>
      <c r="I69" s="349"/>
      <c r="J69" s="349"/>
      <c r="K69" s="223"/>
    </row>
    <row r="70" spans="2:11" s="1" customFormat="1" ht="15" customHeight="1">
      <c r="B70" s="222"/>
      <c r="C70" s="227"/>
      <c r="D70" s="349" t="s">
        <v>388</v>
      </c>
      <c r="E70" s="349"/>
      <c r="F70" s="349"/>
      <c r="G70" s="349"/>
      <c r="H70" s="349"/>
      <c r="I70" s="349"/>
      <c r="J70" s="349"/>
      <c r="K70" s="223"/>
    </row>
    <row r="71" spans="2:11" s="1" customFormat="1" ht="12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3"/>
    </row>
    <row r="72" spans="2:11" s="1" customFormat="1" ht="18.75" customHeight="1">
      <c r="B72" s="234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s="1" customFormat="1" ht="18.75" customHeight="1"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pans="2:11" s="1" customFormat="1" ht="7.5" customHeight="1">
      <c r="B74" s="236"/>
      <c r="C74" s="237"/>
      <c r="D74" s="237"/>
      <c r="E74" s="237"/>
      <c r="F74" s="237"/>
      <c r="G74" s="237"/>
      <c r="H74" s="237"/>
      <c r="I74" s="237"/>
      <c r="J74" s="237"/>
      <c r="K74" s="238"/>
    </row>
    <row r="75" spans="2:11" s="1" customFormat="1" ht="45" customHeight="1">
      <c r="B75" s="239"/>
      <c r="C75" s="353" t="s">
        <v>389</v>
      </c>
      <c r="D75" s="353"/>
      <c r="E75" s="353"/>
      <c r="F75" s="353"/>
      <c r="G75" s="353"/>
      <c r="H75" s="353"/>
      <c r="I75" s="353"/>
      <c r="J75" s="353"/>
      <c r="K75" s="240"/>
    </row>
    <row r="76" spans="2:11" s="1" customFormat="1" ht="17.25" customHeight="1">
      <c r="B76" s="239"/>
      <c r="C76" s="241" t="s">
        <v>390</v>
      </c>
      <c r="D76" s="241"/>
      <c r="E76" s="241"/>
      <c r="F76" s="241" t="s">
        <v>391</v>
      </c>
      <c r="G76" s="242"/>
      <c r="H76" s="241" t="s">
        <v>54</v>
      </c>
      <c r="I76" s="241" t="s">
        <v>57</v>
      </c>
      <c r="J76" s="241" t="s">
        <v>392</v>
      </c>
      <c r="K76" s="240"/>
    </row>
    <row r="77" spans="2:11" s="1" customFormat="1" ht="17.25" customHeight="1">
      <c r="B77" s="239"/>
      <c r="C77" s="243" t="s">
        <v>393</v>
      </c>
      <c r="D77" s="243"/>
      <c r="E77" s="243"/>
      <c r="F77" s="244" t="s">
        <v>394</v>
      </c>
      <c r="G77" s="245"/>
      <c r="H77" s="243"/>
      <c r="I77" s="243"/>
      <c r="J77" s="243" t="s">
        <v>395</v>
      </c>
      <c r="K77" s="240"/>
    </row>
    <row r="78" spans="2:11" s="1" customFormat="1" ht="5.25" customHeight="1">
      <c r="B78" s="239"/>
      <c r="C78" s="246"/>
      <c r="D78" s="246"/>
      <c r="E78" s="246"/>
      <c r="F78" s="246"/>
      <c r="G78" s="247"/>
      <c r="H78" s="246"/>
      <c r="I78" s="246"/>
      <c r="J78" s="246"/>
      <c r="K78" s="240"/>
    </row>
    <row r="79" spans="2:11" s="1" customFormat="1" ht="15" customHeight="1">
      <c r="B79" s="239"/>
      <c r="C79" s="228" t="s">
        <v>53</v>
      </c>
      <c r="D79" s="248"/>
      <c r="E79" s="248"/>
      <c r="F79" s="249" t="s">
        <v>396</v>
      </c>
      <c r="G79" s="250"/>
      <c r="H79" s="228" t="s">
        <v>397</v>
      </c>
      <c r="I79" s="228" t="s">
        <v>398</v>
      </c>
      <c r="J79" s="228">
        <v>20</v>
      </c>
      <c r="K79" s="240"/>
    </row>
    <row r="80" spans="2:11" s="1" customFormat="1" ht="15" customHeight="1">
      <c r="B80" s="239"/>
      <c r="C80" s="228" t="s">
        <v>399</v>
      </c>
      <c r="D80" s="228"/>
      <c r="E80" s="228"/>
      <c r="F80" s="249" t="s">
        <v>396</v>
      </c>
      <c r="G80" s="250"/>
      <c r="H80" s="228" t="s">
        <v>400</v>
      </c>
      <c r="I80" s="228" t="s">
        <v>398</v>
      </c>
      <c r="J80" s="228">
        <v>120</v>
      </c>
      <c r="K80" s="240"/>
    </row>
    <row r="81" spans="2:11" s="1" customFormat="1" ht="15" customHeight="1">
      <c r="B81" s="251"/>
      <c r="C81" s="228" t="s">
        <v>401</v>
      </c>
      <c r="D81" s="228"/>
      <c r="E81" s="228"/>
      <c r="F81" s="249" t="s">
        <v>402</v>
      </c>
      <c r="G81" s="250"/>
      <c r="H81" s="228" t="s">
        <v>403</v>
      </c>
      <c r="I81" s="228" t="s">
        <v>398</v>
      </c>
      <c r="J81" s="228">
        <v>50</v>
      </c>
      <c r="K81" s="240"/>
    </row>
    <row r="82" spans="2:11" s="1" customFormat="1" ht="15" customHeight="1">
      <c r="B82" s="251"/>
      <c r="C82" s="228" t="s">
        <v>404</v>
      </c>
      <c r="D82" s="228"/>
      <c r="E82" s="228"/>
      <c r="F82" s="249" t="s">
        <v>396</v>
      </c>
      <c r="G82" s="250"/>
      <c r="H82" s="228" t="s">
        <v>405</v>
      </c>
      <c r="I82" s="228" t="s">
        <v>406</v>
      </c>
      <c r="J82" s="228"/>
      <c r="K82" s="240"/>
    </row>
    <row r="83" spans="2:11" s="1" customFormat="1" ht="15" customHeight="1">
      <c r="B83" s="251"/>
      <c r="C83" s="252" t="s">
        <v>407</v>
      </c>
      <c r="D83" s="252"/>
      <c r="E83" s="252"/>
      <c r="F83" s="253" t="s">
        <v>402</v>
      </c>
      <c r="G83" s="252"/>
      <c r="H83" s="252" t="s">
        <v>408</v>
      </c>
      <c r="I83" s="252" t="s">
        <v>398</v>
      </c>
      <c r="J83" s="252">
        <v>15</v>
      </c>
      <c r="K83" s="240"/>
    </row>
    <row r="84" spans="2:11" s="1" customFormat="1" ht="15" customHeight="1">
      <c r="B84" s="251"/>
      <c r="C84" s="252" t="s">
        <v>409</v>
      </c>
      <c r="D84" s="252"/>
      <c r="E84" s="252"/>
      <c r="F84" s="253" t="s">
        <v>402</v>
      </c>
      <c r="G84" s="252"/>
      <c r="H84" s="252" t="s">
        <v>410</v>
      </c>
      <c r="I84" s="252" t="s">
        <v>398</v>
      </c>
      <c r="J84" s="252">
        <v>15</v>
      </c>
      <c r="K84" s="240"/>
    </row>
    <row r="85" spans="2:11" s="1" customFormat="1" ht="15" customHeight="1">
      <c r="B85" s="251"/>
      <c r="C85" s="252" t="s">
        <v>411</v>
      </c>
      <c r="D85" s="252"/>
      <c r="E85" s="252"/>
      <c r="F85" s="253" t="s">
        <v>402</v>
      </c>
      <c r="G85" s="252"/>
      <c r="H85" s="252" t="s">
        <v>412</v>
      </c>
      <c r="I85" s="252" t="s">
        <v>398</v>
      </c>
      <c r="J85" s="252">
        <v>20</v>
      </c>
      <c r="K85" s="240"/>
    </row>
    <row r="86" spans="2:11" s="1" customFormat="1" ht="15" customHeight="1">
      <c r="B86" s="251"/>
      <c r="C86" s="252" t="s">
        <v>413</v>
      </c>
      <c r="D86" s="252"/>
      <c r="E86" s="252"/>
      <c r="F86" s="253" t="s">
        <v>402</v>
      </c>
      <c r="G86" s="252"/>
      <c r="H86" s="252" t="s">
        <v>414</v>
      </c>
      <c r="I86" s="252" t="s">
        <v>398</v>
      </c>
      <c r="J86" s="252">
        <v>20</v>
      </c>
      <c r="K86" s="240"/>
    </row>
    <row r="87" spans="2:11" s="1" customFormat="1" ht="15" customHeight="1">
      <c r="B87" s="251"/>
      <c r="C87" s="228" t="s">
        <v>415</v>
      </c>
      <c r="D87" s="228"/>
      <c r="E87" s="228"/>
      <c r="F87" s="249" t="s">
        <v>402</v>
      </c>
      <c r="G87" s="250"/>
      <c r="H87" s="228" t="s">
        <v>416</v>
      </c>
      <c r="I87" s="228" t="s">
        <v>398</v>
      </c>
      <c r="J87" s="228">
        <v>50</v>
      </c>
      <c r="K87" s="240"/>
    </row>
    <row r="88" spans="2:11" s="1" customFormat="1" ht="15" customHeight="1">
      <c r="B88" s="251"/>
      <c r="C88" s="228" t="s">
        <v>417</v>
      </c>
      <c r="D88" s="228"/>
      <c r="E88" s="228"/>
      <c r="F88" s="249" t="s">
        <v>402</v>
      </c>
      <c r="G88" s="250"/>
      <c r="H88" s="228" t="s">
        <v>418</v>
      </c>
      <c r="I88" s="228" t="s">
        <v>398</v>
      </c>
      <c r="J88" s="228">
        <v>20</v>
      </c>
      <c r="K88" s="240"/>
    </row>
    <row r="89" spans="2:11" s="1" customFormat="1" ht="15" customHeight="1">
      <c r="B89" s="251"/>
      <c r="C89" s="228" t="s">
        <v>419</v>
      </c>
      <c r="D89" s="228"/>
      <c r="E89" s="228"/>
      <c r="F89" s="249" t="s">
        <v>402</v>
      </c>
      <c r="G89" s="250"/>
      <c r="H89" s="228" t="s">
        <v>420</v>
      </c>
      <c r="I89" s="228" t="s">
        <v>398</v>
      </c>
      <c r="J89" s="228">
        <v>20</v>
      </c>
      <c r="K89" s="240"/>
    </row>
    <row r="90" spans="2:11" s="1" customFormat="1" ht="15" customHeight="1">
      <c r="B90" s="251"/>
      <c r="C90" s="228" t="s">
        <v>421</v>
      </c>
      <c r="D90" s="228"/>
      <c r="E90" s="228"/>
      <c r="F90" s="249" t="s">
        <v>402</v>
      </c>
      <c r="G90" s="250"/>
      <c r="H90" s="228" t="s">
        <v>422</v>
      </c>
      <c r="I90" s="228" t="s">
        <v>398</v>
      </c>
      <c r="J90" s="228">
        <v>50</v>
      </c>
      <c r="K90" s="240"/>
    </row>
    <row r="91" spans="2:11" s="1" customFormat="1" ht="15" customHeight="1">
      <c r="B91" s="251"/>
      <c r="C91" s="228" t="s">
        <v>423</v>
      </c>
      <c r="D91" s="228"/>
      <c r="E91" s="228"/>
      <c r="F91" s="249" t="s">
        <v>402</v>
      </c>
      <c r="G91" s="250"/>
      <c r="H91" s="228" t="s">
        <v>423</v>
      </c>
      <c r="I91" s="228" t="s">
        <v>398</v>
      </c>
      <c r="J91" s="228">
        <v>50</v>
      </c>
      <c r="K91" s="240"/>
    </row>
    <row r="92" spans="2:11" s="1" customFormat="1" ht="15" customHeight="1">
      <c r="B92" s="251"/>
      <c r="C92" s="228" t="s">
        <v>424</v>
      </c>
      <c r="D92" s="228"/>
      <c r="E92" s="228"/>
      <c r="F92" s="249" t="s">
        <v>402</v>
      </c>
      <c r="G92" s="250"/>
      <c r="H92" s="228" t="s">
        <v>425</v>
      </c>
      <c r="I92" s="228" t="s">
        <v>398</v>
      </c>
      <c r="J92" s="228">
        <v>255</v>
      </c>
      <c r="K92" s="240"/>
    </row>
    <row r="93" spans="2:11" s="1" customFormat="1" ht="15" customHeight="1">
      <c r="B93" s="251"/>
      <c r="C93" s="228" t="s">
        <v>426</v>
      </c>
      <c r="D93" s="228"/>
      <c r="E93" s="228"/>
      <c r="F93" s="249" t="s">
        <v>396</v>
      </c>
      <c r="G93" s="250"/>
      <c r="H93" s="228" t="s">
        <v>427</v>
      </c>
      <c r="I93" s="228" t="s">
        <v>428</v>
      </c>
      <c r="J93" s="228"/>
      <c r="K93" s="240"/>
    </row>
    <row r="94" spans="2:11" s="1" customFormat="1" ht="15" customHeight="1">
      <c r="B94" s="251"/>
      <c r="C94" s="228" t="s">
        <v>429</v>
      </c>
      <c r="D94" s="228"/>
      <c r="E94" s="228"/>
      <c r="F94" s="249" t="s">
        <v>396</v>
      </c>
      <c r="G94" s="250"/>
      <c r="H94" s="228" t="s">
        <v>430</v>
      </c>
      <c r="I94" s="228" t="s">
        <v>431</v>
      </c>
      <c r="J94" s="228"/>
      <c r="K94" s="240"/>
    </row>
    <row r="95" spans="2:11" s="1" customFormat="1" ht="15" customHeight="1">
      <c r="B95" s="251"/>
      <c r="C95" s="228" t="s">
        <v>432</v>
      </c>
      <c r="D95" s="228"/>
      <c r="E95" s="228"/>
      <c r="F95" s="249" t="s">
        <v>396</v>
      </c>
      <c r="G95" s="250"/>
      <c r="H95" s="228" t="s">
        <v>432</v>
      </c>
      <c r="I95" s="228" t="s">
        <v>431</v>
      </c>
      <c r="J95" s="228"/>
      <c r="K95" s="240"/>
    </row>
    <row r="96" spans="2:11" s="1" customFormat="1" ht="15" customHeight="1">
      <c r="B96" s="251"/>
      <c r="C96" s="228" t="s">
        <v>38</v>
      </c>
      <c r="D96" s="228"/>
      <c r="E96" s="228"/>
      <c r="F96" s="249" t="s">
        <v>396</v>
      </c>
      <c r="G96" s="250"/>
      <c r="H96" s="228" t="s">
        <v>433</v>
      </c>
      <c r="I96" s="228" t="s">
        <v>431</v>
      </c>
      <c r="J96" s="228"/>
      <c r="K96" s="240"/>
    </row>
    <row r="97" spans="2:11" s="1" customFormat="1" ht="15" customHeight="1">
      <c r="B97" s="251"/>
      <c r="C97" s="228" t="s">
        <v>48</v>
      </c>
      <c r="D97" s="228"/>
      <c r="E97" s="228"/>
      <c r="F97" s="249" t="s">
        <v>396</v>
      </c>
      <c r="G97" s="250"/>
      <c r="H97" s="228" t="s">
        <v>434</v>
      </c>
      <c r="I97" s="228" t="s">
        <v>431</v>
      </c>
      <c r="J97" s="228"/>
      <c r="K97" s="240"/>
    </row>
    <row r="98" spans="2:11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s="1" customFormat="1" ht="18.75" customHeight="1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</row>
    <row r="101" spans="2:11" s="1" customFormat="1" ht="7.5" customHeight="1">
      <c r="B101" s="236"/>
      <c r="C101" s="237"/>
      <c r="D101" s="237"/>
      <c r="E101" s="237"/>
      <c r="F101" s="237"/>
      <c r="G101" s="237"/>
      <c r="H101" s="237"/>
      <c r="I101" s="237"/>
      <c r="J101" s="237"/>
      <c r="K101" s="238"/>
    </row>
    <row r="102" spans="2:11" s="1" customFormat="1" ht="45" customHeight="1">
      <c r="B102" s="239"/>
      <c r="C102" s="353" t="s">
        <v>435</v>
      </c>
      <c r="D102" s="353"/>
      <c r="E102" s="353"/>
      <c r="F102" s="353"/>
      <c r="G102" s="353"/>
      <c r="H102" s="353"/>
      <c r="I102" s="353"/>
      <c r="J102" s="353"/>
      <c r="K102" s="240"/>
    </row>
    <row r="103" spans="2:11" s="1" customFormat="1" ht="17.25" customHeight="1">
      <c r="B103" s="239"/>
      <c r="C103" s="241" t="s">
        <v>390</v>
      </c>
      <c r="D103" s="241"/>
      <c r="E103" s="241"/>
      <c r="F103" s="241" t="s">
        <v>391</v>
      </c>
      <c r="G103" s="242"/>
      <c r="H103" s="241" t="s">
        <v>54</v>
      </c>
      <c r="I103" s="241" t="s">
        <v>57</v>
      </c>
      <c r="J103" s="241" t="s">
        <v>392</v>
      </c>
      <c r="K103" s="240"/>
    </row>
    <row r="104" spans="2:11" s="1" customFormat="1" ht="17.25" customHeight="1">
      <c r="B104" s="239"/>
      <c r="C104" s="243" t="s">
        <v>393</v>
      </c>
      <c r="D104" s="243"/>
      <c r="E104" s="243"/>
      <c r="F104" s="244" t="s">
        <v>394</v>
      </c>
      <c r="G104" s="245"/>
      <c r="H104" s="243"/>
      <c r="I104" s="243"/>
      <c r="J104" s="243" t="s">
        <v>395</v>
      </c>
      <c r="K104" s="240"/>
    </row>
    <row r="105" spans="2:11" s="1" customFormat="1" ht="5.25" customHeight="1">
      <c r="B105" s="239"/>
      <c r="C105" s="241"/>
      <c r="D105" s="241"/>
      <c r="E105" s="241"/>
      <c r="F105" s="241"/>
      <c r="G105" s="259"/>
      <c r="H105" s="241"/>
      <c r="I105" s="241"/>
      <c r="J105" s="241"/>
      <c r="K105" s="240"/>
    </row>
    <row r="106" spans="2:11" s="1" customFormat="1" ht="15" customHeight="1">
      <c r="B106" s="239"/>
      <c r="C106" s="228" t="s">
        <v>53</v>
      </c>
      <c r="D106" s="248"/>
      <c r="E106" s="248"/>
      <c r="F106" s="249" t="s">
        <v>396</v>
      </c>
      <c r="G106" s="228"/>
      <c r="H106" s="228" t="s">
        <v>436</v>
      </c>
      <c r="I106" s="228" t="s">
        <v>398</v>
      </c>
      <c r="J106" s="228">
        <v>20</v>
      </c>
      <c r="K106" s="240"/>
    </row>
    <row r="107" spans="2:11" s="1" customFormat="1" ht="15" customHeight="1">
      <c r="B107" s="239"/>
      <c r="C107" s="228" t="s">
        <v>399</v>
      </c>
      <c r="D107" s="228"/>
      <c r="E107" s="228"/>
      <c r="F107" s="249" t="s">
        <v>396</v>
      </c>
      <c r="G107" s="228"/>
      <c r="H107" s="228" t="s">
        <v>436</v>
      </c>
      <c r="I107" s="228" t="s">
        <v>398</v>
      </c>
      <c r="J107" s="228">
        <v>120</v>
      </c>
      <c r="K107" s="240"/>
    </row>
    <row r="108" spans="2:11" s="1" customFormat="1" ht="15" customHeight="1">
      <c r="B108" s="251"/>
      <c r="C108" s="228" t="s">
        <v>401</v>
      </c>
      <c r="D108" s="228"/>
      <c r="E108" s="228"/>
      <c r="F108" s="249" t="s">
        <v>402</v>
      </c>
      <c r="G108" s="228"/>
      <c r="H108" s="228" t="s">
        <v>436</v>
      </c>
      <c r="I108" s="228" t="s">
        <v>398</v>
      </c>
      <c r="J108" s="228">
        <v>50</v>
      </c>
      <c r="K108" s="240"/>
    </row>
    <row r="109" spans="2:11" s="1" customFormat="1" ht="15" customHeight="1">
      <c r="B109" s="251"/>
      <c r="C109" s="228" t="s">
        <v>404</v>
      </c>
      <c r="D109" s="228"/>
      <c r="E109" s="228"/>
      <c r="F109" s="249" t="s">
        <v>396</v>
      </c>
      <c r="G109" s="228"/>
      <c r="H109" s="228" t="s">
        <v>436</v>
      </c>
      <c r="I109" s="228" t="s">
        <v>406</v>
      </c>
      <c r="J109" s="228"/>
      <c r="K109" s="240"/>
    </row>
    <row r="110" spans="2:11" s="1" customFormat="1" ht="15" customHeight="1">
      <c r="B110" s="251"/>
      <c r="C110" s="228" t="s">
        <v>415</v>
      </c>
      <c r="D110" s="228"/>
      <c r="E110" s="228"/>
      <c r="F110" s="249" t="s">
        <v>402</v>
      </c>
      <c r="G110" s="228"/>
      <c r="H110" s="228" t="s">
        <v>436</v>
      </c>
      <c r="I110" s="228" t="s">
        <v>398</v>
      </c>
      <c r="J110" s="228">
        <v>50</v>
      </c>
      <c r="K110" s="240"/>
    </row>
    <row r="111" spans="2:11" s="1" customFormat="1" ht="15" customHeight="1">
      <c r="B111" s="251"/>
      <c r="C111" s="228" t="s">
        <v>423</v>
      </c>
      <c r="D111" s="228"/>
      <c r="E111" s="228"/>
      <c r="F111" s="249" t="s">
        <v>402</v>
      </c>
      <c r="G111" s="228"/>
      <c r="H111" s="228" t="s">
        <v>436</v>
      </c>
      <c r="I111" s="228" t="s">
        <v>398</v>
      </c>
      <c r="J111" s="228">
        <v>50</v>
      </c>
      <c r="K111" s="240"/>
    </row>
    <row r="112" spans="2:11" s="1" customFormat="1" ht="15" customHeight="1">
      <c r="B112" s="251"/>
      <c r="C112" s="228" t="s">
        <v>421</v>
      </c>
      <c r="D112" s="228"/>
      <c r="E112" s="228"/>
      <c r="F112" s="249" t="s">
        <v>402</v>
      </c>
      <c r="G112" s="228"/>
      <c r="H112" s="228" t="s">
        <v>436</v>
      </c>
      <c r="I112" s="228" t="s">
        <v>398</v>
      </c>
      <c r="J112" s="228">
        <v>50</v>
      </c>
      <c r="K112" s="240"/>
    </row>
    <row r="113" spans="2:11" s="1" customFormat="1" ht="15" customHeight="1">
      <c r="B113" s="251"/>
      <c r="C113" s="228" t="s">
        <v>53</v>
      </c>
      <c r="D113" s="228"/>
      <c r="E113" s="228"/>
      <c r="F113" s="249" t="s">
        <v>396</v>
      </c>
      <c r="G113" s="228"/>
      <c r="H113" s="228" t="s">
        <v>437</v>
      </c>
      <c r="I113" s="228" t="s">
        <v>398</v>
      </c>
      <c r="J113" s="228">
        <v>20</v>
      </c>
      <c r="K113" s="240"/>
    </row>
    <row r="114" spans="2:11" s="1" customFormat="1" ht="15" customHeight="1">
      <c r="B114" s="251"/>
      <c r="C114" s="228" t="s">
        <v>438</v>
      </c>
      <c r="D114" s="228"/>
      <c r="E114" s="228"/>
      <c r="F114" s="249" t="s">
        <v>396</v>
      </c>
      <c r="G114" s="228"/>
      <c r="H114" s="228" t="s">
        <v>439</v>
      </c>
      <c r="I114" s="228" t="s">
        <v>398</v>
      </c>
      <c r="J114" s="228">
        <v>120</v>
      </c>
      <c r="K114" s="240"/>
    </row>
    <row r="115" spans="2:11" s="1" customFormat="1" ht="15" customHeight="1">
      <c r="B115" s="251"/>
      <c r="C115" s="228" t="s">
        <v>38</v>
      </c>
      <c r="D115" s="228"/>
      <c r="E115" s="228"/>
      <c r="F115" s="249" t="s">
        <v>396</v>
      </c>
      <c r="G115" s="228"/>
      <c r="H115" s="228" t="s">
        <v>440</v>
      </c>
      <c r="I115" s="228" t="s">
        <v>431</v>
      </c>
      <c r="J115" s="228"/>
      <c r="K115" s="240"/>
    </row>
    <row r="116" spans="2:11" s="1" customFormat="1" ht="15" customHeight="1">
      <c r="B116" s="251"/>
      <c r="C116" s="228" t="s">
        <v>48</v>
      </c>
      <c r="D116" s="228"/>
      <c r="E116" s="228"/>
      <c r="F116" s="249" t="s">
        <v>396</v>
      </c>
      <c r="G116" s="228"/>
      <c r="H116" s="228" t="s">
        <v>441</v>
      </c>
      <c r="I116" s="228" t="s">
        <v>431</v>
      </c>
      <c r="J116" s="228"/>
      <c r="K116" s="240"/>
    </row>
    <row r="117" spans="2:11" s="1" customFormat="1" ht="15" customHeight="1">
      <c r="B117" s="251"/>
      <c r="C117" s="228" t="s">
        <v>57</v>
      </c>
      <c r="D117" s="228"/>
      <c r="E117" s="228"/>
      <c r="F117" s="249" t="s">
        <v>396</v>
      </c>
      <c r="G117" s="228"/>
      <c r="H117" s="228" t="s">
        <v>442</v>
      </c>
      <c r="I117" s="228" t="s">
        <v>443</v>
      </c>
      <c r="J117" s="228"/>
      <c r="K117" s="240"/>
    </row>
    <row r="118" spans="2:11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s="1" customFormat="1" ht="18.75" customHeight="1">
      <c r="B119" s="261"/>
      <c r="C119" s="262"/>
      <c r="D119" s="262"/>
      <c r="E119" s="262"/>
      <c r="F119" s="263"/>
      <c r="G119" s="262"/>
      <c r="H119" s="262"/>
      <c r="I119" s="262"/>
      <c r="J119" s="262"/>
      <c r="K119" s="261"/>
    </row>
    <row r="120" spans="2:11" s="1" customFormat="1" ht="18.7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</row>
    <row r="121" spans="2:11" s="1" customFormat="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1" s="1" customFormat="1" ht="45" customHeight="1">
      <c r="B122" s="267"/>
      <c r="C122" s="351" t="s">
        <v>444</v>
      </c>
      <c r="D122" s="351"/>
      <c r="E122" s="351"/>
      <c r="F122" s="351"/>
      <c r="G122" s="351"/>
      <c r="H122" s="351"/>
      <c r="I122" s="351"/>
      <c r="J122" s="351"/>
      <c r="K122" s="268"/>
    </row>
    <row r="123" spans="2:11" s="1" customFormat="1" ht="17.25" customHeight="1">
      <c r="B123" s="269"/>
      <c r="C123" s="241" t="s">
        <v>390</v>
      </c>
      <c r="D123" s="241"/>
      <c r="E123" s="241"/>
      <c r="F123" s="241" t="s">
        <v>391</v>
      </c>
      <c r="G123" s="242"/>
      <c r="H123" s="241" t="s">
        <v>54</v>
      </c>
      <c r="I123" s="241" t="s">
        <v>57</v>
      </c>
      <c r="J123" s="241" t="s">
        <v>392</v>
      </c>
      <c r="K123" s="270"/>
    </row>
    <row r="124" spans="2:11" s="1" customFormat="1" ht="17.25" customHeight="1">
      <c r="B124" s="269"/>
      <c r="C124" s="243" t="s">
        <v>393</v>
      </c>
      <c r="D124" s="243"/>
      <c r="E124" s="243"/>
      <c r="F124" s="244" t="s">
        <v>394</v>
      </c>
      <c r="G124" s="245"/>
      <c r="H124" s="243"/>
      <c r="I124" s="243"/>
      <c r="J124" s="243" t="s">
        <v>395</v>
      </c>
      <c r="K124" s="270"/>
    </row>
    <row r="125" spans="2:11" s="1" customFormat="1" ht="5.25" customHeight="1">
      <c r="B125" s="271"/>
      <c r="C125" s="246"/>
      <c r="D125" s="246"/>
      <c r="E125" s="246"/>
      <c r="F125" s="246"/>
      <c r="G125" s="272"/>
      <c r="H125" s="246"/>
      <c r="I125" s="246"/>
      <c r="J125" s="246"/>
      <c r="K125" s="273"/>
    </row>
    <row r="126" spans="2:11" s="1" customFormat="1" ht="15" customHeight="1">
      <c r="B126" s="271"/>
      <c r="C126" s="228" t="s">
        <v>399</v>
      </c>
      <c r="D126" s="248"/>
      <c r="E126" s="248"/>
      <c r="F126" s="249" t="s">
        <v>396</v>
      </c>
      <c r="G126" s="228"/>
      <c r="H126" s="228" t="s">
        <v>436</v>
      </c>
      <c r="I126" s="228" t="s">
        <v>398</v>
      </c>
      <c r="J126" s="228">
        <v>120</v>
      </c>
      <c r="K126" s="274"/>
    </row>
    <row r="127" spans="2:11" s="1" customFormat="1" ht="15" customHeight="1">
      <c r="B127" s="271"/>
      <c r="C127" s="228" t="s">
        <v>445</v>
      </c>
      <c r="D127" s="228"/>
      <c r="E127" s="228"/>
      <c r="F127" s="249" t="s">
        <v>396</v>
      </c>
      <c r="G127" s="228"/>
      <c r="H127" s="228" t="s">
        <v>446</v>
      </c>
      <c r="I127" s="228" t="s">
        <v>398</v>
      </c>
      <c r="J127" s="228" t="s">
        <v>447</v>
      </c>
      <c r="K127" s="274"/>
    </row>
    <row r="128" spans="2:11" s="1" customFormat="1" ht="15" customHeight="1">
      <c r="B128" s="271"/>
      <c r="C128" s="228" t="s">
        <v>344</v>
      </c>
      <c r="D128" s="228"/>
      <c r="E128" s="228"/>
      <c r="F128" s="249" t="s">
        <v>396</v>
      </c>
      <c r="G128" s="228"/>
      <c r="H128" s="228" t="s">
        <v>448</v>
      </c>
      <c r="I128" s="228" t="s">
        <v>398</v>
      </c>
      <c r="J128" s="228" t="s">
        <v>447</v>
      </c>
      <c r="K128" s="274"/>
    </row>
    <row r="129" spans="2:11" s="1" customFormat="1" ht="15" customHeight="1">
      <c r="B129" s="271"/>
      <c r="C129" s="228" t="s">
        <v>407</v>
      </c>
      <c r="D129" s="228"/>
      <c r="E129" s="228"/>
      <c r="F129" s="249" t="s">
        <v>402</v>
      </c>
      <c r="G129" s="228"/>
      <c r="H129" s="228" t="s">
        <v>408</v>
      </c>
      <c r="I129" s="228" t="s">
        <v>398</v>
      </c>
      <c r="J129" s="228">
        <v>15</v>
      </c>
      <c r="K129" s="274"/>
    </row>
    <row r="130" spans="2:11" s="1" customFormat="1" ht="15" customHeight="1">
      <c r="B130" s="271"/>
      <c r="C130" s="252" t="s">
        <v>409</v>
      </c>
      <c r="D130" s="252"/>
      <c r="E130" s="252"/>
      <c r="F130" s="253" t="s">
        <v>402</v>
      </c>
      <c r="G130" s="252"/>
      <c r="H130" s="252" t="s">
        <v>410</v>
      </c>
      <c r="I130" s="252" t="s">
        <v>398</v>
      </c>
      <c r="J130" s="252">
        <v>15</v>
      </c>
      <c r="K130" s="274"/>
    </row>
    <row r="131" spans="2:11" s="1" customFormat="1" ht="15" customHeight="1">
      <c r="B131" s="271"/>
      <c r="C131" s="252" t="s">
        <v>411</v>
      </c>
      <c r="D131" s="252"/>
      <c r="E131" s="252"/>
      <c r="F131" s="253" t="s">
        <v>402</v>
      </c>
      <c r="G131" s="252"/>
      <c r="H131" s="252" t="s">
        <v>412</v>
      </c>
      <c r="I131" s="252" t="s">
        <v>398</v>
      </c>
      <c r="J131" s="252">
        <v>20</v>
      </c>
      <c r="K131" s="274"/>
    </row>
    <row r="132" spans="2:11" s="1" customFormat="1" ht="15" customHeight="1">
      <c r="B132" s="271"/>
      <c r="C132" s="252" t="s">
        <v>413</v>
      </c>
      <c r="D132" s="252"/>
      <c r="E132" s="252"/>
      <c r="F132" s="253" t="s">
        <v>402</v>
      </c>
      <c r="G132" s="252"/>
      <c r="H132" s="252" t="s">
        <v>414</v>
      </c>
      <c r="I132" s="252" t="s">
        <v>398</v>
      </c>
      <c r="J132" s="252">
        <v>20</v>
      </c>
      <c r="K132" s="274"/>
    </row>
    <row r="133" spans="2:11" s="1" customFormat="1" ht="15" customHeight="1">
      <c r="B133" s="271"/>
      <c r="C133" s="228" t="s">
        <v>401</v>
      </c>
      <c r="D133" s="228"/>
      <c r="E133" s="228"/>
      <c r="F133" s="249" t="s">
        <v>402</v>
      </c>
      <c r="G133" s="228"/>
      <c r="H133" s="228" t="s">
        <v>436</v>
      </c>
      <c r="I133" s="228" t="s">
        <v>398</v>
      </c>
      <c r="J133" s="228">
        <v>50</v>
      </c>
      <c r="K133" s="274"/>
    </row>
    <row r="134" spans="2:11" s="1" customFormat="1" ht="15" customHeight="1">
      <c r="B134" s="271"/>
      <c r="C134" s="228" t="s">
        <v>415</v>
      </c>
      <c r="D134" s="228"/>
      <c r="E134" s="228"/>
      <c r="F134" s="249" t="s">
        <v>402</v>
      </c>
      <c r="G134" s="228"/>
      <c r="H134" s="228" t="s">
        <v>436</v>
      </c>
      <c r="I134" s="228" t="s">
        <v>398</v>
      </c>
      <c r="J134" s="228">
        <v>50</v>
      </c>
      <c r="K134" s="274"/>
    </row>
    <row r="135" spans="2:11" s="1" customFormat="1" ht="15" customHeight="1">
      <c r="B135" s="271"/>
      <c r="C135" s="228" t="s">
        <v>421</v>
      </c>
      <c r="D135" s="228"/>
      <c r="E135" s="228"/>
      <c r="F135" s="249" t="s">
        <v>402</v>
      </c>
      <c r="G135" s="228"/>
      <c r="H135" s="228" t="s">
        <v>436</v>
      </c>
      <c r="I135" s="228" t="s">
        <v>398</v>
      </c>
      <c r="J135" s="228">
        <v>50</v>
      </c>
      <c r="K135" s="274"/>
    </row>
    <row r="136" spans="2:11" s="1" customFormat="1" ht="15" customHeight="1">
      <c r="B136" s="271"/>
      <c r="C136" s="228" t="s">
        <v>423</v>
      </c>
      <c r="D136" s="228"/>
      <c r="E136" s="228"/>
      <c r="F136" s="249" t="s">
        <v>402</v>
      </c>
      <c r="G136" s="228"/>
      <c r="H136" s="228" t="s">
        <v>436</v>
      </c>
      <c r="I136" s="228" t="s">
        <v>398</v>
      </c>
      <c r="J136" s="228">
        <v>50</v>
      </c>
      <c r="K136" s="274"/>
    </row>
    <row r="137" spans="2:11" s="1" customFormat="1" ht="15" customHeight="1">
      <c r="B137" s="271"/>
      <c r="C137" s="228" t="s">
        <v>424</v>
      </c>
      <c r="D137" s="228"/>
      <c r="E137" s="228"/>
      <c r="F137" s="249" t="s">
        <v>402</v>
      </c>
      <c r="G137" s="228"/>
      <c r="H137" s="228" t="s">
        <v>449</v>
      </c>
      <c r="I137" s="228" t="s">
        <v>398</v>
      </c>
      <c r="J137" s="228">
        <v>255</v>
      </c>
      <c r="K137" s="274"/>
    </row>
    <row r="138" spans="2:11" s="1" customFormat="1" ht="15" customHeight="1">
      <c r="B138" s="271"/>
      <c r="C138" s="228" t="s">
        <v>426</v>
      </c>
      <c r="D138" s="228"/>
      <c r="E138" s="228"/>
      <c r="F138" s="249" t="s">
        <v>396</v>
      </c>
      <c r="G138" s="228"/>
      <c r="H138" s="228" t="s">
        <v>450</v>
      </c>
      <c r="I138" s="228" t="s">
        <v>428</v>
      </c>
      <c r="J138" s="228"/>
      <c r="K138" s="274"/>
    </row>
    <row r="139" spans="2:11" s="1" customFormat="1" ht="15" customHeight="1">
      <c r="B139" s="271"/>
      <c r="C139" s="228" t="s">
        <v>429</v>
      </c>
      <c r="D139" s="228"/>
      <c r="E139" s="228"/>
      <c r="F139" s="249" t="s">
        <v>396</v>
      </c>
      <c r="G139" s="228"/>
      <c r="H139" s="228" t="s">
        <v>451</v>
      </c>
      <c r="I139" s="228" t="s">
        <v>431</v>
      </c>
      <c r="J139" s="228"/>
      <c r="K139" s="274"/>
    </row>
    <row r="140" spans="2:11" s="1" customFormat="1" ht="15" customHeight="1">
      <c r="B140" s="271"/>
      <c r="C140" s="228" t="s">
        <v>432</v>
      </c>
      <c r="D140" s="228"/>
      <c r="E140" s="228"/>
      <c r="F140" s="249" t="s">
        <v>396</v>
      </c>
      <c r="G140" s="228"/>
      <c r="H140" s="228" t="s">
        <v>432</v>
      </c>
      <c r="I140" s="228" t="s">
        <v>431</v>
      </c>
      <c r="J140" s="228"/>
      <c r="K140" s="274"/>
    </row>
    <row r="141" spans="2:11" s="1" customFormat="1" ht="15" customHeight="1">
      <c r="B141" s="271"/>
      <c r="C141" s="228" t="s">
        <v>38</v>
      </c>
      <c r="D141" s="228"/>
      <c r="E141" s="228"/>
      <c r="F141" s="249" t="s">
        <v>396</v>
      </c>
      <c r="G141" s="228"/>
      <c r="H141" s="228" t="s">
        <v>452</v>
      </c>
      <c r="I141" s="228" t="s">
        <v>431</v>
      </c>
      <c r="J141" s="228"/>
      <c r="K141" s="274"/>
    </row>
    <row r="142" spans="2:11" s="1" customFormat="1" ht="15" customHeight="1">
      <c r="B142" s="271"/>
      <c r="C142" s="228" t="s">
        <v>453</v>
      </c>
      <c r="D142" s="228"/>
      <c r="E142" s="228"/>
      <c r="F142" s="249" t="s">
        <v>396</v>
      </c>
      <c r="G142" s="228"/>
      <c r="H142" s="228" t="s">
        <v>454</v>
      </c>
      <c r="I142" s="228" t="s">
        <v>431</v>
      </c>
      <c r="J142" s="228"/>
      <c r="K142" s="274"/>
    </row>
    <row r="143" spans="2:11" s="1" customFormat="1" ht="15" customHeight="1">
      <c r="B143" s="275"/>
      <c r="C143" s="276"/>
      <c r="D143" s="276"/>
      <c r="E143" s="276"/>
      <c r="F143" s="276"/>
      <c r="G143" s="276"/>
      <c r="H143" s="276"/>
      <c r="I143" s="276"/>
      <c r="J143" s="276"/>
      <c r="K143" s="277"/>
    </row>
    <row r="144" spans="2:11" s="1" customFormat="1" ht="18.75" customHeight="1">
      <c r="B144" s="262"/>
      <c r="C144" s="262"/>
      <c r="D144" s="262"/>
      <c r="E144" s="262"/>
      <c r="F144" s="263"/>
      <c r="G144" s="262"/>
      <c r="H144" s="262"/>
      <c r="I144" s="262"/>
      <c r="J144" s="262"/>
      <c r="K144" s="262"/>
    </row>
    <row r="145" spans="2:11" s="1" customFormat="1" ht="18.75" customHeight="1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</row>
    <row r="146" spans="2:11" s="1" customFormat="1" ht="7.5" customHeight="1">
      <c r="B146" s="236"/>
      <c r="C146" s="237"/>
      <c r="D146" s="237"/>
      <c r="E146" s="237"/>
      <c r="F146" s="237"/>
      <c r="G146" s="237"/>
      <c r="H146" s="237"/>
      <c r="I146" s="237"/>
      <c r="J146" s="237"/>
      <c r="K146" s="238"/>
    </row>
    <row r="147" spans="2:11" s="1" customFormat="1" ht="45" customHeight="1">
      <c r="B147" s="239"/>
      <c r="C147" s="353" t="s">
        <v>455</v>
      </c>
      <c r="D147" s="353"/>
      <c r="E147" s="353"/>
      <c r="F147" s="353"/>
      <c r="G147" s="353"/>
      <c r="H147" s="353"/>
      <c r="I147" s="353"/>
      <c r="J147" s="353"/>
      <c r="K147" s="240"/>
    </row>
    <row r="148" spans="2:11" s="1" customFormat="1" ht="17.25" customHeight="1">
      <c r="B148" s="239"/>
      <c r="C148" s="241" t="s">
        <v>390</v>
      </c>
      <c r="D148" s="241"/>
      <c r="E148" s="241"/>
      <c r="F148" s="241" t="s">
        <v>391</v>
      </c>
      <c r="G148" s="242"/>
      <c r="H148" s="241" t="s">
        <v>54</v>
      </c>
      <c r="I148" s="241" t="s">
        <v>57</v>
      </c>
      <c r="J148" s="241" t="s">
        <v>392</v>
      </c>
      <c r="K148" s="240"/>
    </row>
    <row r="149" spans="2:11" s="1" customFormat="1" ht="17.25" customHeight="1">
      <c r="B149" s="239"/>
      <c r="C149" s="243" t="s">
        <v>393</v>
      </c>
      <c r="D149" s="243"/>
      <c r="E149" s="243"/>
      <c r="F149" s="244" t="s">
        <v>394</v>
      </c>
      <c r="G149" s="245"/>
      <c r="H149" s="243"/>
      <c r="I149" s="243"/>
      <c r="J149" s="243" t="s">
        <v>395</v>
      </c>
      <c r="K149" s="240"/>
    </row>
    <row r="150" spans="2:11" s="1" customFormat="1" ht="5.25" customHeight="1">
      <c r="B150" s="251"/>
      <c r="C150" s="246"/>
      <c r="D150" s="246"/>
      <c r="E150" s="246"/>
      <c r="F150" s="246"/>
      <c r="G150" s="247"/>
      <c r="H150" s="246"/>
      <c r="I150" s="246"/>
      <c r="J150" s="246"/>
      <c r="K150" s="274"/>
    </row>
    <row r="151" spans="2:11" s="1" customFormat="1" ht="15" customHeight="1">
      <c r="B151" s="251"/>
      <c r="C151" s="278" t="s">
        <v>399</v>
      </c>
      <c r="D151" s="228"/>
      <c r="E151" s="228"/>
      <c r="F151" s="279" t="s">
        <v>396</v>
      </c>
      <c r="G151" s="228"/>
      <c r="H151" s="278" t="s">
        <v>436</v>
      </c>
      <c r="I151" s="278" t="s">
        <v>398</v>
      </c>
      <c r="J151" s="278">
        <v>120</v>
      </c>
      <c r="K151" s="274"/>
    </row>
    <row r="152" spans="2:11" s="1" customFormat="1" ht="15" customHeight="1">
      <c r="B152" s="251"/>
      <c r="C152" s="278" t="s">
        <v>445</v>
      </c>
      <c r="D152" s="228"/>
      <c r="E152" s="228"/>
      <c r="F152" s="279" t="s">
        <v>396</v>
      </c>
      <c r="G152" s="228"/>
      <c r="H152" s="278" t="s">
        <v>456</v>
      </c>
      <c r="I152" s="278" t="s">
        <v>398</v>
      </c>
      <c r="J152" s="278" t="s">
        <v>447</v>
      </c>
      <c r="K152" s="274"/>
    </row>
    <row r="153" spans="2:11" s="1" customFormat="1" ht="15" customHeight="1">
      <c r="B153" s="251"/>
      <c r="C153" s="278" t="s">
        <v>344</v>
      </c>
      <c r="D153" s="228"/>
      <c r="E153" s="228"/>
      <c r="F153" s="279" t="s">
        <v>396</v>
      </c>
      <c r="G153" s="228"/>
      <c r="H153" s="278" t="s">
        <v>457</v>
      </c>
      <c r="I153" s="278" t="s">
        <v>398</v>
      </c>
      <c r="J153" s="278" t="s">
        <v>447</v>
      </c>
      <c r="K153" s="274"/>
    </row>
    <row r="154" spans="2:11" s="1" customFormat="1" ht="15" customHeight="1">
      <c r="B154" s="251"/>
      <c r="C154" s="278" t="s">
        <v>401</v>
      </c>
      <c r="D154" s="228"/>
      <c r="E154" s="228"/>
      <c r="F154" s="279" t="s">
        <v>402</v>
      </c>
      <c r="G154" s="228"/>
      <c r="H154" s="278" t="s">
        <v>436</v>
      </c>
      <c r="I154" s="278" t="s">
        <v>398</v>
      </c>
      <c r="J154" s="278">
        <v>50</v>
      </c>
      <c r="K154" s="274"/>
    </row>
    <row r="155" spans="2:11" s="1" customFormat="1" ht="15" customHeight="1">
      <c r="B155" s="251"/>
      <c r="C155" s="278" t="s">
        <v>404</v>
      </c>
      <c r="D155" s="228"/>
      <c r="E155" s="228"/>
      <c r="F155" s="279" t="s">
        <v>396</v>
      </c>
      <c r="G155" s="228"/>
      <c r="H155" s="278" t="s">
        <v>436</v>
      </c>
      <c r="I155" s="278" t="s">
        <v>406</v>
      </c>
      <c r="J155" s="278"/>
      <c r="K155" s="274"/>
    </row>
    <row r="156" spans="2:11" s="1" customFormat="1" ht="15" customHeight="1">
      <c r="B156" s="251"/>
      <c r="C156" s="278" t="s">
        <v>415</v>
      </c>
      <c r="D156" s="228"/>
      <c r="E156" s="228"/>
      <c r="F156" s="279" t="s">
        <v>402</v>
      </c>
      <c r="G156" s="228"/>
      <c r="H156" s="278" t="s">
        <v>436</v>
      </c>
      <c r="I156" s="278" t="s">
        <v>398</v>
      </c>
      <c r="J156" s="278">
        <v>50</v>
      </c>
      <c r="K156" s="274"/>
    </row>
    <row r="157" spans="2:11" s="1" customFormat="1" ht="15" customHeight="1">
      <c r="B157" s="251"/>
      <c r="C157" s="278" t="s">
        <v>423</v>
      </c>
      <c r="D157" s="228"/>
      <c r="E157" s="228"/>
      <c r="F157" s="279" t="s">
        <v>402</v>
      </c>
      <c r="G157" s="228"/>
      <c r="H157" s="278" t="s">
        <v>436</v>
      </c>
      <c r="I157" s="278" t="s">
        <v>398</v>
      </c>
      <c r="J157" s="278">
        <v>50</v>
      </c>
      <c r="K157" s="274"/>
    </row>
    <row r="158" spans="2:11" s="1" customFormat="1" ht="15" customHeight="1">
      <c r="B158" s="251"/>
      <c r="C158" s="278" t="s">
        <v>421</v>
      </c>
      <c r="D158" s="228"/>
      <c r="E158" s="228"/>
      <c r="F158" s="279" t="s">
        <v>402</v>
      </c>
      <c r="G158" s="228"/>
      <c r="H158" s="278" t="s">
        <v>436</v>
      </c>
      <c r="I158" s="278" t="s">
        <v>398</v>
      </c>
      <c r="J158" s="278">
        <v>50</v>
      </c>
      <c r="K158" s="274"/>
    </row>
    <row r="159" spans="2:11" s="1" customFormat="1" ht="15" customHeight="1">
      <c r="B159" s="251"/>
      <c r="C159" s="278" t="s">
        <v>82</v>
      </c>
      <c r="D159" s="228"/>
      <c r="E159" s="228"/>
      <c r="F159" s="279" t="s">
        <v>396</v>
      </c>
      <c r="G159" s="228"/>
      <c r="H159" s="278" t="s">
        <v>458</v>
      </c>
      <c r="I159" s="278" t="s">
        <v>398</v>
      </c>
      <c r="J159" s="278" t="s">
        <v>459</v>
      </c>
      <c r="K159" s="274"/>
    </row>
    <row r="160" spans="2:11" s="1" customFormat="1" ht="15" customHeight="1">
      <c r="B160" s="251"/>
      <c r="C160" s="278" t="s">
        <v>460</v>
      </c>
      <c r="D160" s="228"/>
      <c r="E160" s="228"/>
      <c r="F160" s="279" t="s">
        <v>396</v>
      </c>
      <c r="G160" s="228"/>
      <c r="H160" s="278" t="s">
        <v>461</v>
      </c>
      <c r="I160" s="278" t="s">
        <v>431</v>
      </c>
      <c r="J160" s="278"/>
      <c r="K160" s="274"/>
    </row>
    <row r="161" spans="2:11" s="1" customFormat="1" ht="15" customHeight="1">
      <c r="B161" s="280"/>
      <c r="C161" s="260"/>
      <c r="D161" s="260"/>
      <c r="E161" s="260"/>
      <c r="F161" s="260"/>
      <c r="G161" s="260"/>
      <c r="H161" s="260"/>
      <c r="I161" s="260"/>
      <c r="J161" s="260"/>
      <c r="K161" s="281"/>
    </row>
    <row r="162" spans="2:11" s="1" customFormat="1" ht="18.75" customHeight="1">
      <c r="B162" s="262"/>
      <c r="C162" s="272"/>
      <c r="D162" s="272"/>
      <c r="E162" s="272"/>
      <c r="F162" s="282"/>
      <c r="G162" s="272"/>
      <c r="H162" s="272"/>
      <c r="I162" s="272"/>
      <c r="J162" s="272"/>
      <c r="K162" s="262"/>
    </row>
    <row r="163" spans="2:11" s="1" customFormat="1" ht="18.75" customHeight="1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</row>
    <row r="164" spans="2:11" s="1" customFormat="1" ht="7.5" customHeight="1">
      <c r="B164" s="217"/>
      <c r="C164" s="218"/>
      <c r="D164" s="218"/>
      <c r="E164" s="218"/>
      <c r="F164" s="218"/>
      <c r="G164" s="218"/>
      <c r="H164" s="218"/>
      <c r="I164" s="218"/>
      <c r="J164" s="218"/>
      <c r="K164" s="219"/>
    </row>
    <row r="165" spans="2:11" s="1" customFormat="1" ht="45" customHeight="1">
      <c r="B165" s="220"/>
      <c r="C165" s="351" t="s">
        <v>462</v>
      </c>
      <c r="D165" s="351"/>
      <c r="E165" s="351"/>
      <c r="F165" s="351"/>
      <c r="G165" s="351"/>
      <c r="H165" s="351"/>
      <c r="I165" s="351"/>
      <c r="J165" s="351"/>
      <c r="K165" s="221"/>
    </row>
    <row r="166" spans="2:11" s="1" customFormat="1" ht="17.25" customHeight="1">
      <c r="B166" s="220"/>
      <c r="C166" s="241" t="s">
        <v>390</v>
      </c>
      <c r="D166" s="241"/>
      <c r="E166" s="241"/>
      <c r="F166" s="241" t="s">
        <v>391</v>
      </c>
      <c r="G166" s="283"/>
      <c r="H166" s="284" t="s">
        <v>54</v>
      </c>
      <c r="I166" s="284" t="s">
        <v>57</v>
      </c>
      <c r="J166" s="241" t="s">
        <v>392</v>
      </c>
      <c r="K166" s="221"/>
    </row>
    <row r="167" spans="2:11" s="1" customFormat="1" ht="17.25" customHeight="1">
      <c r="B167" s="222"/>
      <c r="C167" s="243" t="s">
        <v>393</v>
      </c>
      <c r="D167" s="243"/>
      <c r="E167" s="243"/>
      <c r="F167" s="244" t="s">
        <v>394</v>
      </c>
      <c r="G167" s="285"/>
      <c r="H167" s="286"/>
      <c r="I167" s="286"/>
      <c r="J167" s="243" t="s">
        <v>395</v>
      </c>
      <c r="K167" s="223"/>
    </row>
    <row r="168" spans="2:11" s="1" customFormat="1" ht="5.25" customHeight="1">
      <c r="B168" s="251"/>
      <c r="C168" s="246"/>
      <c r="D168" s="246"/>
      <c r="E168" s="246"/>
      <c r="F168" s="246"/>
      <c r="G168" s="247"/>
      <c r="H168" s="246"/>
      <c r="I168" s="246"/>
      <c r="J168" s="246"/>
      <c r="K168" s="274"/>
    </row>
    <row r="169" spans="2:11" s="1" customFormat="1" ht="15" customHeight="1">
      <c r="B169" s="251"/>
      <c r="C169" s="228" t="s">
        <v>399</v>
      </c>
      <c r="D169" s="228"/>
      <c r="E169" s="228"/>
      <c r="F169" s="249" t="s">
        <v>396</v>
      </c>
      <c r="G169" s="228"/>
      <c r="H169" s="228" t="s">
        <v>436</v>
      </c>
      <c r="I169" s="228" t="s">
        <v>398</v>
      </c>
      <c r="J169" s="228">
        <v>120</v>
      </c>
      <c r="K169" s="274"/>
    </row>
    <row r="170" spans="2:11" s="1" customFormat="1" ht="15" customHeight="1">
      <c r="B170" s="251"/>
      <c r="C170" s="228" t="s">
        <v>445</v>
      </c>
      <c r="D170" s="228"/>
      <c r="E170" s="228"/>
      <c r="F170" s="249" t="s">
        <v>396</v>
      </c>
      <c r="G170" s="228"/>
      <c r="H170" s="228" t="s">
        <v>446</v>
      </c>
      <c r="I170" s="228" t="s">
        <v>398</v>
      </c>
      <c r="J170" s="228" t="s">
        <v>447</v>
      </c>
      <c r="K170" s="274"/>
    </row>
    <row r="171" spans="2:11" s="1" customFormat="1" ht="15" customHeight="1">
      <c r="B171" s="251"/>
      <c r="C171" s="228" t="s">
        <v>344</v>
      </c>
      <c r="D171" s="228"/>
      <c r="E171" s="228"/>
      <c r="F171" s="249" t="s">
        <v>396</v>
      </c>
      <c r="G171" s="228"/>
      <c r="H171" s="228" t="s">
        <v>463</v>
      </c>
      <c r="I171" s="228" t="s">
        <v>398</v>
      </c>
      <c r="J171" s="228" t="s">
        <v>447</v>
      </c>
      <c r="K171" s="274"/>
    </row>
    <row r="172" spans="2:11" s="1" customFormat="1" ht="15" customHeight="1">
      <c r="B172" s="251"/>
      <c r="C172" s="228" t="s">
        <v>401</v>
      </c>
      <c r="D172" s="228"/>
      <c r="E172" s="228"/>
      <c r="F172" s="249" t="s">
        <v>402</v>
      </c>
      <c r="G172" s="228"/>
      <c r="H172" s="228" t="s">
        <v>463</v>
      </c>
      <c r="I172" s="228" t="s">
        <v>398</v>
      </c>
      <c r="J172" s="228">
        <v>50</v>
      </c>
      <c r="K172" s="274"/>
    </row>
    <row r="173" spans="2:11" s="1" customFormat="1" ht="15" customHeight="1">
      <c r="B173" s="251"/>
      <c r="C173" s="228" t="s">
        <v>404</v>
      </c>
      <c r="D173" s="228"/>
      <c r="E173" s="228"/>
      <c r="F173" s="249" t="s">
        <v>396</v>
      </c>
      <c r="G173" s="228"/>
      <c r="H173" s="228" t="s">
        <v>463</v>
      </c>
      <c r="I173" s="228" t="s">
        <v>406</v>
      </c>
      <c r="J173" s="228"/>
      <c r="K173" s="274"/>
    </row>
    <row r="174" spans="2:11" s="1" customFormat="1" ht="15" customHeight="1">
      <c r="B174" s="251"/>
      <c r="C174" s="228" t="s">
        <v>415</v>
      </c>
      <c r="D174" s="228"/>
      <c r="E174" s="228"/>
      <c r="F174" s="249" t="s">
        <v>402</v>
      </c>
      <c r="G174" s="228"/>
      <c r="H174" s="228" t="s">
        <v>463</v>
      </c>
      <c r="I174" s="228" t="s">
        <v>398</v>
      </c>
      <c r="J174" s="228">
        <v>50</v>
      </c>
      <c r="K174" s="274"/>
    </row>
    <row r="175" spans="2:11" s="1" customFormat="1" ht="15" customHeight="1">
      <c r="B175" s="251"/>
      <c r="C175" s="228" t="s">
        <v>423</v>
      </c>
      <c r="D175" s="228"/>
      <c r="E175" s="228"/>
      <c r="F175" s="249" t="s">
        <v>402</v>
      </c>
      <c r="G175" s="228"/>
      <c r="H175" s="228" t="s">
        <v>463</v>
      </c>
      <c r="I175" s="228" t="s">
        <v>398</v>
      </c>
      <c r="J175" s="228">
        <v>50</v>
      </c>
      <c r="K175" s="274"/>
    </row>
    <row r="176" spans="2:11" s="1" customFormat="1" ht="15" customHeight="1">
      <c r="B176" s="251"/>
      <c r="C176" s="228" t="s">
        <v>421</v>
      </c>
      <c r="D176" s="228"/>
      <c r="E176" s="228"/>
      <c r="F176" s="249" t="s">
        <v>402</v>
      </c>
      <c r="G176" s="228"/>
      <c r="H176" s="228" t="s">
        <v>463</v>
      </c>
      <c r="I176" s="228" t="s">
        <v>398</v>
      </c>
      <c r="J176" s="228">
        <v>50</v>
      </c>
      <c r="K176" s="274"/>
    </row>
    <row r="177" spans="2:11" s="1" customFormat="1" ht="15" customHeight="1">
      <c r="B177" s="251"/>
      <c r="C177" s="228" t="s">
        <v>89</v>
      </c>
      <c r="D177" s="228"/>
      <c r="E177" s="228"/>
      <c r="F177" s="249" t="s">
        <v>396</v>
      </c>
      <c r="G177" s="228"/>
      <c r="H177" s="228" t="s">
        <v>464</v>
      </c>
      <c r="I177" s="228" t="s">
        <v>465</v>
      </c>
      <c r="J177" s="228"/>
      <c r="K177" s="274"/>
    </row>
    <row r="178" spans="2:11" s="1" customFormat="1" ht="15" customHeight="1">
      <c r="B178" s="251"/>
      <c r="C178" s="228" t="s">
        <v>57</v>
      </c>
      <c r="D178" s="228"/>
      <c r="E178" s="228"/>
      <c r="F178" s="249" t="s">
        <v>396</v>
      </c>
      <c r="G178" s="228"/>
      <c r="H178" s="228" t="s">
        <v>466</v>
      </c>
      <c r="I178" s="228" t="s">
        <v>467</v>
      </c>
      <c r="J178" s="228">
        <v>1</v>
      </c>
      <c r="K178" s="274"/>
    </row>
    <row r="179" spans="2:11" s="1" customFormat="1" ht="15" customHeight="1">
      <c r="B179" s="251"/>
      <c r="C179" s="228" t="s">
        <v>53</v>
      </c>
      <c r="D179" s="228"/>
      <c r="E179" s="228"/>
      <c r="F179" s="249" t="s">
        <v>396</v>
      </c>
      <c r="G179" s="228"/>
      <c r="H179" s="228" t="s">
        <v>468</v>
      </c>
      <c r="I179" s="228" t="s">
        <v>398</v>
      </c>
      <c r="J179" s="228">
        <v>20</v>
      </c>
      <c r="K179" s="274"/>
    </row>
    <row r="180" spans="2:11" s="1" customFormat="1" ht="15" customHeight="1">
      <c r="B180" s="251"/>
      <c r="C180" s="228" t="s">
        <v>54</v>
      </c>
      <c r="D180" s="228"/>
      <c r="E180" s="228"/>
      <c r="F180" s="249" t="s">
        <v>396</v>
      </c>
      <c r="G180" s="228"/>
      <c r="H180" s="228" t="s">
        <v>469</v>
      </c>
      <c r="I180" s="228" t="s">
        <v>398</v>
      </c>
      <c r="J180" s="228">
        <v>255</v>
      </c>
      <c r="K180" s="274"/>
    </row>
    <row r="181" spans="2:11" s="1" customFormat="1" ht="15" customHeight="1">
      <c r="B181" s="251"/>
      <c r="C181" s="228" t="s">
        <v>90</v>
      </c>
      <c r="D181" s="228"/>
      <c r="E181" s="228"/>
      <c r="F181" s="249" t="s">
        <v>396</v>
      </c>
      <c r="G181" s="228"/>
      <c r="H181" s="228" t="s">
        <v>360</v>
      </c>
      <c r="I181" s="228" t="s">
        <v>398</v>
      </c>
      <c r="J181" s="228">
        <v>10</v>
      </c>
      <c r="K181" s="274"/>
    </row>
    <row r="182" spans="2:11" s="1" customFormat="1" ht="15" customHeight="1">
      <c r="B182" s="251"/>
      <c r="C182" s="228" t="s">
        <v>91</v>
      </c>
      <c r="D182" s="228"/>
      <c r="E182" s="228"/>
      <c r="F182" s="249" t="s">
        <v>396</v>
      </c>
      <c r="G182" s="228"/>
      <c r="H182" s="228" t="s">
        <v>470</v>
      </c>
      <c r="I182" s="228" t="s">
        <v>431</v>
      </c>
      <c r="J182" s="228"/>
      <c r="K182" s="274"/>
    </row>
    <row r="183" spans="2:11" s="1" customFormat="1" ht="15" customHeight="1">
      <c r="B183" s="251"/>
      <c r="C183" s="228" t="s">
        <v>471</v>
      </c>
      <c r="D183" s="228"/>
      <c r="E183" s="228"/>
      <c r="F183" s="249" t="s">
        <v>396</v>
      </c>
      <c r="G183" s="228"/>
      <c r="H183" s="228" t="s">
        <v>472</v>
      </c>
      <c r="I183" s="228" t="s">
        <v>431</v>
      </c>
      <c r="J183" s="228"/>
      <c r="K183" s="274"/>
    </row>
    <row r="184" spans="2:11" s="1" customFormat="1" ht="15" customHeight="1">
      <c r="B184" s="251"/>
      <c r="C184" s="228" t="s">
        <v>460</v>
      </c>
      <c r="D184" s="228"/>
      <c r="E184" s="228"/>
      <c r="F184" s="249" t="s">
        <v>396</v>
      </c>
      <c r="G184" s="228"/>
      <c r="H184" s="228" t="s">
        <v>473</v>
      </c>
      <c r="I184" s="228" t="s">
        <v>431</v>
      </c>
      <c r="J184" s="228"/>
      <c r="K184" s="274"/>
    </row>
    <row r="185" spans="2:11" s="1" customFormat="1" ht="15" customHeight="1">
      <c r="B185" s="251"/>
      <c r="C185" s="228" t="s">
        <v>93</v>
      </c>
      <c r="D185" s="228"/>
      <c r="E185" s="228"/>
      <c r="F185" s="249" t="s">
        <v>402</v>
      </c>
      <c r="G185" s="228"/>
      <c r="H185" s="228" t="s">
        <v>474</v>
      </c>
      <c r="I185" s="228" t="s">
        <v>398</v>
      </c>
      <c r="J185" s="228">
        <v>50</v>
      </c>
      <c r="K185" s="274"/>
    </row>
    <row r="186" spans="2:11" s="1" customFormat="1" ht="15" customHeight="1">
      <c r="B186" s="251"/>
      <c r="C186" s="228" t="s">
        <v>475</v>
      </c>
      <c r="D186" s="228"/>
      <c r="E186" s="228"/>
      <c r="F186" s="249" t="s">
        <v>402</v>
      </c>
      <c r="G186" s="228"/>
      <c r="H186" s="228" t="s">
        <v>476</v>
      </c>
      <c r="I186" s="228" t="s">
        <v>477</v>
      </c>
      <c r="J186" s="228"/>
      <c r="K186" s="274"/>
    </row>
    <row r="187" spans="2:11" s="1" customFormat="1" ht="15" customHeight="1">
      <c r="B187" s="251"/>
      <c r="C187" s="228" t="s">
        <v>478</v>
      </c>
      <c r="D187" s="228"/>
      <c r="E187" s="228"/>
      <c r="F187" s="249" t="s">
        <v>402</v>
      </c>
      <c r="G187" s="228"/>
      <c r="H187" s="228" t="s">
        <v>479</v>
      </c>
      <c r="I187" s="228" t="s">
        <v>477</v>
      </c>
      <c r="J187" s="228"/>
      <c r="K187" s="274"/>
    </row>
    <row r="188" spans="2:11" s="1" customFormat="1" ht="15" customHeight="1">
      <c r="B188" s="251"/>
      <c r="C188" s="228" t="s">
        <v>480</v>
      </c>
      <c r="D188" s="228"/>
      <c r="E188" s="228"/>
      <c r="F188" s="249" t="s">
        <v>402</v>
      </c>
      <c r="G188" s="228"/>
      <c r="H188" s="228" t="s">
        <v>481</v>
      </c>
      <c r="I188" s="228" t="s">
        <v>477</v>
      </c>
      <c r="J188" s="228"/>
      <c r="K188" s="274"/>
    </row>
    <row r="189" spans="2:11" s="1" customFormat="1" ht="15" customHeight="1">
      <c r="B189" s="251"/>
      <c r="C189" s="287" t="s">
        <v>482</v>
      </c>
      <c r="D189" s="228"/>
      <c r="E189" s="228"/>
      <c r="F189" s="249" t="s">
        <v>402</v>
      </c>
      <c r="G189" s="228"/>
      <c r="H189" s="228" t="s">
        <v>483</v>
      </c>
      <c r="I189" s="228" t="s">
        <v>484</v>
      </c>
      <c r="J189" s="288" t="s">
        <v>485</v>
      </c>
      <c r="K189" s="274"/>
    </row>
    <row r="190" spans="2:11" s="16" customFormat="1" ht="15" customHeight="1">
      <c r="B190" s="289"/>
      <c r="C190" s="290" t="s">
        <v>486</v>
      </c>
      <c r="D190" s="291"/>
      <c r="E190" s="291"/>
      <c r="F190" s="292" t="s">
        <v>402</v>
      </c>
      <c r="G190" s="291"/>
      <c r="H190" s="291" t="s">
        <v>487</v>
      </c>
      <c r="I190" s="291" t="s">
        <v>484</v>
      </c>
      <c r="J190" s="293" t="s">
        <v>485</v>
      </c>
      <c r="K190" s="294"/>
    </row>
    <row r="191" spans="2:11" s="1" customFormat="1" ht="15" customHeight="1">
      <c r="B191" s="251"/>
      <c r="C191" s="287" t="s">
        <v>42</v>
      </c>
      <c r="D191" s="228"/>
      <c r="E191" s="228"/>
      <c r="F191" s="249" t="s">
        <v>396</v>
      </c>
      <c r="G191" s="228"/>
      <c r="H191" s="225" t="s">
        <v>488</v>
      </c>
      <c r="I191" s="228" t="s">
        <v>489</v>
      </c>
      <c r="J191" s="228"/>
      <c r="K191" s="274"/>
    </row>
    <row r="192" spans="2:11" s="1" customFormat="1" ht="15" customHeight="1">
      <c r="B192" s="251"/>
      <c r="C192" s="287" t="s">
        <v>490</v>
      </c>
      <c r="D192" s="228"/>
      <c r="E192" s="228"/>
      <c r="F192" s="249" t="s">
        <v>396</v>
      </c>
      <c r="G192" s="228"/>
      <c r="H192" s="228" t="s">
        <v>491</v>
      </c>
      <c r="I192" s="228" t="s">
        <v>431</v>
      </c>
      <c r="J192" s="228"/>
      <c r="K192" s="274"/>
    </row>
    <row r="193" spans="2:11" s="1" customFormat="1" ht="15" customHeight="1">
      <c r="B193" s="251"/>
      <c r="C193" s="287" t="s">
        <v>492</v>
      </c>
      <c r="D193" s="228"/>
      <c r="E193" s="228"/>
      <c r="F193" s="249" t="s">
        <v>396</v>
      </c>
      <c r="G193" s="228"/>
      <c r="H193" s="228" t="s">
        <v>493</v>
      </c>
      <c r="I193" s="228" t="s">
        <v>431</v>
      </c>
      <c r="J193" s="228"/>
      <c r="K193" s="274"/>
    </row>
    <row r="194" spans="2:11" s="1" customFormat="1" ht="15" customHeight="1">
      <c r="B194" s="251"/>
      <c r="C194" s="287" t="s">
        <v>494</v>
      </c>
      <c r="D194" s="228"/>
      <c r="E194" s="228"/>
      <c r="F194" s="249" t="s">
        <v>402</v>
      </c>
      <c r="G194" s="228"/>
      <c r="H194" s="228" t="s">
        <v>495</v>
      </c>
      <c r="I194" s="228" t="s">
        <v>431</v>
      </c>
      <c r="J194" s="228"/>
      <c r="K194" s="274"/>
    </row>
    <row r="195" spans="2:11" s="1" customFormat="1" ht="15" customHeight="1">
      <c r="B195" s="280"/>
      <c r="C195" s="295"/>
      <c r="D195" s="260"/>
      <c r="E195" s="260"/>
      <c r="F195" s="260"/>
      <c r="G195" s="260"/>
      <c r="H195" s="260"/>
      <c r="I195" s="260"/>
      <c r="J195" s="260"/>
      <c r="K195" s="281"/>
    </row>
    <row r="196" spans="2:11" s="1" customFormat="1" ht="18.75" customHeight="1">
      <c r="B196" s="262"/>
      <c r="C196" s="272"/>
      <c r="D196" s="272"/>
      <c r="E196" s="272"/>
      <c r="F196" s="282"/>
      <c r="G196" s="272"/>
      <c r="H196" s="272"/>
      <c r="I196" s="272"/>
      <c r="J196" s="272"/>
      <c r="K196" s="262"/>
    </row>
    <row r="197" spans="2:11" s="1" customFormat="1" ht="18.75" customHeight="1">
      <c r="B197" s="262"/>
      <c r="C197" s="272"/>
      <c r="D197" s="272"/>
      <c r="E197" s="272"/>
      <c r="F197" s="282"/>
      <c r="G197" s="272"/>
      <c r="H197" s="272"/>
      <c r="I197" s="272"/>
      <c r="J197" s="272"/>
      <c r="K197" s="262"/>
    </row>
    <row r="198" spans="2:11" s="1" customFormat="1" ht="18.75" customHeight="1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</row>
    <row r="199" spans="2:11" s="1" customFormat="1" ht="13.5">
      <c r="B199" s="217"/>
      <c r="C199" s="218"/>
      <c r="D199" s="218"/>
      <c r="E199" s="218"/>
      <c r="F199" s="218"/>
      <c r="G199" s="218"/>
      <c r="H199" s="218"/>
      <c r="I199" s="218"/>
      <c r="J199" s="218"/>
      <c r="K199" s="219"/>
    </row>
    <row r="200" spans="2:11" s="1" customFormat="1" ht="21">
      <c r="B200" s="220"/>
      <c r="C200" s="351" t="s">
        <v>496</v>
      </c>
      <c r="D200" s="351"/>
      <c r="E200" s="351"/>
      <c r="F200" s="351"/>
      <c r="G200" s="351"/>
      <c r="H200" s="351"/>
      <c r="I200" s="351"/>
      <c r="J200" s="351"/>
      <c r="K200" s="221"/>
    </row>
    <row r="201" spans="2:11" s="1" customFormat="1" ht="25.5" customHeight="1">
      <c r="B201" s="220"/>
      <c r="C201" s="296" t="s">
        <v>497</v>
      </c>
      <c r="D201" s="296"/>
      <c r="E201" s="296"/>
      <c r="F201" s="296" t="s">
        <v>498</v>
      </c>
      <c r="G201" s="297"/>
      <c r="H201" s="354" t="s">
        <v>499</v>
      </c>
      <c r="I201" s="354"/>
      <c r="J201" s="354"/>
      <c r="K201" s="221"/>
    </row>
    <row r="202" spans="2:11" s="1" customFormat="1" ht="5.25" customHeight="1">
      <c r="B202" s="251"/>
      <c r="C202" s="246"/>
      <c r="D202" s="246"/>
      <c r="E202" s="246"/>
      <c r="F202" s="246"/>
      <c r="G202" s="272"/>
      <c r="H202" s="246"/>
      <c r="I202" s="246"/>
      <c r="J202" s="246"/>
      <c r="K202" s="274"/>
    </row>
    <row r="203" spans="2:11" s="1" customFormat="1" ht="15" customHeight="1">
      <c r="B203" s="251"/>
      <c r="C203" s="228" t="s">
        <v>489</v>
      </c>
      <c r="D203" s="228"/>
      <c r="E203" s="228"/>
      <c r="F203" s="249" t="s">
        <v>43</v>
      </c>
      <c r="G203" s="228"/>
      <c r="H203" s="355" t="s">
        <v>500</v>
      </c>
      <c r="I203" s="355"/>
      <c r="J203" s="355"/>
      <c r="K203" s="274"/>
    </row>
    <row r="204" spans="2:11" s="1" customFormat="1" ht="15" customHeight="1">
      <c r="B204" s="251"/>
      <c r="C204" s="228"/>
      <c r="D204" s="228"/>
      <c r="E204" s="228"/>
      <c r="F204" s="249" t="s">
        <v>44</v>
      </c>
      <c r="G204" s="228"/>
      <c r="H204" s="355" t="s">
        <v>501</v>
      </c>
      <c r="I204" s="355"/>
      <c r="J204" s="355"/>
      <c r="K204" s="274"/>
    </row>
    <row r="205" spans="2:11" s="1" customFormat="1" ht="15" customHeight="1">
      <c r="B205" s="251"/>
      <c r="C205" s="228"/>
      <c r="D205" s="228"/>
      <c r="E205" s="228"/>
      <c r="F205" s="249" t="s">
        <v>47</v>
      </c>
      <c r="G205" s="228"/>
      <c r="H205" s="355" t="s">
        <v>502</v>
      </c>
      <c r="I205" s="355"/>
      <c r="J205" s="355"/>
      <c r="K205" s="274"/>
    </row>
    <row r="206" spans="2:11" s="1" customFormat="1" ht="15" customHeight="1">
      <c r="B206" s="251"/>
      <c r="C206" s="228"/>
      <c r="D206" s="228"/>
      <c r="E206" s="228"/>
      <c r="F206" s="249" t="s">
        <v>45</v>
      </c>
      <c r="G206" s="228"/>
      <c r="H206" s="355" t="s">
        <v>503</v>
      </c>
      <c r="I206" s="355"/>
      <c r="J206" s="355"/>
      <c r="K206" s="274"/>
    </row>
    <row r="207" spans="2:11" s="1" customFormat="1" ht="15" customHeight="1">
      <c r="B207" s="251"/>
      <c r="C207" s="228"/>
      <c r="D207" s="228"/>
      <c r="E207" s="228"/>
      <c r="F207" s="249" t="s">
        <v>46</v>
      </c>
      <c r="G207" s="228"/>
      <c r="H207" s="355" t="s">
        <v>504</v>
      </c>
      <c r="I207" s="355"/>
      <c r="J207" s="355"/>
      <c r="K207" s="274"/>
    </row>
    <row r="208" spans="2:11" s="1" customFormat="1" ht="15" customHeight="1">
      <c r="B208" s="251"/>
      <c r="C208" s="228"/>
      <c r="D208" s="228"/>
      <c r="E208" s="228"/>
      <c r="F208" s="249"/>
      <c r="G208" s="228"/>
      <c r="H208" s="228"/>
      <c r="I208" s="228"/>
      <c r="J208" s="228"/>
      <c r="K208" s="274"/>
    </row>
    <row r="209" spans="2:11" s="1" customFormat="1" ht="15" customHeight="1">
      <c r="B209" s="251"/>
      <c r="C209" s="228" t="s">
        <v>443</v>
      </c>
      <c r="D209" s="228"/>
      <c r="E209" s="228"/>
      <c r="F209" s="249" t="s">
        <v>76</v>
      </c>
      <c r="G209" s="228"/>
      <c r="H209" s="355" t="s">
        <v>505</v>
      </c>
      <c r="I209" s="355"/>
      <c r="J209" s="355"/>
      <c r="K209" s="274"/>
    </row>
    <row r="210" spans="2:11" s="1" customFormat="1" ht="15" customHeight="1">
      <c r="B210" s="251"/>
      <c r="C210" s="228"/>
      <c r="D210" s="228"/>
      <c r="E210" s="228"/>
      <c r="F210" s="249" t="s">
        <v>338</v>
      </c>
      <c r="G210" s="228"/>
      <c r="H210" s="355" t="s">
        <v>339</v>
      </c>
      <c r="I210" s="355"/>
      <c r="J210" s="355"/>
      <c r="K210" s="274"/>
    </row>
    <row r="211" spans="2:11" s="1" customFormat="1" ht="15" customHeight="1">
      <c r="B211" s="251"/>
      <c r="C211" s="228"/>
      <c r="D211" s="228"/>
      <c r="E211" s="228"/>
      <c r="F211" s="249" t="s">
        <v>336</v>
      </c>
      <c r="G211" s="228"/>
      <c r="H211" s="355" t="s">
        <v>506</v>
      </c>
      <c r="I211" s="355"/>
      <c r="J211" s="355"/>
      <c r="K211" s="274"/>
    </row>
    <row r="212" spans="2:11" s="1" customFormat="1" ht="15" customHeight="1">
      <c r="B212" s="298"/>
      <c r="C212" s="228"/>
      <c r="D212" s="228"/>
      <c r="E212" s="228"/>
      <c r="F212" s="249" t="s">
        <v>340</v>
      </c>
      <c r="G212" s="287"/>
      <c r="H212" s="356" t="s">
        <v>341</v>
      </c>
      <c r="I212" s="356"/>
      <c r="J212" s="356"/>
      <c r="K212" s="299"/>
    </row>
    <row r="213" spans="2:11" s="1" customFormat="1" ht="15" customHeight="1">
      <c r="B213" s="298"/>
      <c r="C213" s="228"/>
      <c r="D213" s="228"/>
      <c r="E213" s="228"/>
      <c r="F213" s="249" t="s">
        <v>342</v>
      </c>
      <c r="G213" s="287"/>
      <c r="H213" s="356" t="s">
        <v>507</v>
      </c>
      <c r="I213" s="356"/>
      <c r="J213" s="356"/>
      <c r="K213" s="299"/>
    </row>
    <row r="214" spans="2:11" s="1" customFormat="1" ht="15" customHeight="1">
      <c r="B214" s="298"/>
      <c r="C214" s="228"/>
      <c r="D214" s="228"/>
      <c r="E214" s="228"/>
      <c r="F214" s="249"/>
      <c r="G214" s="287"/>
      <c r="H214" s="278"/>
      <c r="I214" s="278"/>
      <c r="J214" s="278"/>
      <c r="K214" s="299"/>
    </row>
    <row r="215" spans="2:11" s="1" customFormat="1" ht="15" customHeight="1">
      <c r="B215" s="298"/>
      <c r="C215" s="228" t="s">
        <v>467</v>
      </c>
      <c r="D215" s="228"/>
      <c r="E215" s="228"/>
      <c r="F215" s="249">
        <v>1</v>
      </c>
      <c r="G215" s="287"/>
      <c r="H215" s="356" t="s">
        <v>508</v>
      </c>
      <c r="I215" s="356"/>
      <c r="J215" s="356"/>
      <c r="K215" s="299"/>
    </row>
    <row r="216" spans="2:11" s="1" customFormat="1" ht="15" customHeight="1">
      <c r="B216" s="298"/>
      <c r="C216" s="228"/>
      <c r="D216" s="228"/>
      <c r="E216" s="228"/>
      <c r="F216" s="249">
        <v>2</v>
      </c>
      <c r="G216" s="287"/>
      <c r="H216" s="356" t="s">
        <v>509</v>
      </c>
      <c r="I216" s="356"/>
      <c r="J216" s="356"/>
      <c r="K216" s="299"/>
    </row>
    <row r="217" spans="2:11" s="1" customFormat="1" ht="15" customHeight="1">
      <c r="B217" s="298"/>
      <c r="C217" s="228"/>
      <c r="D217" s="228"/>
      <c r="E217" s="228"/>
      <c r="F217" s="249">
        <v>3</v>
      </c>
      <c r="G217" s="287"/>
      <c r="H217" s="356" t="s">
        <v>510</v>
      </c>
      <c r="I217" s="356"/>
      <c r="J217" s="356"/>
      <c r="K217" s="299"/>
    </row>
    <row r="218" spans="2:11" s="1" customFormat="1" ht="15" customHeight="1">
      <c r="B218" s="298"/>
      <c r="C218" s="228"/>
      <c r="D218" s="228"/>
      <c r="E218" s="228"/>
      <c r="F218" s="249">
        <v>4</v>
      </c>
      <c r="G218" s="287"/>
      <c r="H218" s="356" t="s">
        <v>511</v>
      </c>
      <c r="I218" s="356"/>
      <c r="J218" s="356"/>
      <c r="K218" s="299"/>
    </row>
    <row r="219" spans="2:11" s="1" customFormat="1" ht="12.75" customHeight="1">
      <c r="B219" s="300"/>
      <c r="C219" s="301"/>
      <c r="D219" s="301"/>
      <c r="E219" s="301"/>
      <c r="F219" s="301"/>
      <c r="G219" s="301"/>
      <c r="H219" s="301"/>
      <c r="I219" s="301"/>
      <c r="J219" s="301"/>
      <c r="K219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2025-2-2 - Údržba HOZ Čes...</vt:lpstr>
      <vt:lpstr>Pokyny pro vyplnění</vt:lpstr>
      <vt:lpstr>'2025-2-2 - Údržba HOZ Čes...'!Názvy_tisku</vt:lpstr>
      <vt:lpstr>'Rekapitulace stavby'!Názvy_tisku</vt:lpstr>
      <vt:lpstr>'2025-2-2 - Údržba HOZ Čes...'!Oblast_tisku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Jan Ing.</dc:creator>
  <cp:lastModifiedBy>Novotná Blanka</cp:lastModifiedBy>
  <dcterms:created xsi:type="dcterms:W3CDTF">2025-07-11T07:07:42Z</dcterms:created>
  <dcterms:modified xsi:type="dcterms:W3CDTF">2025-07-21T08:08:31Z</dcterms:modified>
</cp:coreProperties>
</file>