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Brno zakázky\23 Údržba HOZ Novojičínsko, Ostravsko A2\Výzva\"/>
    </mc:Choice>
  </mc:AlternateContent>
  <xr:revisionPtr revIDLastSave="0" documentId="13_ncr:1_{AD461BEC-AF2F-4170-BB4C-3DBEAA30C86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SO 1 - HMZ Loučka-402_151" sheetId="2" r:id="rId2"/>
    <sheet name="SO 2 - Nebory A-403_180" sheetId="3" r:id="rId3"/>
    <sheet name="SO 3 - HMZ Antošovice-43_021" sheetId="4" r:id="rId4"/>
    <sheet name="SO 4 - HMZ Brantice-401_028" sheetId="5" r:id="rId5"/>
    <sheet name="SO 5 - HMZ Brantice-401_026" sheetId="6" r:id="rId6"/>
  </sheets>
  <definedNames>
    <definedName name="_xlnm._FilterDatabase" localSheetId="1" hidden="1">'SO 1 - HMZ Loučka-402_151'!$C$80:$K$91</definedName>
    <definedName name="_xlnm._FilterDatabase" localSheetId="2" hidden="1">'SO 2 - Nebory A-403_180'!$C$80:$K$91</definedName>
    <definedName name="_xlnm._FilterDatabase" localSheetId="3" hidden="1">'SO 3 - HMZ Antošovice-43_021'!$C$80:$K$91</definedName>
    <definedName name="_xlnm._FilterDatabase" localSheetId="4" hidden="1">'SO 4 - HMZ Brantice-401_028'!$C$80:$K$91</definedName>
    <definedName name="_xlnm._FilterDatabase" localSheetId="5" hidden="1">'SO 5 - HMZ Brantice-401_026'!$C$80:$K$91</definedName>
    <definedName name="_xlnm.Print_Titles" localSheetId="0">'Rekapitulace stavby'!$52:$52</definedName>
    <definedName name="_xlnm.Print_Titles" localSheetId="1">'SO 1 - HMZ Loučka-402_151'!$80:$80</definedName>
    <definedName name="_xlnm.Print_Titles" localSheetId="2">'SO 2 - Nebory A-403_180'!$80:$80</definedName>
    <definedName name="_xlnm.Print_Titles" localSheetId="3">'SO 3 - HMZ Antošovice-43_021'!$80:$80</definedName>
    <definedName name="_xlnm.Print_Titles" localSheetId="4">'SO 4 - HMZ Brantice-401_028'!$80:$80</definedName>
    <definedName name="_xlnm.Print_Titles" localSheetId="5">'SO 5 - HMZ Brantice-401_026'!$80:$80</definedName>
    <definedName name="_xlnm.Print_Area" localSheetId="0">'Rekapitulace stavby'!$D$4:$AO$36,'Rekapitulace stavby'!$C$42:$AQ$60</definedName>
    <definedName name="_xlnm.Print_Area" localSheetId="1">'SO 1 - HMZ Loučka-402_151'!$C$4:$J$39,'SO 1 - HMZ Loučka-402_151'!$C$68:$K$91</definedName>
    <definedName name="_xlnm.Print_Area" localSheetId="2">'SO 2 - Nebory A-403_180'!$C$4:$J$39,'SO 2 - Nebory A-403_180'!$C$68:$K$91</definedName>
    <definedName name="_xlnm.Print_Area" localSheetId="3">'SO 3 - HMZ Antošovice-43_021'!$C$4:$J$39,'SO 3 - HMZ Antošovice-43_021'!$C$68:$K$91</definedName>
    <definedName name="_xlnm.Print_Area" localSheetId="4">'SO 4 - HMZ Brantice-401_028'!$C$4:$J$39,'SO 4 - HMZ Brantice-401_028'!$C$68:$K$91</definedName>
    <definedName name="_xlnm.Print_Area" localSheetId="5">'SO 5 - HMZ Brantice-401_026'!$C$4:$J$39,'SO 5 - HMZ Brantice-401_026'!$C$68:$K$91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59" i="1" s="1"/>
  <c r="J35" i="6"/>
  <c r="AX59" i="1"/>
  <c r="BI88" i="6"/>
  <c r="BH88" i="6"/>
  <c r="BG88" i="6"/>
  <c r="BF88" i="6"/>
  <c r="T88" i="6"/>
  <c r="R88" i="6"/>
  <c r="P88" i="6"/>
  <c r="BI84" i="6"/>
  <c r="BH84" i="6"/>
  <c r="BG84" i="6"/>
  <c r="BF84" i="6"/>
  <c r="T84" i="6"/>
  <c r="R84" i="6"/>
  <c r="P84" i="6"/>
  <c r="J78" i="6"/>
  <c r="J77" i="6"/>
  <c r="F75" i="6"/>
  <c r="E73" i="6"/>
  <c r="J55" i="6"/>
  <c r="J54" i="6"/>
  <c r="F52" i="6"/>
  <c r="E50" i="6"/>
  <c r="J18" i="6"/>
  <c r="E18" i="6"/>
  <c r="F78" i="6"/>
  <c r="J17" i="6"/>
  <c r="J15" i="6"/>
  <c r="E15" i="6"/>
  <c r="F77" i="6" s="1"/>
  <c r="J14" i="6"/>
  <c r="J12" i="6"/>
  <c r="J52" i="6" s="1"/>
  <c r="E7" i="6"/>
  <c r="E71" i="6" s="1"/>
  <c r="J37" i="5"/>
  <c r="J36" i="5"/>
  <c r="AY58" i="1" s="1"/>
  <c r="J35" i="5"/>
  <c r="AX58" i="1" s="1"/>
  <c r="BI88" i="5"/>
  <c r="BH88" i="5"/>
  <c r="BG88" i="5"/>
  <c r="BF88" i="5"/>
  <c r="T88" i="5"/>
  <c r="R88" i="5"/>
  <c r="P88" i="5"/>
  <c r="BI84" i="5"/>
  <c r="BH84" i="5"/>
  <c r="BG84" i="5"/>
  <c r="BF84" i="5"/>
  <c r="T84" i="5"/>
  <c r="R84" i="5"/>
  <c r="P84" i="5"/>
  <c r="J78" i="5"/>
  <c r="J77" i="5"/>
  <c r="F75" i="5"/>
  <c r="E73" i="5"/>
  <c r="J55" i="5"/>
  <c r="J54" i="5"/>
  <c r="F52" i="5"/>
  <c r="E50" i="5"/>
  <c r="J18" i="5"/>
  <c r="E18" i="5"/>
  <c r="F55" i="5"/>
  <c r="J17" i="5"/>
  <c r="J15" i="5"/>
  <c r="E15" i="5"/>
  <c r="F54" i="5"/>
  <c r="J14" i="5"/>
  <c r="J12" i="5"/>
  <c r="J52" i="5" s="1"/>
  <c r="E7" i="5"/>
  <c r="E71" i="5"/>
  <c r="J37" i="4"/>
  <c r="J36" i="4"/>
  <c r="AY57" i="1"/>
  <c r="J35" i="4"/>
  <c r="AX57" i="1"/>
  <c r="BI88" i="4"/>
  <c r="BH88" i="4"/>
  <c r="BG88" i="4"/>
  <c r="BF88" i="4"/>
  <c r="T88" i="4"/>
  <c r="R88" i="4"/>
  <c r="P88" i="4"/>
  <c r="BI84" i="4"/>
  <c r="BH84" i="4"/>
  <c r="BG84" i="4"/>
  <c r="BF84" i="4"/>
  <c r="T84" i="4"/>
  <c r="R84" i="4"/>
  <c r="P84" i="4"/>
  <c r="J78" i="4"/>
  <c r="J77" i="4"/>
  <c r="F75" i="4"/>
  <c r="E73" i="4"/>
  <c r="J55" i="4"/>
  <c r="J54" i="4"/>
  <c r="F52" i="4"/>
  <c r="E50" i="4"/>
  <c r="J18" i="4"/>
  <c r="E18" i="4"/>
  <c r="F55" i="4" s="1"/>
  <c r="J17" i="4"/>
  <c r="J15" i="4"/>
  <c r="E15" i="4"/>
  <c r="F77" i="4" s="1"/>
  <c r="J14" i="4"/>
  <c r="J12" i="4"/>
  <c r="J52" i="4" s="1"/>
  <c r="E7" i="4"/>
  <c r="E48" i="4"/>
  <c r="J37" i="3"/>
  <c r="J36" i="3"/>
  <c r="AY56" i="1" s="1"/>
  <c r="J35" i="3"/>
  <c r="AX56" i="1" s="1"/>
  <c r="BI88" i="3"/>
  <c r="BH88" i="3"/>
  <c r="BG88" i="3"/>
  <c r="BF88" i="3"/>
  <c r="T88" i="3"/>
  <c r="R88" i="3"/>
  <c r="P88" i="3"/>
  <c r="BI84" i="3"/>
  <c r="BH84" i="3"/>
  <c r="BG84" i="3"/>
  <c r="BF84" i="3"/>
  <c r="T84" i="3"/>
  <c r="R84" i="3"/>
  <c r="P84" i="3"/>
  <c r="P83" i="3"/>
  <c r="P82" i="3" s="1"/>
  <c r="P81" i="3" s="1"/>
  <c r="AU56" i="1" s="1"/>
  <c r="J78" i="3"/>
  <c r="J77" i="3"/>
  <c r="F75" i="3"/>
  <c r="E73" i="3"/>
  <c r="J55" i="3"/>
  <c r="J54" i="3"/>
  <c r="F52" i="3"/>
  <c r="E50" i="3"/>
  <c r="J18" i="3"/>
  <c r="E18" i="3"/>
  <c r="F55" i="3"/>
  <c r="J17" i="3"/>
  <c r="J15" i="3"/>
  <c r="E15" i="3"/>
  <c r="F77" i="3" s="1"/>
  <c r="J14" i="3"/>
  <c r="J12" i="3"/>
  <c r="J52" i="3"/>
  <c r="E7" i="3"/>
  <c r="E71" i="3" s="1"/>
  <c r="J37" i="2"/>
  <c r="J36" i="2"/>
  <c r="AY55" i="1" s="1"/>
  <c r="J35" i="2"/>
  <c r="AX55" i="1"/>
  <c r="BI88" i="2"/>
  <c r="BH88" i="2"/>
  <c r="BG88" i="2"/>
  <c r="BF88" i="2"/>
  <c r="T88" i="2"/>
  <c r="R88" i="2"/>
  <c r="P88" i="2"/>
  <c r="BI84" i="2"/>
  <c r="BH84" i="2"/>
  <c r="BG84" i="2"/>
  <c r="BF84" i="2"/>
  <c r="T84" i="2"/>
  <c r="R84" i="2"/>
  <c r="P84" i="2"/>
  <c r="J78" i="2"/>
  <c r="J77" i="2"/>
  <c r="F75" i="2"/>
  <c r="E73" i="2"/>
  <c r="J55" i="2"/>
  <c r="J54" i="2"/>
  <c r="F52" i="2"/>
  <c r="E50" i="2"/>
  <c r="J18" i="2"/>
  <c r="E18" i="2"/>
  <c r="F78" i="2" s="1"/>
  <c r="J17" i="2"/>
  <c r="J15" i="2"/>
  <c r="E15" i="2"/>
  <c r="F77" i="2" s="1"/>
  <c r="J14" i="2"/>
  <c r="J12" i="2"/>
  <c r="J75" i="2" s="1"/>
  <c r="E7" i="2"/>
  <c r="E71" i="2"/>
  <c r="L50" i="1"/>
  <c r="AM50" i="1"/>
  <c r="AM49" i="1"/>
  <c r="L49" i="1"/>
  <c r="AM47" i="1"/>
  <c r="L47" i="1"/>
  <c r="L45" i="1"/>
  <c r="L44" i="1"/>
  <c r="BK84" i="2"/>
  <c r="BK84" i="3"/>
  <c r="J88" i="4"/>
  <c r="J84" i="5"/>
  <c r="F34" i="2"/>
  <c r="BA55" i="1" s="1"/>
  <c r="F34" i="5"/>
  <c r="BA58" i="1" s="1"/>
  <c r="F36" i="2"/>
  <c r="BC55" i="1" s="1"/>
  <c r="BK88" i="5"/>
  <c r="BK84" i="6"/>
  <c r="F35" i="2"/>
  <c r="BB55" i="1" s="1"/>
  <c r="J88" i="6"/>
  <c r="J88" i="2"/>
  <c r="J88" i="3"/>
  <c r="BK84" i="4"/>
  <c r="BK84" i="5"/>
  <c r="BK88" i="6"/>
  <c r="J84" i="2"/>
  <c r="BK88" i="3"/>
  <c r="BK88" i="4"/>
  <c r="J88" i="5"/>
  <c r="BK88" i="2"/>
  <c r="J84" i="3"/>
  <c r="J84" i="4"/>
  <c r="J34" i="4"/>
  <c r="AS54" i="1"/>
  <c r="J84" i="6"/>
  <c r="R83" i="2" l="1"/>
  <c r="R82" i="2" s="1"/>
  <c r="R81" i="2" s="1"/>
  <c r="BK83" i="3"/>
  <c r="J83" i="3" s="1"/>
  <c r="J61" i="3" s="1"/>
  <c r="T83" i="4"/>
  <c r="T82" i="4"/>
  <c r="T81" i="4" s="1"/>
  <c r="R83" i="4"/>
  <c r="R82" i="4"/>
  <c r="R81" i="4"/>
  <c r="P83" i="5"/>
  <c r="P82" i="5"/>
  <c r="P81" i="5" s="1"/>
  <c r="AU58" i="1" s="1"/>
  <c r="BK83" i="2"/>
  <c r="J83" i="2"/>
  <c r="J61" i="2" s="1"/>
  <c r="R83" i="3"/>
  <c r="R82" i="3"/>
  <c r="R81" i="3"/>
  <c r="R83" i="5"/>
  <c r="R82" i="5"/>
  <c r="R81" i="5" s="1"/>
  <c r="BK83" i="6"/>
  <c r="J83" i="6" s="1"/>
  <c r="J61" i="6" s="1"/>
  <c r="P83" i="2"/>
  <c r="P82" i="2"/>
  <c r="P81" i="2" s="1"/>
  <c r="AU55" i="1" s="1"/>
  <c r="BK83" i="4"/>
  <c r="J83" i="4" s="1"/>
  <c r="J61" i="4" s="1"/>
  <c r="BK83" i="5"/>
  <c r="J83" i="5"/>
  <c r="J61" i="5"/>
  <c r="R83" i="6"/>
  <c r="R82" i="6"/>
  <c r="R81" i="6" s="1"/>
  <c r="T83" i="2"/>
  <c r="T82" i="2" s="1"/>
  <c r="T81" i="2" s="1"/>
  <c r="T83" i="3"/>
  <c r="T82" i="3"/>
  <c r="T81" i="3" s="1"/>
  <c r="P83" i="4"/>
  <c r="P82" i="4" s="1"/>
  <c r="P81" i="4" s="1"/>
  <c r="AU57" i="1" s="1"/>
  <c r="T83" i="5"/>
  <c r="T82" i="5"/>
  <c r="T81" i="5"/>
  <c r="P83" i="6"/>
  <c r="P82" i="6"/>
  <c r="P81" i="6" s="1"/>
  <c r="AU59" i="1" s="1"/>
  <c r="T83" i="6"/>
  <c r="T82" i="6"/>
  <c r="T81" i="6"/>
  <c r="BK82" i="5"/>
  <c r="J82" i="5" s="1"/>
  <c r="J60" i="5" s="1"/>
  <c r="J75" i="6"/>
  <c r="E48" i="6"/>
  <c r="F54" i="6"/>
  <c r="BE88" i="6"/>
  <c r="BE84" i="6"/>
  <c r="F55" i="6"/>
  <c r="F77" i="5"/>
  <c r="E48" i="5"/>
  <c r="F78" i="5"/>
  <c r="BE88" i="5"/>
  <c r="J75" i="5"/>
  <c r="BE84" i="5"/>
  <c r="E71" i="4"/>
  <c r="J75" i="4"/>
  <c r="BE84" i="4"/>
  <c r="BE88" i="4"/>
  <c r="F78" i="4"/>
  <c r="F54" i="4"/>
  <c r="AW57" i="1"/>
  <c r="BK82" i="2"/>
  <c r="J82" i="2"/>
  <c r="J60" i="2" s="1"/>
  <c r="F54" i="3"/>
  <c r="J75" i="3"/>
  <c r="F78" i="3"/>
  <c r="E48" i="3"/>
  <c r="BE84" i="3"/>
  <c r="BE88" i="3"/>
  <c r="BE88" i="2"/>
  <c r="E48" i="2"/>
  <c r="F54" i="2"/>
  <c r="F55" i="2"/>
  <c r="BE84" i="2"/>
  <c r="J52" i="2"/>
  <c r="J34" i="2"/>
  <c r="AW55" i="1"/>
  <c r="F37" i="3"/>
  <c r="BD56" i="1" s="1"/>
  <c r="F36" i="5"/>
  <c r="BC58" i="1"/>
  <c r="F36" i="6"/>
  <c r="BC59" i="1" s="1"/>
  <c r="F35" i="3"/>
  <c r="BB56" i="1" s="1"/>
  <c r="F37" i="4"/>
  <c r="BD57" i="1" s="1"/>
  <c r="F37" i="6"/>
  <c r="BD59" i="1"/>
  <c r="F34" i="3"/>
  <c r="BA56" i="1" s="1"/>
  <c r="F35" i="4"/>
  <c r="BB57" i="1" s="1"/>
  <c r="F35" i="5"/>
  <c r="BB58" i="1" s="1"/>
  <c r="J34" i="6"/>
  <c r="AW59" i="1"/>
  <c r="F37" i="2"/>
  <c r="BD55" i="1" s="1"/>
  <c r="F36" i="4"/>
  <c r="BC57" i="1" s="1"/>
  <c r="J34" i="5"/>
  <c r="AW58" i="1" s="1"/>
  <c r="F34" i="6"/>
  <c r="BA59" i="1"/>
  <c r="J34" i="3"/>
  <c r="AW56" i="1" s="1"/>
  <c r="F34" i="4"/>
  <c r="BA57" i="1" s="1"/>
  <c r="F35" i="6"/>
  <c r="BB59" i="1" s="1"/>
  <c r="F36" i="3"/>
  <c r="BC56" i="1"/>
  <c r="F37" i="5"/>
  <c r="BD58" i="1" s="1"/>
  <c r="BK82" i="3" l="1"/>
  <c r="J82" i="3"/>
  <c r="J60" i="3"/>
  <c r="BK82" i="4"/>
  <c r="J82" i="4"/>
  <c r="J60" i="4" s="1"/>
  <c r="BK82" i="6"/>
  <c r="J82" i="6"/>
  <c r="J60" i="6" s="1"/>
  <c r="BK81" i="5"/>
  <c r="J81" i="5"/>
  <c r="BK81" i="3"/>
  <c r="J81" i="3"/>
  <c r="J59" i="3" s="1"/>
  <c r="BK81" i="2"/>
  <c r="J81" i="2"/>
  <c r="J59" i="2" s="1"/>
  <c r="J33" i="2"/>
  <c r="AV55" i="1"/>
  <c r="AT55" i="1"/>
  <c r="AU54" i="1"/>
  <c r="J33" i="3"/>
  <c r="AV56" i="1" s="1"/>
  <c r="AT56" i="1" s="1"/>
  <c r="J30" i="5"/>
  <c r="AG58" i="1" s="1"/>
  <c r="BA54" i="1"/>
  <c r="W30" i="1"/>
  <c r="BD54" i="1"/>
  <c r="W33" i="1" s="1"/>
  <c r="F33" i="2"/>
  <c r="AZ55" i="1"/>
  <c r="F33" i="3"/>
  <c r="AZ56" i="1" s="1"/>
  <c r="F33" i="5"/>
  <c r="AZ58" i="1"/>
  <c r="J33" i="5"/>
  <c r="AV58" i="1" s="1"/>
  <c r="AT58" i="1" s="1"/>
  <c r="J33" i="6"/>
  <c r="AV59" i="1" s="1"/>
  <c r="AT59" i="1" s="1"/>
  <c r="F33" i="4"/>
  <c r="AZ57" i="1"/>
  <c r="J33" i="4"/>
  <c r="AV57" i="1" s="1"/>
  <c r="AT57" i="1" s="1"/>
  <c r="BC54" i="1"/>
  <c r="AY54" i="1" s="1"/>
  <c r="F33" i="6"/>
  <c r="AZ59" i="1" s="1"/>
  <c r="BB54" i="1"/>
  <c r="W31" i="1"/>
  <c r="BK81" i="4" l="1"/>
  <c r="J81" i="4" s="1"/>
  <c r="J30" i="4" s="1"/>
  <c r="AG57" i="1" s="1"/>
  <c r="BK81" i="6"/>
  <c r="J81" i="6"/>
  <c r="J59" i="6"/>
  <c r="AN58" i="1"/>
  <c r="J59" i="5"/>
  <c r="J39" i="5"/>
  <c r="AX54" i="1"/>
  <c r="AZ54" i="1"/>
  <c r="W29" i="1" s="1"/>
  <c r="J30" i="2"/>
  <c r="AG55" i="1" s="1"/>
  <c r="J30" i="3"/>
  <c r="AG56" i="1" s="1"/>
  <c r="AN56" i="1" s="1"/>
  <c r="AW54" i="1"/>
  <c r="AK30" i="1"/>
  <c r="W32" i="1"/>
  <c r="J39" i="4" l="1"/>
  <c r="J59" i="4"/>
  <c r="J39" i="3"/>
  <c r="J39" i="2"/>
  <c r="AN55" i="1"/>
  <c r="AN57" i="1"/>
  <c r="J30" i="6"/>
  <c r="AG59" i="1" s="1"/>
  <c r="AG54" i="1" s="1"/>
  <c r="AK26" i="1" s="1"/>
  <c r="AK35" i="1" s="1"/>
  <c r="AV54" i="1"/>
  <c r="AK29" i="1"/>
  <c r="J39" i="6" l="1"/>
  <c r="AN59" i="1"/>
  <c r="AT54" i="1"/>
  <c r="AN54" i="1" s="1"/>
</calcChain>
</file>

<file path=xl/sharedStrings.xml><?xml version="1.0" encoding="utf-8"?>
<sst xmlns="http://schemas.openxmlformats.org/spreadsheetml/2006/main" count="1019" uniqueCount="158">
  <si>
    <t>Export Komplet</t>
  </si>
  <si>
    <t>VZ</t>
  </si>
  <si>
    <t>2.0</t>
  </si>
  <si>
    <t>ZAMOK</t>
  </si>
  <si>
    <t>False</t>
  </si>
  <si>
    <t>{4549f028-69a3-4c04-a2b1-ea4405de542d}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</si>
  <si>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</si>
  <si>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</si>
  <si>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</si>
  <si>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</si>
  <si>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</si>
  <si>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</si>
  <si>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</si>
  <si>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</si>
  <si>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R01/2025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</si>
  <si>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</si>
  <si>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</si>
  <si>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Novojičínsko, Ostravsko</t>
  </si>
  <si>
    <t>KSO:</t>
  </si>
  <si>
    <t/>
  </si>
  <si>
    <t>CC-CZ:</t>
  </si>
  <si>
    <t>Místo:</t>
  </si>
  <si>
    <t>Antošovice, Nebory, Brantice, Loučka u NJ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</si>
  <si>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</si>
  <si>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</si>
  <si>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</si>
  <si>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</si>
  <si>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</si>
  <si>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</si>
  <si>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</si>
  <si>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</si>
  <si>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Zdenek Šťastný</t>
  </si>
  <si>
    <t>True</t>
  </si>
  <si>
    <t>Zpracovatel:</t>
  </si>
  <si>
    <t>SPÚ OVHS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</si>
  <si>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</si>
  <si>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</si>
  <si>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</si>
  <si>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</si>
  <si>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</si>
  <si>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</si>
  <si>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</si>
  <si>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</si>
  <si>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</si>
  <si>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</si>
  <si>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</si>
  <si>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</si>
  <si>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</si>
  <si>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</si>
  <si>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</si>
  <si>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</si>
  <si>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</si>
  <si>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</si>
  <si>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</si>
  <si>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</si>
  <si>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</si>
  <si>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</si>
  <si>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</si>
  <si>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</si>
  <si>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</si>
  <si>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</si>
  <si>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</si>
  <si>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</si>
  <si>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</si>
  <si>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</si>
  <si>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</si>
  <si>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</si>
  <si>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</si>
  <si>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</si>
  <si>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</si>
  <si>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</si>
  <si>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</si>
  <si>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</si>
  <si>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</si>
  <si>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</si>
  <si>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</si>
  <si>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</t>
  </si>
  <si>
    <t>HMZ Loučka-402_151</t>
  </si>
  <si>
    <t>STA</t>
  </si>
  <si>
    <t>1</t>
  </si>
  <si>
    <t>{1107a7be-4d6f-416e-8c7c-53476a3c1278}</t>
  </si>
  <si>
    <t>2</t>
  </si>
  <si>
    <t>SO 2</t>
  </si>
  <si>
    <t>Nebory A-403_180</t>
  </si>
  <si>
    <t>{ffa1ed77-b0f6-4746-b2bc-8974a0db0394}</t>
  </si>
  <si>
    <t>SO 3</t>
  </si>
  <si>
    <t>HMZ Antošovice-43_021</t>
  </si>
  <si>
    <t>{ddeb5f14-f523-4b75-9060-4c551b64a6ab}</t>
  </si>
  <si>
    <t>SO 4</t>
  </si>
  <si>
    <t>HMZ Brantice-401_028</t>
  </si>
  <si>
    <t>{8be4eafa-f404-462b-8e57-cc7c4a526f58}</t>
  </si>
  <si>
    <t>SO 5</t>
  </si>
  <si>
    <t>HMZ Brantice-401_026</t>
  </si>
  <si>
    <t>{6b718529-01e1-4a55-b114-7dff8b23c241}</t>
  </si>
  <si>
    <t>KRYCÍ LIST SOUPISU PRACÍ</t>
  </si>
  <si>
    <t>Objekt:</t>
  </si>
  <si>
    <t>SO 1 - HMZ Loučka-402_151</t>
  </si>
  <si>
    <t>Loučka u NJ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</si>
  <si>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</si>
  <si>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</si>
  <si>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</si>
  <si>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</si>
  <si>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</si>
  <si>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</si>
  <si>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</si>
  <si>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</si>
  <si>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</si>
  <si>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</si>
  <si>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</si>
  <si>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</si>
  <si>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</si>
  <si>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</si>
  <si>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</si>
  <si>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</si>
  <si>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</si>
  <si>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</si>
  <si>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</si>
  <si>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</si>
  <si>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</si>
  <si>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</si>
  <si>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</si>
  <si>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4</t>
  </si>
  <si>
    <t>K</t>
  </si>
  <si>
    <t>111103213</t>
  </si>
  <si>
    <t>Kosení ve vegetačním období divokého porostu hustého</t>
  </si>
  <si>
    <t>ha</t>
  </si>
  <si>
    <t>CS ÚRS 2025 01</t>
  </si>
  <si>
    <t>-1506990211</t>
  </si>
  <si>
    <t>PP</t>
  </si>
  <si>
    <t>Kosení travin a vodních rostlin ve vegetačním období divokého porostu hustého</t>
  </si>
  <si>
    <t>Online PSC</t>
  </si>
  <si>
    <t>https://podminky.urs.cz/item/CS_URS_2025_01/111103213</t>
  </si>
  <si>
    <t>VV</t>
  </si>
  <si>
    <t>684*7,6/10000</t>
  </si>
  <si>
    <t>185803106</t>
  </si>
  <si>
    <t>Shrabání pokoseného divokého porostu s odvozem do 20 km</t>
  </si>
  <si>
    <t>382370550</t>
  </si>
  <si>
    <t>Shrabání pokoseného porostu a organických naplavenin s odvozem do 20 km divokého porostu</t>
  </si>
  <si>
    <t>https://podminky.urs.cz/item/CS_URS_2025_01/185803106</t>
  </si>
  <si>
    <t>SO 2 - Nebory A-403_180</t>
  </si>
  <si>
    <t>Nebory</t>
  </si>
  <si>
    <t>236973225</t>
  </si>
  <si>
    <t>444*7,2/10000</t>
  </si>
  <si>
    <t>445986148</t>
  </si>
  <si>
    <t>SO 3 - HMZ Antošovice-43_021</t>
  </si>
  <si>
    <t>Antošovice</t>
  </si>
  <si>
    <t>-1595481541</t>
  </si>
  <si>
    <t>235*7,7/10000</t>
  </si>
  <si>
    <t>-297174311</t>
  </si>
  <si>
    <t>SO 4 - HMZ Brantice-401_028</t>
  </si>
  <si>
    <t>Brantice</t>
  </si>
  <si>
    <t>1984364273</t>
  </si>
  <si>
    <t>633*7,7/10000</t>
  </si>
  <si>
    <t>1696507859</t>
  </si>
  <si>
    <t>SO 5 - HMZ Brantice-401_026</t>
  </si>
  <si>
    <t>245344500</t>
  </si>
  <si>
    <t>450*7,1/10000</t>
  </si>
  <si>
    <t>-77611419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</si>
</sst>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8" xfId="0" applyFont="1" applyFill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7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1"/>
  <sheetViews>
    <sheetView showGridLines="0" tabSelected="1" workbookViewId="0">
      <selection activeCell="AB44" sqref="AB44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pans="1:74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28" t="s">
        <v>14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0"/>
      <c r="AQ5" s="20"/>
      <c r="AR5" s="18"/>
      <c r="BE5" s="225" t="s">
        <v>15</v>
      </c>
      <c r="BS5" s="15" t="s">
        <v>6</v>
      </c>
    </row>
    <row r="6" spans="1:74" s="1" customFormat="1" ht="36.950000000000003" customHeight="1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30" t="s">
        <v>17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0"/>
      <c r="AQ6" s="20"/>
      <c r="AR6" s="18"/>
      <c r="BE6" s="226"/>
      <c r="BS6" s="15" t="s">
        <v>6</v>
      </c>
    </row>
    <row r="7" spans="1:74" s="1" customFormat="1" ht="12" customHeight="1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19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20</v>
      </c>
      <c r="AL7" s="20"/>
      <c r="AM7" s="20"/>
      <c r="AN7" s="25" t="s">
        <v>19</v>
      </c>
      <c r="AO7" s="20"/>
      <c r="AP7" s="20"/>
      <c r="AQ7" s="20"/>
      <c r="AR7" s="18"/>
      <c r="BE7" s="226"/>
      <c r="BS7" s="15" t="s">
        <v>6</v>
      </c>
    </row>
    <row r="8" spans="1:74" s="1" customFormat="1" ht="12" customHeight="1">
      <c r="B8" s="19"/>
      <c r="C8" s="20"/>
      <c r="D8" s="27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23</v>
      </c>
      <c r="AL8" s="20"/>
      <c r="AM8" s="20"/>
      <c r="AN8" s="28" t="s">
        <v>29</v>
      </c>
      <c r="AO8" s="20"/>
      <c r="AP8" s="20"/>
      <c r="AQ8" s="20"/>
      <c r="AR8" s="18"/>
      <c r="BE8" s="226"/>
      <c r="BS8" s="15" t="s">
        <v>6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26"/>
      <c r="BS9" s="15" t="s">
        <v>6</v>
      </c>
    </row>
    <row r="10" spans="1:74" s="1" customFormat="1" ht="12" customHeight="1">
      <c r="B10" s="19"/>
      <c r="C10" s="20"/>
      <c r="D10" s="27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25</v>
      </c>
      <c r="AL10" s="20"/>
      <c r="AM10" s="20"/>
      <c r="AN10" s="25" t="s">
        <v>19</v>
      </c>
      <c r="AO10" s="20"/>
      <c r="AP10" s="20"/>
      <c r="AQ10" s="20"/>
      <c r="AR10" s="18"/>
      <c r="BE10" s="226"/>
      <c r="BS10" s="15" t="s">
        <v>6</v>
      </c>
    </row>
    <row r="11" spans="1:74" s="1" customFormat="1" ht="18.399999999999999" customHeight="1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27</v>
      </c>
      <c r="AL11" s="20"/>
      <c r="AM11" s="20"/>
      <c r="AN11" s="25" t="s">
        <v>19</v>
      </c>
      <c r="AO11" s="20"/>
      <c r="AP11" s="20"/>
      <c r="AQ11" s="20"/>
      <c r="AR11" s="18"/>
      <c r="BE11" s="226"/>
      <c r="BS11" s="15" t="s">
        <v>6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26"/>
      <c r="BS12" s="15" t="s">
        <v>6</v>
      </c>
    </row>
    <row r="13" spans="1:74" s="1" customFormat="1" ht="12" customHeight="1">
      <c r="B13" s="19"/>
      <c r="C13" s="20"/>
      <c r="D13" s="27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25</v>
      </c>
      <c r="AL13" s="20"/>
      <c r="AM13" s="20"/>
      <c r="AN13" s="29" t="s">
        <v>29</v>
      </c>
      <c r="AO13" s="20"/>
      <c r="AP13" s="20"/>
      <c r="AQ13" s="20"/>
      <c r="AR13" s="18"/>
      <c r="BE13" s="226"/>
      <c r="BS13" s="15" t="s">
        <v>6</v>
      </c>
    </row>
    <row r="14" spans="1:74" ht="12.75">
      <c r="B14" s="19"/>
      <c r="C14" s="20"/>
      <c r="D14" s="20"/>
      <c r="E14" s="231" t="s">
        <v>29</v>
      </c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7" t="s">
        <v>27</v>
      </c>
      <c r="AL14" s="20"/>
      <c r="AM14" s="20"/>
      <c r="AN14" s="29" t="s">
        <v>29</v>
      </c>
      <c r="AO14" s="20"/>
      <c r="AP14" s="20"/>
      <c r="AQ14" s="20"/>
      <c r="AR14" s="18"/>
      <c r="BE14" s="226"/>
      <c r="BS14" s="15" t="s">
        <v>6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26"/>
      <c r="BS15" s="15" t="s">
        <v>4</v>
      </c>
    </row>
    <row r="16" spans="1:74" s="1" customFormat="1" ht="12" customHeight="1">
      <c r="B16" s="19"/>
      <c r="C16" s="20"/>
      <c r="D16" s="27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25</v>
      </c>
      <c r="AL16" s="20"/>
      <c r="AM16" s="20"/>
      <c r="AN16" s="25" t="s">
        <v>19</v>
      </c>
      <c r="AO16" s="20"/>
      <c r="AP16" s="20"/>
      <c r="AQ16" s="20"/>
      <c r="AR16" s="18"/>
      <c r="BE16" s="226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27</v>
      </c>
      <c r="AL17" s="20"/>
      <c r="AM17" s="20"/>
      <c r="AN17" s="25" t="s">
        <v>19</v>
      </c>
      <c r="AO17" s="20"/>
      <c r="AP17" s="20"/>
      <c r="AQ17" s="20"/>
      <c r="AR17" s="18"/>
      <c r="BE17" s="226"/>
      <c r="BS17" s="15" t="s">
        <v>32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26"/>
      <c r="BS18" s="15" t="s">
        <v>6</v>
      </c>
    </row>
    <row r="19" spans="1:71" s="1" customFormat="1" ht="12" customHeight="1">
      <c r="B19" s="19"/>
      <c r="C19" s="20"/>
      <c r="D19" s="27" t="s">
        <v>33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25</v>
      </c>
      <c r="AL19" s="20"/>
      <c r="AM19" s="20"/>
      <c r="AN19" s="25" t="s">
        <v>19</v>
      </c>
      <c r="AO19" s="20"/>
      <c r="AP19" s="20"/>
      <c r="AQ19" s="20"/>
      <c r="AR19" s="18"/>
      <c r="BE19" s="226"/>
      <c r="BS19" s="15" t="s">
        <v>6</v>
      </c>
    </row>
    <row r="20" spans="1:71" s="1" customFormat="1" ht="18.399999999999999" customHeight="1">
      <c r="B20" s="19"/>
      <c r="C20" s="20"/>
      <c r="D20" s="20"/>
      <c r="E20" s="25" t="s">
        <v>34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27</v>
      </c>
      <c r="AL20" s="20"/>
      <c r="AM20" s="20"/>
      <c r="AN20" s="25" t="s">
        <v>19</v>
      </c>
      <c r="AO20" s="20"/>
      <c r="AP20" s="20"/>
      <c r="AQ20" s="20"/>
      <c r="AR20" s="18"/>
      <c r="BE20" s="226"/>
      <c r="BS20" s="15" t="s">
        <v>32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26"/>
    </row>
    <row r="22" spans="1:71" s="1" customFormat="1" ht="12" customHeight="1">
      <c r="B22" s="19"/>
      <c r="C22" s="20"/>
      <c r="D22" s="27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26"/>
    </row>
    <row r="23" spans="1:71" s="1" customFormat="1" ht="48" customHeight="1">
      <c r="B23" s="19"/>
      <c r="C23" s="20"/>
      <c r="D23" s="20"/>
      <c r="E23" s="233" t="s">
        <v>36</v>
      </c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0"/>
      <c r="AP23" s="20"/>
      <c r="AQ23" s="20"/>
      <c r="AR23" s="18"/>
      <c r="BE23" s="226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26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26"/>
    </row>
    <row r="26" spans="1:71" s="2" customFormat="1" ht="25.9" customHeight="1">
      <c r="A26" s="32"/>
      <c r="B26" s="33"/>
      <c r="C26" s="34"/>
      <c r="D26" s="35" t="s">
        <v>37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4">
        <f>ROUND(AG54,2)</f>
        <v>0</v>
      </c>
      <c r="AL26" s="235"/>
      <c r="AM26" s="235"/>
      <c r="AN26" s="235"/>
      <c r="AO26" s="235"/>
      <c r="AP26" s="34"/>
      <c r="AQ26" s="34"/>
      <c r="AR26" s="37"/>
      <c r="BE26" s="226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26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36" t="s">
        <v>38</v>
      </c>
      <c r="M28" s="236"/>
      <c r="N28" s="236"/>
      <c r="O28" s="236"/>
      <c r="P28" s="236"/>
      <c r="Q28" s="34"/>
      <c r="R28" s="34"/>
      <c r="S28" s="34"/>
      <c r="T28" s="34"/>
      <c r="U28" s="34"/>
      <c r="V28" s="34"/>
      <c r="W28" s="236" t="s">
        <v>39</v>
      </c>
      <c r="X28" s="236"/>
      <c r="Y28" s="236"/>
      <c r="Z28" s="236"/>
      <c r="AA28" s="236"/>
      <c r="AB28" s="236"/>
      <c r="AC28" s="236"/>
      <c r="AD28" s="236"/>
      <c r="AE28" s="236"/>
      <c r="AF28" s="34"/>
      <c r="AG28" s="34"/>
      <c r="AH28" s="34"/>
      <c r="AI28" s="34"/>
      <c r="AJ28" s="34"/>
      <c r="AK28" s="236" t="s">
        <v>40</v>
      </c>
      <c r="AL28" s="236"/>
      <c r="AM28" s="236"/>
      <c r="AN28" s="236"/>
      <c r="AO28" s="236"/>
      <c r="AP28" s="34"/>
      <c r="AQ28" s="34"/>
      <c r="AR28" s="37"/>
      <c r="BE28" s="226"/>
    </row>
    <row r="29" spans="1:71" s="3" customFormat="1" ht="14.45" customHeight="1">
      <c r="B29" s="38"/>
      <c r="C29" s="39"/>
      <c r="D29" s="27" t="s">
        <v>41</v>
      </c>
      <c r="E29" s="39"/>
      <c r="F29" s="27" t="s">
        <v>42</v>
      </c>
      <c r="G29" s="39"/>
      <c r="H29" s="39"/>
      <c r="I29" s="39"/>
      <c r="J29" s="39"/>
      <c r="K29" s="39"/>
      <c r="L29" s="239">
        <v>0.21</v>
      </c>
      <c r="M29" s="238"/>
      <c r="N29" s="238"/>
      <c r="O29" s="238"/>
      <c r="P29" s="238"/>
      <c r="Q29" s="39"/>
      <c r="R29" s="39"/>
      <c r="S29" s="39"/>
      <c r="T29" s="39"/>
      <c r="U29" s="39"/>
      <c r="V29" s="39"/>
      <c r="W29" s="237">
        <f>ROUND(AZ54, 2)</f>
        <v>0</v>
      </c>
      <c r="X29" s="238"/>
      <c r="Y29" s="238"/>
      <c r="Z29" s="238"/>
      <c r="AA29" s="238"/>
      <c r="AB29" s="238"/>
      <c r="AC29" s="238"/>
      <c r="AD29" s="238"/>
      <c r="AE29" s="238"/>
      <c r="AF29" s="39"/>
      <c r="AG29" s="39"/>
      <c r="AH29" s="39"/>
      <c r="AI29" s="39"/>
      <c r="AJ29" s="39"/>
      <c r="AK29" s="237">
        <f>ROUND(AV54, 2)</f>
        <v>0</v>
      </c>
      <c r="AL29" s="238"/>
      <c r="AM29" s="238"/>
      <c r="AN29" s="238"/>
      <c r="AO29" s="238"/>
      <c r="AP29" s="39"/>
      <c r="AQ29" s="39"/>
      <c r="AR29" s="40"/>
      <c r="BE29" s="227"/>
    </row>
    <row r="30" spans="1:71" s="3" customFormat="1" ht="14.45" customHeight="1">
      <c r="B30" s="38"/>
      <c r="C30" s="39"/>
      <c r="D30" s="39"/>
      <c r="E30" s="39"/>
      <c r="F30" s="27" t="s">
        <v>43</v>
      </c>
      <c r="G30" s="39"/>
      <c r="H30" s="39"/>
      <c r="I30" s="39"/>
      <c r="J30" s="39"/>
      <c r="K30" s="39"/>
      <c r="L30" s="239">
        <v>0.12</v>
      </c>
      <c r="M30" s="238"/>
      <c r="N30" s="238"/>
      <c r="O30" s="238"/>
      <c r="P30" s="238"/>
      <c r="Q30" s="39"/>
      <c r="R30" s="39"/>
      <c r="S30" s="39"/>
      <c r="T30" s="39"/>
      <c r="U30" s="39"/>
      <c r="V30" s="39"/>
      <c r="W30" s="237">
        <f>ROUND(BA54, 2)</f>
        <v>0</v>
      </c>
      <c r="X30" s="238"/>
      <c r="Y30" s="238"/>
      <c r="Z30" s="238"/>
      <c r="AA30" s="238"/>
      <c r="AB30" s="238"/>
      <c r="AC30" s="238"/>
      <c r="AD30" s="238"/>
      <c r="AE30" s="238"/>
      <c r="AF30" s="39"/>
      <c r="AG30" s="39"/>
      <c r="AH30" s="39"/>
      <c r="AI30" s="39"/>
      <c r="AJ30" s="39"/>
      <c r="AK30" s="237">
        <f>ROUND(AW54, 2)</f>
        <v>0</v>
      </c>
      <c r="AL30" s="238"/>
      <c r="AM30" s="238"/>
      <c r="AN30" s="238"/>
      <c r="AO30" s="238"/>
      <c r="AP30" s="39"/>
      <c r="AQ30" s="39"/>
      <c r="AR30" s="40"/>
      <c r="BE30" s="227"/>
    </row>
    <row r="31" spans="1:71" s="3" customFormat="1" ht="14.45" hidden="1" customHeight="1">
      <c r="B31" s="38"/>
      <c r="C31" s="39"/>
      <c r="D31" s="39"/>
      <c r="E31" s="39"/>
      <c r="F31" s="27" t="s">
        <v>44</v>
      </c>
      <c r="G31" s="39"/>
      <c r="H31" s="39"/>
      <c r="I31" s="39"/>
      <c r="J31" s="39"/>
      <c r="K31" s="39"/>
      <c r="L31" s="239">
        <v>0.21</v>
      </c>
      <c r="M31" s="238"/>
      <c r="N31" s="238"/>
      <c r="O31" s="238"/>
      <c r="P31" s="238"/>
      <c r="Q31" s="39"/>
      <c r="R31" s="39"/>
      <c r="S31" s="39"/>
      <c r="T31" s="39"/>
      <c r="U31" s="39"/>
      <c r="V31" s="39"/>
      <c r="W31" s="237">
        <f>ROUND(BB54, 2)</f>
        <v>0</v>
      </c>
      <c r="X31" s="238"/>
      <c r="Y31" s="238"/>
      <c r="Z31" s="238"/>
      <c r="AA31" s="238"/>
      <c r="AB31" s="238"/>
      <c r="AC31" s="238"/>
      <c r="AD31" s="238"/>
      <c r="AE31" s="238"/>
      <c r="AF31" s="39"/>
      <c r="AG31" s="39"/>
      <c r="AH31" s="39"/>
      <c r="AI31" s="39"/>
      <c r="AJ31" s="39"/>
      <c r="AK31" s="237">
        <v>0</v>
      </c>
      <c r="AL31" s="238"/>
      <c r="AM31" s="238"/>
      <c r="AN31" s="238"/>
      <c r="AO31" s="238"/>
      <c r="AP31" s="39"/>
      <c r="AQ31" s="39"/>
      <c r="AR31" s="40"/>
      <c r="BE31" s="227"/>
    </row>
    <row r="32" spans="1:71" s="3" customFormat="1" ht="14.45" hidden="1" customHeight="1">
      <c r="B32" s="38"/>
      <c r="C32" s="39"/>
      <c r="D32" s="39"/>
      <c r="E32" s="39"/>
      <c r="F32" s="27" t="s">
        <v>45</v>
      </c>
      <c r="G32" s="39"/>
      <c r="H32" s="39"/>
      <c r="I32" s="39"/>
      <c r="J32" s="39"/>
      <c r="K32" s="39"/>
      <c r="L32" s="239">
        <v>0.12</v>
      </c>
      <c r="M32" s="238"/>
      <c r="N32" s="238"/>
      <c r="O32" s="238"/>
      <c r="P32" s="238"/>
      <c r="Q32" s="39"/>
      <c r="R32" s="39"/>
      <c r="S32" s="39"/>
      <c r="T32" s="39"/>
      <c r="U32" s="39"/>
      <c r="V32" s="39"/>
      <c r="W32" s="237">
        <f>ROUND(BC54, 2)</f>
        <v>0</v>
      </c>
      <c r="X32" s="238"/>
      <c r="Y32" s="238"/>
      <c r="Z32" s="238"/>
      <c r="AA32" s="238"/>
      <c r="AB32" s="238"/>
      <c r="AC32" s="238"/>
      <c r="AD32" s="238"/>
      <c r="AE32" s="238"/>
      <c r="AF32" s="39"/>
      <c r="AG32" s="39"/>
      <c r="AH32" s="39"/>
      <c r="AI32" s="39"/>
      <c r="AJ32" s="39"/>
      <c r="AK32" s="237">
        <v>0</v>
      </c>
      <c r="AL32" s="238"/>
      <c r="AM32" s="238"/>
      <c r="AN32" s="238"/>
      <c r="AO32" s="238"/>
      <c r="AP32" s="39"/>
      <c r="AQ32" s="39"/>
      <c r="AR32" s="40"/>
      <c r="BE32" s="227"/>
    </row>
    <row r="33" spans="1:57" s="3" customFormat="1" ht="14.45" hidden="1" customHeight="1">
      <c r="B33" s="38"/>
      <c r="C33" s="39"/>
      <c r="D33" s="39"/>
      <c r="E33" s="39"/>
      <c r="F33" s="27" t="s">
        <v>46</v>
      </c>
      <c r="G33" s="39"/>
      <c r="H33" s="39"/>
      <c r="I33" s="39"/>
      <c r="J33" s="39"/>
      <c r="K33" s="39"/>
      <c r="L33" s="239">
        <v>0</v>
      </c>
      <c r="M33" s="238"/>
      <c r="N33" s="238"/>
      <c r="O33" s="238"/>
      <c r="P33" s="238"/>
      <c r="Q33" s="39"/>
      <c r="R33" s="39"/>
      <c r="S33" s="39"/>
      <c r="T33" s="39"/>
      <c r="U33" s="39"/>
      <c r="V33" s="39"/>
      <c r="W33" s="237">
        <f>ROUND(BD54, 2)</f>
        <v>0</v>
      </c>
      <c r="X33" s="238"/>
      <c r="Y33" s="238"/>
      <c r="Z33" s="238"/>
      <c r="AA33" s="238"/>
      <c r="AB33" s="238"/>
      <c r="AC33" s="238"/>
      <c r="AD33" s="238"/>
      <c r="AE33" s="238"/>
      <c r="AF33" s="39"/>
      <c r="AG33" s="39"/>
      <c r="AH33" s="39"/>
      <c r="AI33" s="39"/>
      <c r="AJ33" s="39"/>
      <c r="AK33" s="237">
        <v>0</v>
      </c>
      <c r="AL33" s="238"/>
      <c r="AM33" s="238"/>
      <c r="AN33" s="238"/>
      <c r="AO33" s="238"/>
      <c r="AP33" s="39"/>
      <c r="AQ33" s="39"/>
      <c r="AR33" s="40"/>
    </row>
    <row r="34" spans="1:57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32"/>
    </row>
    <row r="35" spans="1:57" s="2" customFormat="1" ht="25.9" customHeight="1">
      <c r="A35" s="32"/>
      <c r="B35" s="33"/>
      <c r="C35" s="41"/>
      <c r="D35" s="42" t="s">
        <v>47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48</v>
      </c>
      <c r="U35" s="43"/>
      <c r="V35" s="43"/>
      <c r="W35" s="43"/>
      <c r="X35" s="243" t="s">
        <v>49</v>
      </c>
      <c r="Y35" s="241"/>
      <c r="Z35" s="241"/>
      <c r="AA35" s="241"/>
      <c r="AB35" s="241"/>
      <c r="AC35" s="43"/>
      <c r="AD35" s="43"/>
      <c r="AE35" s="43"/>
      <c r="AF35" s="43"/>
      <c r="AG35" s="43"/>
      <c r="AH35" s="43"/>
      <c r="AI35" s="43"/>
      <c r="AJ35" s="43"/>
      <c r="AK35" s="240">
        <f>SUM(AK26:AK33)</f>
        <v>0</v>
      </c>
      <c r="AL35" s="241"/>
      <c r="AM35" s="241"/>
      <c r="AN35" s="241"/>
      <c r="AO35" s="242"/>
      <c r="AP35" s="41"/>
      <c r="AQ35" s="41"/>
      <c r="AR35" s="37"/>
      <c r="BE35" s="32"/>
    </row>
    <row r="36" spans="1:57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E36" s="32"/>
    </row>
    <row r="37" spans="1:57" s="2" customFormat="1" ht="6.95" customHeight="1">
      <c r="A37" s="32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37"/>
      <c r="BE37" s="32"/>
    </row>
    <row r="41" spans="1:57" s="2" customFormat="1" ht="6.95" customHeight="1">
      <c r="A41" s="32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37"/>
      <c r="BE41" s="32"/>
    </row>
    <row r="42" spans="1:57" s="2" customFormat="1" ht="24.95" customHeight="1">
      <c r="A42" s="32"/>
      <c r="B42" s="33"/>
      <c r="C42" s="21" t="s">
        <v>50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7"/>
      <c r="BE42" s="32"/>
    </row>
    <row r="43" spans="1:57" s="2" customFormat="1" ht="6.95" customHeight="1">
      <c r="A43" s="32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7"/>
      <c r="BE43" s="32"/>
    </row>
    <row r="44" spans="1:57" s="4" customFormat="1" ht="12" customHeight="1">
      <c r="B44" s="49"/>
      <c r="C44" s="27" t="s">
        <v>13</v>
      </c>
      <c r="D44" s="50"/>
      <c r="E44" s="50"/>
      <c r="F44" s="50"/>
      <c r="G44" s="50"/>
      <c r="H44" s="50"/>
      <c r="I44" s="50"/>
      <c r="J44" s="50"/>
      <c r="K44" s="50"/>
      <c r="L44" s="50" t="str">
        <f>K5</f>
        <v>R01/2025</v>
      </c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1"/>
    </row>
    <row r="45" spans="1:57" s="5" customFormat="1" ht="36.950000000000003" customHeight="1">
      <c r="B45" s="52"/>
      <c r="C45" s="53" t="s">
        <v>16</v>
      </c>
      <c r="D45" s="54"/>
      <c r="E45" s="54"/>
      <c r="F45" s="54"/>
      <c r="G45" s="54"/>
      <c r="H45" s="54"/>
      <c r="I45" s="54"/>
      <c r="J45" s="54"/>
      <c r="K45" s="54"/>
      <c r="L45" s="205" t="str">
        <f>K6</f>
        <v>Údržba HOZ Novojičínsko, Ostravsko</v>
      </c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54"/>
      <c r="AQ45" s="54"/>
      <c r="AR45" s="55"/>
    </row>
    <row r="46" spans="1:57" s="2" customFormat="1" ht="6.95" customHeight="1">
      <c r="A46" s="32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7"/>
      <c r="BE46" s="32"/>
    </row>
    <row r="47" spans="1:57" s="2" customFormat="1" ht="12" customHeight="1">
      <c r="A47" s="32"/>
      <c r="B47" s="33"/>
      <c r="C47" s="27" t="s">
        <v>21</v>
      </c>
      <c r="D47" s="34"/>
      <c r="E47" s="34"/>
      <c r="F47" s="34"/>
      <c r="G47" s="34"/>
      <c r="H47" s="34"/>
      <c r="I47" s="34"/>
      <c r="J47" s="34"/>
      <c r="K47" s="34"/>
      <c r="L47" s="56" t="str">
        <f>IF(K8="","",K8)</f>
        <v>Antošovice, Nebory, Brantice, Loučka u NJ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7" t="s">
        <v>23</v>
      </c>
      <c r="AJ47" s="34"/>
      <c r="AK47" s="34"/>
      <c r="AL47" s="34"/>
      <c r="AM47" s="207" t="str">
        <f>IF(AN8= "","",AN8)</f>
        <v>Vyplň údaj</v>
      </c>
      <c r="AN47" s="207"/>
      <c r="AO47" s="34"/>
      <c r="AP47" s="34"/>
      <c r="AQ47" s="34"/>
      <c r="AR47" s="37"/>
      <c r="BE47" s="32"/>
    </row>
    <row r="48" spans="1:57" s="2" customFormat="1" ht="6.95" customHeight="1">
      <c r="A48" s="32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7"/>
      <c r="BE48" s="32"/>
    </row>
    <row r="49" spans="1:91" s="2" customFormat="1" ht="15.6" customHeight="1">
      <c r="A49" s="32"/>
      <c r="B49" s="33"/>
      <c r="C49" s="27" t="s">
        <v>24</v>
      </c>
      <c r="D49" s="34"/>
      <c r="E49" s="34"/>
      <c r="F49" s="34"/>
      <c r="G49" s="34"/>
      <c r="H49" s="34"/>
      <c r="I49" s="34"/>
      <c r="J49" s="34"/>
      <c r="K49" s="34"/>
      <c r="L49" s="50" t="str">
        <f>IF(E11= "","",E11)</f>
        <v xml:space="preserve"> 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7" t="s">
        <v>30</v>
      </c>
      <c r="AJ49" s="34"/>
      <c r="AK49" s="34"/>
      <c r="AL49" s="34"/>
      <c r="AM49" s="208" t="str">
        <f>IF(E17="","",E17)</f>
        <v>Zdenek Šťastný</v>
      </c>
      <c r="AN49" s="209"/>
      <c r="AO49" s="209"/>
      <c r="AP49" s="209"/>
      <c r="AQ49" s="34"/>
      <c r="AR49" s="37"/>
      <c r="AS49" s="210" t="s">
        <v>51</v>
      </c>
      <c r="AT49" s="211"/>
      <c r="AU49" s="58"/>
      <c r="AV49" s="58"/>
      <c r="AW49" s="58"/>
      <c r="AX49" s="58"/>
      <c r="AY49" s="58"/>
      <c r="AZ49" s="58"/>
      <c r="BA49" s="58"/>
      <c r="BB49" s="58"/>
      <c r="BC49" s="58"/>
      <c r="BD49" s="59"/>
      <c r="BE49" s="32"/>
    </row>
    <row r="50" spans="1:91" s="2" customFormat="1" ht="15.6" customHeight="1">
      <c r="A50" s="32"/>
      <c r="B50" s="33"/>
      <c r="C50" s="27" t="s">
        <v>28</v>
      </c>
      <c r="D50" s="34"/>
      <c r="E50" s="34"/>
      <c r="F50" s="34"/>
      <c r="G50" s="34"/>
      <c r="H50" s="34"/>
      <c r="I50" s="34"/>
      <c r="J50" s="34"/>
      <c r="K50" s="34"/>
      <c r="L50" s="50" t="str">
        <f>IF(E14= "Vyplň údaj","",E14)</f>
        <v/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 t="s">
        <v>33</v>
      </c>
      <c r="AJ50" s="34"/>
      <c r="AK50" s="34"/>
      <c r="AL50" s="34"/>
      <c r="AM50" s="208" t="str">
        <f>IF(E20="","",E20)</f>
        <v>SPÚ OVHS</v>
      </c>
      <c r="AN50" s="209"/>
      <c r="AO50" s="209"/>
      <c r="AP50" s="209"/>
      <c r="AQ50" s="34"/>
      <c r="AR50" s="37"/>
      <c r="AS50" s="212"/>
      <c r="AT50" s="213"/>
      <c r="AU50" s="60"/>
      <c r="AV50" s="60"/>
      <c r="AW50" s="60"/>
      <c r="AX50" s="60"/>
      <c r="AY50" s="60"/>
      <c r="AZ50" s="60"/>
      <c r="BA50" s="60"/>
      <c r="BB50" s="60"/>
      <c r="BC50" s="60"/>
      <c r="BD50" s="61"/>
      <c r="BE50" s="32"/>
    </row>
    <row r="51" spans="1:91" s="2" customFormat="1" ht="10.9" customHeight="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7"/>
      <c r="AS51" s="214"/>
      <c r="AT51" s="215"/>
      <c r="AU51" s="62"/>
      <c r="AV51" s="62"/>
      <c r="AW51" s="62"/>
      <c r="AX51" s="62"/>
      <c r="AY51" s="62"/>
      <c r="AZ51" s="62"/>
      <c r="BA51" s="62"/>
      <c r="BB51" s="62"/>
      <c r="BC51" s="62"/>
      <c r="BD51" s="63"/>
      <c r="BE51" s="32"/>
    </row>
    <row r="52" spans="1:91" s="2" customFormat="1" ht="29.25" customHeight="1">
      <c r="A52" s="32"/>
      <c r="B52" s="33"/>
      <c r="C52" s="216" t="s">
        <v>52</v>
      </c>
      <c r="D52" s="217"/>
      <c r="E52" s="217"/>
      <c r="F52" s="217"/>
      <c r="G52" s="217"/>
      <c r="H52" s="64"/>
      <c r="I52" s="219" t="s">
        <v>53</v>
      </c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8" t="s">
        <v>54</v>
      </c>
      <c r="AH52" s="217"/>
      <c r="AI52" s="217"/>
      <c r="AJ52" s="217"/>
      <c r="AK52" s="217"/>
      <c r="AL52" s="217"/>
      <c r="AM52" s="217"/>
      <c r="AN52" s="219" t="s">
        <v>55</v>
      </c>
      <c r="AO52" s="217"/>
      <c r="AP52" s="217"/>
      <c r="AQ52" s="65" t="s">
        <v>56</v>
      </c>
      <c r="AR52" s="37"/>
      <c r="AS52" s="66" t="s">
        <v>57</v>
      </c>
      <c r="AT52" s="67" t="s">
        <v>58</v>
      </c>
      <c r="AU52" s="67" t="s">
        <v>59</v>
      </c>
      <c r="AV52" s="67" t="s">
        <v>60</v>
      </c>
      <c r="AW52" s="67" t="s">
        <v>61</v>
      </c>
      <c r="AX52" s="67" t="s">
        <v>62</v>
      </c>
      <c r="AY52" s="67" t="s">
        <v>63</v>
      </c>
      <c r="AZ52" s="67" t="s">
        <v>64</v>
      </c>
      <c r="BA52" s="67" t="s">
        <v>65</v>
      </c>
      <c r="BB52" s="67" t="s">
        <v>66</v>
      </c>
      <c r="BC52" s="67" t="s">
        <v>67</v>
      </c>
      <c r="BD52" s="68" t="s">
        <v>68</v>
      </c>
      <c r="BE52" s="32"/>
    </row>
    <row r="53" spans="1:91" s="2" customFormat="1" ht="10.9" customHeight="1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7"/>
      <c r="AS53" s="69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1"/>
      <c r="BE53" s="32"/>
    </row>
    <row r="54" spans="1:91" s="6" customFormat="1" ht="32.450000000000003" customHeight="1">
      <c r="B54" s="72"/>
      <c r="C54" s="73" t="s">
        <v>69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223">
        <f>ROUND(SUM(AG55:AG59),2)</f>
        <v>0</v>
      </c>
      <c r="AH54" s="223"/>
      <c r="AI54" s="223"/>
      <c r="AJ54" s="223"/>
      <c r="AK54" s="223"/>
      <c r="AL54" s="223"/>
      <c r="AM54" s="223"/>
      <c r="AN54" s="224">
        <f t="shared" ref="AN54:AN59" si="0">SUM(AG54,AT54)</f>
        <v>0</v>
      </c>
      <c r="AO54" s="224"/>
      <c r="AP54" s="224"/>
      <c r="AQ54" s="76" t="s">
        <v>19</v>
      </c>
      <c r="AR54" s="77"/>
      <c r="AS54" s="78">
        <f>ROUND(SUM(AS55:AS59),2)</f>
        <v>0</v>
      </c>
      <c r="AT54" s="79">
        <f t="shared" ref="AT54:AT59" si="1">ROUND(SUM(AV54:AW54),2)</f>
        <v>0</v>
      </c>
      <c r="AU54" s="80">
        <f>ROUND(SUM(AU55:AU59),5)</f>
        <v>0</v>
      </c>
      <c r="AV54" s="79">
        <f>ROUND(AZ54*L29,2)</f>
        <v>0</v>
      </c>
      <c r="AW54" s="79">
        <f>ROUND(BA54*L30,2)</f>
        <v>0</v>
      </c>
      <c r="AX54" s="79">
        <f>ROUND(BB54*L29,2)</f>
        <v>0</v>
      </c>
      <c r="AY54" s="79">
        <f>ROUND(BC54*L30,2)</f>
        <v>0</v>
      </c>
      <c r="AZ54" s="79">
        <f>ROUND(SUM(AZ55:AZ59),2)</f>
        <v>0</v>
      </c>
      <c r="BA54" s="79">
        <f>ROUND(SUM(BA55:BA59),2)</f>
        <v>0</v>
      </c>
      <c r="BB54" s="79">
        <f>ROUND(SUM(BB55:BB59),2)</f>
        <v>0</v>
      </c>
      <c r="BC54" s="79">
        <f>ROUND(SUM(BC55:BC59),2)</f>
        <v>0</v>
      </c>
      <c r="BD54" s="81">
        <f>ROUND(SUM(BD55:BD59),2)</f>
        <v>0</v>
      </c>
      <c r="BS54" s="82" t="s">
        <v>70</v>
      </c>
      <c r="BT54" s="82" t="s">
        <v>71</v>
      </c>
      <c r="BU54" s="83" t="s">
        <v>72</v>
      </c>
      <c r="BV54" s="82" t="s">
        <v>73</v>
      </c>
      <c r="BW54" s="82" t="s">
        <v>5</v>
      </c>
      <c r="BX54" s="82" t="s">
        <v>74</v>
      </c>
      <c r="CL54" s="82" t="s">
        <v>19</v>
      </c>
    </row>
    <row r="55" spans="1:91" s="7" customFormat="1" ht="14.45" customHeight="1">
      <c r="A55" s="84" t="s">
        <v>75</v>
      </c>
      <c r="B55" s="85"/>
      <c r="C55" s="86"/>
      <c r="D55" s="220" t="s">
        <v>76</v>
      </c>
      <c r="E55" s="220"/>
      <c r="F55" s="220"/>
      <c r="G55" s="220"/>
      <c r="H55" s="220"/>
      <c r="I55" s="87"/>
      <c r="J55" s="220" t="s">
        <v>77</v>
      </c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1">
        <f>'SO 1 - HMZ Loučka-402_151'!J30</f>
        <v>0</v>
      </c>
      <c r="AH55" s="222"/>
      <c r="AI55" s="222"/>
      <c r="AJ55" s="222"/>
      <c r="AK55" s="222"/>
      <c r="AL55" s="222"/>
      <c r="AM55" s="222"/>
      <c r="AN55" s="221">
        <f t="shared" si="0"/>
        <v>0</v>
      </c>
      <c r="AO55" s="222"/>
      <c r="AP55" s="222"/>
      <c r="AQ55" s="88" t="s">
        <v>78</v>
      </c>
      <c r="AR55" s="89"/>
      <c r="AS55" s="90">
        <v>0</v>
      </c>
      <c r="AT55" s="91">
        <f t="shared" si="1"/>
        <v>0</v>
      </c>
      <c r="AU55" s="92">
        <f>'SO 1 - HMZ Loučka-402_151'!P81</f>
        <v>0</v>
      </c>
      <c r="AV55" s="91">
        <f>'SO 1 - HMZ Loučka-402_151'!J33</f>
        <v>0</v>
      </c>
      <c r="AW55" s="91">
        <f>'SO 1 - HMZ Loučka-402_151'!J34</f>
        <v>0</v>
      </c>
      <c r="AX55" s="91">
        <f>'SO 1 - HMZ Loučka-402_151'!J35</f>
        <v>0</v>
      </c>
      <c r="AY55" s="91">
        <f>'SO 1 - HMZ Loučka-402_151'!J36</f>
        <v>0</v>
      </c>
      <c r="AZ55" s="91">
        <f>'SO 1 - HMZ Loučka-402_151'!F33</f>
        <v>0</v>
      </c>
      <c r="BA55" s="91">
        <f>'SO 1 - HMZ Loučka-402_151'!F34</f>
        <v>0</v>
      </c>
      <c r="BB55" s="91">
        <f>'SO 1 - HMZ Loučka-402_151'!F35</f>
        <v>0</v>
      </c>
      <c r="BC55" s="91">
        <f>'SO 1 - HMZ Loučka-402_151'!F36</f>
        <v>0</v>
      </c>
      <c r="BD55" s="93">
        <f>'SO 1 - HMZ Loučka-402_151'!F37</f>
        <v>0</v>
      </c>
      <c r="BT55" s="94" t="s">
        <v>79</v>
      </c>
      <c r="BV55" s="94" t="s">
        <v>73</v>
      </c>
      <c r="BW55" s="94" t="s">
        <v>80</v>
      </c>
      <c r="BX55" s="94" t="s">
        <v>5</v>
      </c>
      <c r="CL55" s="94" t="s">
        <v>19</v>
      </c>
      <c r="CM55" s="94" t="s">
        <v>81</v>
      </c>
    </row>
    <row r="56" spans="1:91" s="7" customFormat="1" ht="14.45" customHeight="1">
      <c r="A56" s="84" t="s">
        <v>75</v>
      </c>
      <c r="B56" s="85"/>
      <c r="C56" s="86"/>
      <c r="D56" s="220" t="s">
        <v>82</v>
      </c>
      <c r="E56" s="220"/>
      <c r="F56" s="220"/>
      <c r="G56" s="220"/>
      <c r="H56" s="220"/>
      <c r="I56" s="87"/>
      <c r="J56" s="220" t="s">
        <v>83</v>
      </c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1">
        <f>'SO 2 - Nebory A-403_180'!J30</f>
        <v>0</v>
      </c>
      <c r="AH56" s="222"/>
      <c r="AI56" s="222"/>
      <c r="AJ56" s="222"/>
      <c r="AK56" s="222"/>
      <c r="AL56" s="222"/>
      <c r="AM56" s="222"/>
      <c r="AN56" s="221">
        <f t="shared" si="0"/>
        <v>0</v>
      </c>
      <c r="AO56" s="222"/>
      <c r="AP56" s="222"/>
      <c r="AQ56" s="88" t="s">
        <v>78</v>
      </c>
      <c r="AR56" s="89"/>
      <c r="AS56" s="90">
        <v>0</v>
      </c>
      <c r="AT56" s="91">
        <f t="shared" si="1"/>
        <v>0</v>
      </c>
      <c r="AU56" s="92">
        <f>'SO 2 - Nebory A-403_180'!P81</f>
        <v>0</v>
      </c>
      <c r="AV56" s="91">
        <f>'SO 2 - Nebory A-403_180'!J33</f>
        <v>0</v>
      </c>
      <c r="AW56" s="91">
        <f>'SO 2 - Nebory A-403_180'!J34</f>
        <v>0</v>
      </c>
      <c r="AX56" s="91">
        <f>'SO 2 - Nebory A-403_180'!J35</f>
        <v>0</v>
      </c>
      <c r="AY56" s="91">
        <f>'SO 2 - Nebory A-403_180'!J36</f>
        <v>0</v>
      </c>
      <c r="AZ56" s="91">
        <f>'SO 2 - Nebory A-403_180'!F33</f>
        <v>0</v>
      </c>
      <c r="BA56" s="91">
        <f>'SO 2 - Nebory A-403_180'!F34</f>
        <v>0</v>
      </c>
      <c r="BB56" s="91">
        <f>'SO 2 - Nebory A-403_180'!F35</f>
        <v>0</v>
      </c>
      <c r="BC56" s="91">
        <f>'SO 2 - Nebory A-403_180'!F36</f>
        <v>0</v>
      </c>
      <c r="BD56" s="93">
        <f>'SO 2 - Nebory A-403_180'!F37</f>
        <v>0</v>
      </c>
      <c r="BT56" s="94" t="s">
        <v>79</v>
      </c>
      <c r="BV56" s="94" t="s">
        <v>73</v>
      </c>
      <c r="BW56" s="94" t="s">
        <v>84</v>
      </c>
      <c r="BX56" s="94" t="s">
        <v>5</v>
      </c>
      <c r="CL56" s="94" t="s">
        <v>19</v>
      </c>
      <c r="CM56" s="94" t="s">
        <v>81</v>
      </c>
    </row>
    <row r="57" spans="1:91" s="7" customFormat="1" ht="14.45" customHeight="1">
      <c r="A57" s="84" t="s">
        <v>75</v>
      </c>
      <c r="B57" s="85"/>
      <c r="C57" s="86"/>
      <c r="D57" s="220" t="s">
        <v>85</v>
      </c>
      <c r="E57" s="220"/>
      <c r="F57" s="220"/>
      <c r="G57" s="220"/>
      <c r="H57" s="220"/>
      <c r="I57" s="87"/>
      <c r="J57" s="220" t="s">
        <v>86</v>
      </c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1">
        <f>'SO 3 - HMZ Antošovice-43_021'!J30</f>
        <v>0</v>
      </c>
      <c r="AH57" s="222"/>
      <c r="AI57" s="222"/>
      <c r="AJ57" s="222"/>
      <c r="AK57" s="222"/>
      <c r="AL57" s="222"/>
      <c r="AM57" s="222"/>
      <c r="AN57" s="221">
        <f t="shared" si="0"/>
        <v>0</v>
      </c>
      <c r="AO57" s="222"/>
      <c r="AP57" s="222"/>
      <c r="AQ57" s="88" t="s">
        <v>78</v>
      </c>
      <c r="AR57" s="89"/>
      <c r="AS57" s="90">
        <v>0</v>
      </c>
      <c r="AT57" s="91">
        <f t="shared" si="1"/>
        <v>0</v>
      </c>
      <c r="AU57" s="92">
        <f>'SO 3 - HMZ Antošovice-43_021'!P81</f>
        <v>0</v>
      </c>
      <c r="AV57" s="91">
        <f>'SO 3 - HMZ Antošovice-43_021'!J33</f>
        <v>0</v>
      </c>
      <c r="AW57" s="91">
        <f>'SO 3 - HMZ Antošovice-43_021'!J34</f>
        <v>0</v>
      </c>
      <c r="AX57" s="91">
        <f>'SO 3 - HMZ Antošovice-43_021'!J35</f>
        <v>0</v>
      </c>
      <c r="AY57" s="91">
        <f>'SO 3 - HMZ Antošovice-43_021'!J36</f>
        <v>0</v>
      </c>
      <c r="AZ57" s="91">
        <f>'SO 3 - HMZ Antošovice-43_021'!F33</f>
        <v>0</v>
      </c>
      <c r="BA57" s="91">
        <f>'SO 3 - HMZ Antošovice-43_021'!F34</f>
        <v>0</v>
      </c>
      <c r="BB57" s="91">
        <f>'SO 3 - HMZ Antošovice-43_021'!F35</f>
        <v>0</v>
      </c>
      <c r="BC57" s="91">
        <f>'SO 3 - HMZ Antošovice-43_021'!F36</f>
        <v>0</v>
      </c>
      <c r="BD57" s="93">
        <f>'SO 3 - HMZ Antošovice-43_021'!F37</f>
        <v>0</v>
      </c>
      <c r="BT57" s="94" t="s">
        <v>79</v>
      </c>
      <c r="BV57" s="94" t="s">
        <v>73</v>
      </c>
      <c r="BW57" s="94" t="s">
        <v>87</v>
      </c>
      <c r="BX57" s="94" t="s">
        <v>5</v>
      </c>
      <c r="CL57" s="94" t="s">
        <v>19</v>
      </c>
      <c r="CM57" s="94" t="s">
        <v>81</v>
      </c>
    </row>
    <row r="58" spans="1:91" s="7" customFormat="1" ht="14.45" customHeight="1">
      <c r="A58" s="84" t="s">
        <v>75</v>
      </c>
      <c r="B58" s="85"/>
      <c r="C58" s="86"/>
      <c r="D58" s="220" t="s">
        <v>88</v>
      </c>
      <c r="E58" s="220"/>
      <c r="F58" s="220"/>
      <c r="G58" s="220"/>
      <c r="H58" s="220"/>
      <c r="I58" s="87"/>
      <c r="J58" s="220" t="s">
        <v>89</v>
      </c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1">
        <f>'SO 4 - HMZ Brantice-401_028'!J30</f>
        <v>0</v>
      </c>
      <c r="AH58" s="222"/>
      <c r="AI58" s="222"/>
      <c r="AJ58" s="222"/>
      <c r="AK58" s="222"/>
      <c r="AL58" s="222"/>
      <c r="AM58" s="222"/>
      <c r="AN58" s="221">
        <f t="shared" si="0"/>
        <v>0</v>
      </c>
      <c r="AO58" s="222"/>
      <c r="AP58" s="222"/>
      <c r="AQ58" s="88" t="s">
        <v>78</v>
      </c>
      <c r="AR58" s="89"/>
      <c r="AS58" s="90">
        <v>0</v>
      </c>
      <c r="AT58" s="91">
        <f t="shared" si="1"/>
        <v>0</v>
      </c>
      <c r="AU58" s="92">
        <f>'SO 4 - HMZ Brantice-401_028'!P81</f>
        <v>0</v>
      </c>
      <c r="AV58" s="91">
        <f>'SO 4 - HMZ Brantice-401_028'!J33</f>
        <v>0</v>
      </c>
      <c r="AW58" s="91">
        <f>'SO 4 - HMZ Brantice-401_028'!J34</f>
        <v>0</v>
      </c>
      <c r="AX58" s="91">
        <f>'SO 4 - HMZ Brantice-401_028'!J35</f>
        <v>0</v>
      </c>
      <c r="AY58" s="91">
        <f>'SO 4 - HMZ Brantice-401_028'!J36</f>
        <v>0</v>
      </c>
      <c r="AZ58" s="91">
        <f>'SO 4 - HMZ Brantice-401_028'!F33</f>
        <v>0</v>
      </c>
      <c r="BA58" s="91">
        <f>'SO 4 - HMZ Brantice-401_028'!F34</f>
        <v>0</v>
      </c>
      <c r="BB58" s="91">
        <f>'SO 4 - HMZ Brantice-401_028'!F35</f>
        <v>0</v>
      </c>
      <c r="BC58" s="91">
        <f>'SO 4 - HMZ Brantice-401_028'!F36</f>
        <v>0</v>
      </c>
      <c r="BD58" s="93">
        <f>'SO 4 - HMZ Brantice-401_028'!F37</f>
        <v>0</v>
      </c>
      <c r="BT58" s="94" t="s">
        <v>79</v>
      </c>
      <c r="BV58" s="94" t="s">
        <v>73</v>
      </c>
      <c r="BW58" s="94" t="s">
        <v>90</v>
      </c>
      <c r="BX58" s="94" t="s">
        <v>5</v>
      </c>
      <c r="CL58" s="94" t="s">
        <v>19</v>
      </c>
      <c r="CM58" s="94" t="s">
        <v>81</v>
      </c>
    </row>
    <row r="59" spans="1:91" s="7" customFormat="1" ht="14.45" customHeight="1">
      <c r="A59" s="84" t="s">
        <v>75</v>
      </c>
      <c r="B59" s="85"/>
      <c r="C59" s="86"/>
      <c r="D59" s="220" t="s">
        <v>91</v>
      </c>
      <c r="E59" s="220"/>
      <c r="F59" s="220"/>
      <c r="G59" s="220"/>
      <c r="H59" s="220"/>
      <c r="I59" s="87"/>
      <c r="J59" s="220" t="s">
        <v>92</v>
      </c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1">
        <f>'SO 5 - HMZ Brantice-401_026'!J30</f>
        <v>0</v>
      </c>
      <c r="AH59" s="222"/>
      <c r="AI59" s="222"/>
      <c r="AJ59" s="222"/>
      <c r="AK59" s="222"/>
      <c r="AL59" s="222"/>
      <c r="AM59" s="222"/>
      <c r="AN59" s="221">
        <f t="shared" si="0"/>
        <v>0</v>
      </c>
      <c r="AO59" s="222"/>
      <c r="AP59" s="222"/>
      <c r="AQ59" s="88" t="s">
        <v>78</v>
      </c>
      <c r="AR59" s="89"/>
      <c r="AS59" s="95">
        <v>0</v>
      </c>
      <c r="AT59" s="96">
        <f t="shared" si="1"/>
        <v>0</v>
      </c>
      <c r="AU59" s="97">
        <f>'SO 5 - HMZ Brantice-401_026'!P81</f>
        <v>0</v>
      </c>
      <c r="AV59" s="96">
        <f>'SO 5 - HMZ Brantice-401_026'!J33</f>
        <v>0</v>
      </c>
      <c r="AW59" s="96">
        <f>'SO 5 - HMZ Brantice-401_026'!J34</f>
        <v>0</v>
      </c>
      <c r="AX59" s="96">
        <f>'SO 5 - HMZ Brantice-401_026'!J35</f>
        <v>0</v>
      </c>
      <c r="AY59" s="96">
        <f>'SO 5 - HMZ Brantice-401_026'!J36</f>
        <v>0</v>
      </c>
      <c r="AZ59" s="96">
        <f>'SO 5 - HMZ Brantice-401_026'!F33</f>
        <v>0</v>
      </c>
      <c r="BA59" s="96">
        <f>'SO 5 - HMZ Brantice-401_026'!F34</f>
        <v>0</v>
      </c>
      <c r="BB59" s="96">
        <f>'SO 5 - HMZ Brantice-401_026'!F35</f>
        <v>0</v>
      </c>
      <c r="BC59" s="96">
        <f>'SO 5 - HMZ Brantice-401_026'!F36</f>
        <v>0</v>
      </c>
      <c r="BD59" s="98">
        <f>'SO 5 - HMZ Brantice-401_026'!F37</f>
        <v>0</v>
      </c>
      <c r="BT59" s="94" t="s">
        <v>79</v>
      </c>
      <c r="BV59" s="94" t="s">
        <v>73</v>
      </c>
      <c r="BW59" s="94" t="s">
        <v>93</v>
      </c>
      <c r="BX59" s="94" t="s">
        <v>5</v>
      </c>
      <c r="CL59" s="94" t="s">
        <v>19</v>
      </c>
      <c r="CM59" s="94" t="s">
        <v>81</v>
      </c>
    </row>
    <row r="60" spans="1:91" s="2" customFormat="1" ht="30" customHeight="1">
      <c r="A60" s="32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7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</row>
    <row r="61" spans="1:91" s="2" customFormat="1" ht="6.95" customHeight="1">
      <c r="A61" s="32"/>
      <c r="B61" s="4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37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</row>
  </sheetData>
  <sheetProtection algorithmName="SHA-512" hashValue="8s2PeOT6d+hTLV+UpnsqHwjEds7TYOPOU3wE8fA1vRjqREkx45/a3bkW+Ue/3H2SXcMIb+j2l4uwuovY64jvjQ==" saltValue="e0FjKqvZ5ploxUAJx9cMQ4frgU4l7cEaTHNt7NtnppCwzSVusDDNcVRJydtk9ccvgsy82BVgbTSwCmcK5LeA5Q==" spinCount="100000" sheet="1" objects="1" scenarios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L45:AO45"/>
    <mergeCell ref="AM47:AN47"/>
    <mergeCell ref="AM49:AP49"/>
    <mergeCell ref="AS49:AT51"/>
    <mergeCell ref="AM50:AP50"/>
  </mergeCells>
  <hyperlinks>
    <hyperlink ref="A55" location="'SO 1 - HMZ Loučka-402_151'!C2" display="/" xr:uid="{00000000-0004-0000-0000-000000000000}"/>
    <hyperlink ref="A56" location="'SO 2 - Nebory A-403_180'!C2" display="/" xr:uid="{00000000-0004-0000-0000-000001000000}"/>
    <hyperlink ref="A57" location="'SO 3 - HMZ Antošovice-43_021'!C2" display="/" xr:uid="{00000000-0004-0000-0000-000002000000}"/>
    <hyperlink ref="A58" location="'SO 4 - HMZ Brantice-401_028'!C2" display="/" xr:uid="{00000000-0004-0000-0000-000003000000}"/>
    <hyperlink ref="A59" location="'SO 5 - HMZ Brantice-401_026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5" t="s">
        <v>80</v>
      </c>
    </row>
    <row r="3" spans="1:46" s="1" customFormat="1" ht="6.95" customHeight="1"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8"/>
      <c r="AT3" s="15" t="s">
        <v>81</v>
      </c>
    </row>
    <row r="4" spans="1:46" s="1" customFormat="1" ht="24.95" customHeight="1">
      <c r="B4" s="18"/>
      <c r="D4" s="101" t="s">
        <v>94</v>
      </c>
      <c r="L4" s="18"/>
      <c r="M4" s="102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03" t="s">
        <v>16</v>
      </c>
      <c r="L6" s="18"/>
    </row>
    <row r="7" spans="1:46" s="1" customFormat="1" ht="14.45" customHeight="1">
      <c r="B7" s="18"/>
      <c r="E7" s="245" t="str">
        <f>'Rekapitulace stavby'!K6</f>
        <v>Údržba HOZ Novojičínsko, Ostravsko</v>
      </c>
      <c r="F7" s="246"/>
      <c r="G7" s="246"/>
      <c r="H7" s="246"/>
      <c r="L7" s="18"/>
    </row>
    <row r="8" spans="1:46" s="2" customFormat="1" ht="12" customHeight="1">
      <c r="A8" s="32"/>
      <c r="B8" s="37"/>
      <c r="C8" s="32"/>
      <c r="D8" s="103" t="s">
        <v>95</v>
      </c>
      <c r="E8" s="32"/>
      <c r="F8" s="32"/>
      <c r="G8" s="32"/>
      <c r="H8" s="32"/>
      <c r="I8" s="32"/>
      <c r="J8" s="32"/>
      <c r="K8" s="32"/>
      <c r="L8" s="104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5.6" customHeight="1">
      <c r="A9" s="32"/>
      <c r="B9" s="37"/>
      <c r="C9" s="32"/>
      <c r="D9" s="32"/>
      <c r="E9" s="247" t="s">
        <v>96</v>
      </c>
      <c r="F9" s="248"/>
      <c r="G9" s="248"/>
      <c r="H9" s="248"/>
      <c r="I9" s="32"/>
      <c r="J9" s="32"/>
      <c r="K9" s="32"/>
      <c r="L9" s="104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104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03" t="s">
        <v>18</v>
      </c>
      <c r="E11" s="32"/>
      <c r="F11" s="105" t="s">
        <v>19</v>
      </c>
      <c r="G11" s="32"/>
      <c r="H11" s="32"/>
      <c r="I11" s="103" t="s">
        <v>20</v>
      </c>
      <c r="J11" s="105" t="s">
        <v>19</v>
      </c>
      <c r="K11" s="32"/>
      <c r="L11" s="104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03" t="s">
        <v>21</v>
      </c>
      <c r="E12" s="32"/>
      <c r="F12" s="105" t="s">
        <v>97</v>
      </c>
      <c r="G12" s="32"/>
      <c r="H12" s="32"/>
      <c r="I12" s="103" t="s">
        <v>23</v>
      </c>
      <c r="J12" s="106" t="str">
        <f>'Rekapitulace stavby'!AN8</f>
        <v>Vyplň údaj</v>
      </c>
      <c r="K12" s="32"/>
      <c r="L12" s="104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104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03" t="s">
        <v>24</v>
      </c>
      <c r="E14" s="32"/>
      <c r="F14" s="32"/>
      <c r="G14" s="32"/>
      <c r="H14" s="32"/>
      <c r="I14" s="103" t="s">
        <v>25</v>
      </c>
      <c r="J14" s="105" t="str">
        <f>IF('Rekapitulace stavby'!AN10="","",'Rekapitulace stavby'!AN10)</f>
        <v/>
      </c>
      <c r="K14" s="32"/>
      <c r="L14" s="104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05" t="str">
        <f>IF('Rekapitulace stavby'!E11="","",'Rekapitulace stavby'!E11)</f>
        <v xml:space="preserve"> </v>
      </c>
      <c r="F15" s="32"/>
      <c r="G15" s="32"/>
      <c r="H15" s="32"/>
      <c r="I15" s="103" t="s">
        <v>27</v>
      </c>
      <c r="J15" s="105" t="str">
        <f>IF('Rekapitulace stavby'!AN11="","",'Rekapitulace stavby'!AN11)</f>
        <v/>
      </c>
      <c r="K15" s="32"/>
      <c r="L15" s="104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104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03" t="s">
        <v>28</v>
      </c>
      <c r="E17" s="32"/>
      <c r="F17" s="32"/>
      <c r="G17" s="32"/>
      <c r="H17" s="32"/>
      <c r="I17" s="103" t="s">
        <v>25</v>
      </c>
      <c r="J17" s="28" t="str">
        <f>'Rekapitulace stavby'!AN13</f>
        <v>Vyplň údaj</v>
      </c>
      <c r="K17" s="32"/>
      <c r="L17" s="104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49" t="str">
        <f>'Rekapitulace stavby'!E14</f>
        <v>Vyplň údaj</v>
      </c>
      <c r="F18" s="250"/>
      <c r="G18" s="250"/>
      <c r="H18" s="250"/>
      <c r="I18" s="103" t="s">
        <v>27</v>
      </c>
      <c r="J18" s="28" t="str">
        <f>'Rekapitulace stavby'!AN14</f>
        <v>Vyplň údaj</v>
      </c>
      <c r="K18" s="32"/>
      <c r="L18" s="104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104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03" t="s">
        <v>30</v>
      </c>
      <c r="E20" s="32"/>
      <c r="F20" s="32"/>
      <c r="G20" s="32"/>
      <c r="H20" s="32"/>
      <c r="I20" s="103" t="s">
        <v>25</v>
      </c>
      <c r="J20" s="105" t="s">
        <v>19</v>
      </c>
      <c r="K20" s="32"/>
      <c r="L20" s="104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05" t="s">
        <v>31</v>
      </c>
      <c r="F21" s="32"/>
      <c r="G21" s="32"/>
      <c r="H21" s="32"/>
      <c r="I21" s="103" t="s">
        <v>27</v>
      </c>
      <c r="J21" s="105" t="s">
        <v>19</v>
      </c>
      <c r="K21" s="32"/>
      <c r="L21" s="104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104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03" t="s">
        <v>33</v>
      </c>
      <c r="E23" s="32"/>
      <c r="F23" s="32"/>
      <c r="G23" s="32"/>
      <c r="H23" s="32"/>
      <c r="I23" s="103" t="s">
        <v>25</v>
      </c>
      <c r="J23" s="105" t="s">
        <v>19</v>
      </c>
      <c r="K23" s="32"/>
      <c r="L23" s="104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05" t="s">
        <v>34</v>
      </c>
      <c r="F24" s="32"/>
      <c r="G24" s="32"/>
      <c r="H24" s="32"/>
      <c r="I24" s="103" t="s">
        <v>27</v>
      </c>
      <c r="J24" s="105" t="s">
        <v>19</v>
      </c>
      <c r="K24" s="32"/>
      <c r="L24" s="104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104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03" t="s">
        <v>35</v>
      </c>
      <c r="E26" s="32"/>
      <c r="F26" s="32"/>
      <c r="G26" s="32"/>
      <c r="H26" s="32"/>
      <c r="I26" s="32"/>
      <c r="J26" s="32"/>
      <c r="K26" s="32"/>
      <c r="L26" s="104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4.45" customHeight="1">
      <c r="A27" s="107"/>
      <c r="B27" s="108"/>
      <c r="C27" s="107"/>
      <c r="D27" s="107"/>
      <c r="E27" s="251" t="s">
        <v>19</v>
      </c>
      <c r="F27" s="251"/>
      <c r="G27" s="251"/>
      <c r="H27" s="251"/>
      <c r="I27" s="107"/>
      <c r="J27" s="107"/>
      <c r="K27" s="107"/>
      <c r="L27" s="109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104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0"/>
      <c r="E29" s="110"/>
      <c r="F29" s="110"/>
      <c r="G29" s="110"/>
      <c r="H29" s="110"/>
      <c r="I29" s="110"/>
      <c r="J29" s="110"/>
      <c r="K29" s="110"/>
      <c r="L29" s="104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1" t="s">
        <v>37</v>
      </c>
      <c r="E30" s="32"/>
      <c r="F30" s="32"/>
      <c r="G30" s="32"/>
      <c r="H30" s="32"/>
      <c r="I30" s="32"/>
      <c r="J30" s="112">
        <f>ROUND(J81, 2)</f>
        <v>0</v>
      </c>
      <c r="K30" s="32"/>
      <c r="L30" s="104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0"/>
      <c r="E31" s="110"/>
      <c r="F31" s="110"/>
      <c r="G31" s="110"/>
      <c r="H31" s="110"/>
      <c r="I31" s="110"/>
      <c r="J31" s="110"/>
      <c r="K31" s="110"/>
      <c r="L31" s="104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3" t="s">
        <v>39</v>
      </c>
      <c r="G32" s="32"/>
      <c r="H32" s="32"/>
      <c r="I32" s="113" t="s">
        <v>38</v>
      </c>
      <c r="J32" s="113" t="s">
        <v>40</v>
      </c>
      <c r="K32" s="32"/>
      <c r="L32" s="104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14" t="s">
        <v>41</v>
      </c>
      <c r="E33" s="103" t="s">
        <v>42</v>
      </c>
      <c r="F33" s="115">
        <f>ROUND((SUM(BE81:BE91)),  2)</f>
        <v>0</v>
      </c>
      <c r="G33" s="32"/>
      <c r="H33" s="32"/>
      <c r="I33" s="116">
        <v>0.21</v>
      </c>
      <c r="J33" s="115">
        <f>ROUND(((SUM(BE81:BE91))*I33),  2)</f>
        <v>0</v>
      </c>
      <c r="K33" s="32"/>
      <c r="L33" s="104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03" t="s">
        <v>43</v>
      </c>
      <c r="F34" s="115">
        <f>ROUND((SUM(BF81:BF91)),  2)</f>
        <v>0</v>
      </c>
      <c r="G34" s="32"/>
      <c r="H34" s="32"/>
      <c r="I34" s="116">
        <v>0.12</v>
      </c>
      <c r="J34" s="115">
        <f>ROUND(((SUM(BF81:BF91))*I34),  2)</f>
        <v>0</v>
      </c>
      <c r="K34" s="32"/>
      <c r="L34" s="104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03" t="s">
        <v>44</v>
      </c>
      <c r="F35" s="115">
        <f>ROUND((SUM(BG81:BG91)),  2)</f>
        <v>0</v>
      </c>
      <c r="G35" s="32"/>
      <c r="H35" s="32"/>
      <c r="I35" s="116">
        <v>0.21</v>
      </c>
      <c r="J35" s="115">
        <f>0</f>
        <v>0</v>
      </c>
      <c r="K35" s="32"/>
      <c r="L35" s="104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03" t="s">
        <v>45</v>
      </c>
      <c r="F36" s="115">
        <f>ROUND((SUM(BH81:BH91)),  2)</f>
        <v>0</v>
      </c>
      <c r="G36" s="32"/>
      <c r="H36" s="32"/>
      <c r="I36" s="116">
        <v>0.12</v>
      </c>
      <c r="J36" s="115">
        <f>0</f>
        <v>0</v>
      </c>
      <c r="K36" s="32"/>
      <c r="L36" s="104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03" t="s">
        <v>46</v>
      </c>
      <c r="F37" s="115">
        <f>ROUND((SUM(BI81:BI91)),  2)</f>
        <v>0</v>
      </c>
      <c r="G37" s="32"/>
      <c r="H37" s="32"/>
      <c r="I37" s="116">
        <v>0</v>
      </c>
      <c r="J37" s="115">
        <f>0</f>
        <v>0</v>
      </c>
      <c r="K37" s="32"/>
      <c r="L37" s="104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104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17"/>
      <c r="D39" s="118" t="s">
        <v>47</v>
      </c>
      <c r="E39" s="119"/>
      <c r="F39" s="119"/>
      <c r="G39" s="120" t="s">
        <v>48</v>
      </c>
      <c r="H39" s="121" t="s">
        <v>49</v>
      </c>
      <c r="I39" s="119"/>
      <c r="J39" s="122">
        <f>SUM(J30:J37)</f>
        <v>0</v>
      </c>
      <c r="K39" s="123"/>
      <c r="L39" s="104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124"/>
      <c r="C40" s="125"/>
      <c r="D40" s="125"/>
      <c r="E40" s="125"/>
      <c r="F40" s="125"/>
      <c r="G40" s="125"/>
      <c r="H40" s="125"/>
      <c r="I40" s="125"/>
      <c r="J40" s="125"/>
      <c r="K40" s="125"/>
      <c r="L40" s="104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4" spans="1:31" s="2" customFormat="1" ht="6.95" hidden="1" customHeight="1">
      <c r="A44" s="32"/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04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2" customFormat="1" ht="24.95" hidden="1" customHeight="1">
      <c r="A45" s="32"/>
      <c r="B45" s="33"/>
      <c r="C45" s="21" t="s">
        <v>98</v>
      </c>
      <c r="D45" s="34"/>
      <c r="E45" s="34"/>
      <c r="F45" s="34"/>
      <c r="G45" s="34"/>
      <c r="H45" s="34"/>
      <c r="I45" s="34"/>
      <c r="J45" s="34"/>
      <c r="K45" s="34"/>
      <c r="L45" s="104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s="2" customFormat="1" ht="6.95" hidden="1" customHeight="1">
      <c r="A46" s="32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104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s="2" customFormat="1" ht="12" hidden="1" customHeight="1">
      <c r="A47" s="32"/>
      <c r="B47" s="33"/>
      <c r="C47" s="27" t="s">
        <v>16</v>
      </c>
      <c r="D47" s="34"/>
      <c r="E47" s="34"/>
      <c r="F47" s="34"/>
      <c r="G47" s="34"/>
      <c r="H47" s="34"/>
      <c r="I47" s="34"/>
      <c r="J47" s="34"/>
      <c r="K47" s="34"/>
      <c r="L47" s="104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s="2" customFormat="1" ht="14.45" hidden="1" customHeight="1">
      <c r="A48" s="32"/>
      <c r="B48" s="33"/>
      <c r="C48" s="34"/>
      <c r="D48" s="34"/>
      <c r="E48" s="252" t="str">
        <f>E7</f>
        <v>Údržba HOZ Novojičínsko, Ostravsko</v>
      </c>
      <c r="F48" s="253"/>
      <c r="G48" s="253"/>
      <c r="H48" s="253"/>
      <c r="I48" s="34"/>
      <c r="J48" s="34"/>
      <c r="K48" s="34"/>
      <c r="L48" s="104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47" s="2" customFormat="1" ht="12" hidden="1" customHeight="1">
      <c r="A49" s="32"/>
      <c r="B49" s="33"/>
      <c r="C49" s="27" t="s">
        <v>95</v>
      </c>
      <c r="D49" s="34"/>
      <c r="E49" s="34"/>
      <c r="F49" s="34"/>
      <c r="G49" s="34"/>
      <c r="H49" s="34"/>
      <c r="I49" s="34"/>
      <c r="J49" s="34"/>
      <c r="K49" s="34"/>
      <c r="L49" s="104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47" s="2" customFormat="1" ht="15.6" hidden="1" customHeight="1">
      <c r="A50" s="32"/>
      <c r="B50" s="33"/>
      <c r="C50" s="34"/>
      <c r="D50" s="34"/>
      <c r="E50" s="205" t="str">
        <f>E9</f>
        <v>SO 1 - HMZ Loučka-402_151</v>
      </c>
      <c r="F50" s="254"/>
      <c r="G50" s="254"/>
      <c r="H50" s="254"/>
      <c r="I50" s="34"/>
      <c r="J50" s="34"/>
      <c r="K50" s="34"/>
      <c r="L50" s="104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47" s="2" customFormat="1" ht="6.95" hidden="1" customHeight="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104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47" s="2" customFormat="1" ht="12" hidden="1" customHeight="1">
      <c r="A52" s="32"/>
      <c r="B52" s="33"/>
      <c r="C52" s="27" t="s">
        <v>21</v>
      </c>
      <c r="D52" s="34"/>
      <c r="E52" s="34"/>
      <c r="F52" s="25" t="str">
        <f>F12</f>
        <v>Loučka u NJ</v>
      </c>
      <c r="G52" s="34"/>
      <c r="H52" s="34"/>
      <c r="I52" s="27" t="s">
        <v>23</v>
      </c>
      <c r="J52" s="57" t="str">
        <f>IF(J12="","",J12)</f>
        <v>Vyplň údaj</v>
      </c>
      <c r="K52" s="34"/>
      <c r="L52" s="104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47" s="2" customFormat="1" ht="6.95" hidden="1" customHeight="1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104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47" s="2" customFormat="1" ht="15.6" hidden="1" customHeight="1">
      <c r="A54" s="32"/>
      <c r="B54" s="33"/>
      <c r="C54" s="27" t="s">
        <v>24</v>
      </c>
      <c r="D54" s="34"/>
      <c r="E54" s="34"/>
      <c r="F54" s="25" t="str">
        <f>E15</f>
        <v xml:space="preserve"> </v>
      </c>
      <c r="G54" s="34"/>
      <c r="H54" s="34"/>
      <c r="I54" s="27" t="s">
        <v>30</v>
      </c>
      <c r="J54" s="30" t="str">
        <f>E21</f>
        <v>Zdenek Šťastný</v>
      </c>
      <c r="K54" s="34"/>
      <c r="L54" s="104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47" s="2" customFormat="1" ht="15.6" hidden="1" customHeight="1">
      <c r="A55" s="32"/>
      <c r="B55" s="33"/>
      <c r="C55" s="27" t="s">
        <v>28</v>
      </c>
      <c r="D55" s="34"/>
      <c r="E55" s="34"/>
      <c r="F55" s="25" t="str">
        <f>IF(E18="","",E18)</f>
        <v>Vyplň údaj</v>
      </c>
      <c r="G55" s="34"/>
      <c r="H55" s="34"/>
      <c r="I55" s="27" t="s">
        <v>33</v>
      </c>
      <c r="J55" s="30" t="str">
        <f>E24</f>
        <v>SPÚ OVHS</v>
      </c>
      <c r="K55" s="34"/>
      <c r="L55" s="104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47" s="2" customFormat="1" ht="10.35" hidden="1" customHeight="1">
      <c r="A56" s="32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104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47" s="2" customFormat="1" ht="29.25" hidden="1" customHeight="1">
      <c r="A57" s="32"/>
      <c r="B57" s="33"/>
      <c r="C57" s="128" t="s">
        <v>99</v>
      </c>
      <c r="D57" s="129"/>
      <c r="E57" s="129"/>
      <c r="F57" s="129"/>
      <c r="G57" s="129"/>
      <c r="H57" s="129"/>
      <c r="I57" s="129"/>
      <c r="J57" s="130" t="s">
        <v>100</v>
      </c>
      <c r="K57" s="129"/>
      <c r="L57" s="104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47" s="2" customFormat="1" ht="10.35" hidden="1" customHeight="1">
      <c r="A58" s="32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104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:47" s="2" customFormat="1" ht="22.9" hidden="1" customHeight="1">
      <c r="A59" s="32"/>
      <c r="B59" s="33"/>
      <c r="C59" s="131" t="s">
        <v>69</v>
      </c>
      <c r="D59" s="34"/>
      <c r="E59" s="34"/>
      <c r="F59" s="34"/>
      <c r="G59" s="34"/>
      <c r="H59" s="34"/>
      <c r="I59" s="34"/>
      <c r="J59" s="75">
        <f>J81</f>
        <v>0</v>
      </c>
      <c r="K59" s="34"/>
      <c r="L59" s="104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U59" s="15" t="s">
        <v>101</v>
      </c>
    </row>
    <row r="60" spans="1:47" s="9" customFormat="1" ht="24.95" hidden="1" customHeight="1">
      <c r="B60" s="132"/>
      <c r="C60" s="133"/>
      <c r="D60" s="134" t="s">
        <v>102</v>
      </c>
      <c r="E60" s="135"/>
      <c r="F60" s="135"/>
      <c r="G60" s="135"/>
      <c r="H60" s="135"/>
      <c r="I60" s="135"/>
      <c r="J60" s="136">
        <f>J82</f>
        <v>0</v>
      </c>
      <c r="K60" s="133"/>
      <c r="L60" s="137"/>
    </row>
    <row r="61" spans="1:47" s="10" customFormat="1" ht="19.899999999999999" hidden="1" customHeight="1">
      <c r="B61" s="138"/>
      <c r="C61" s="139"/>
      <c r="D61" s="140" t="s">
        <v>103</v>
      </c>
      <c r="E61" s="141"/>
      <c r="F61" s="141"/>
      <c r="G61" s="141"/>
      <c r="H61" s="141"/>
      <c r="I61" s="141"/>
      <c r="J61" s="142">
        <f>J83</f>
        <v>0</v>
      </c>
      <c r="K61" s="139"/>
      <c r="L61" s="143"/>
    </row>
    <row r="62" spans="1:47" s="2" customFormat="1" ht="21.75" hidden="1" customHeight="1">
      <c r="A62" s="32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104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pans="1:47" s="2" customFormat="1" ht="6.95" hidden="1" customHeight="1">
      <c r="A63" s="32"/>
      <c r="B63" s="45"/>
      <c r="C63" s="46"/>
      <c r="D63" s="46"/>
      <c r="E63" s="46"/>
      <c r="F63" s="46"/>
      <c r="G63" s="46"/>
      <c r="H63" s="46"/>
      <c r="I63" s="46"/>
      <c r="J63" s="46"/>
      <c r="K63" s="46"/>
      <c r="L63" s="104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:47" ht="11.25" hidden="1"/>
    <row r="65" spans="1:31" ht="11.25" hidden="1"/>
    <row r="66" spans="1:31" ht="11.25" hidden="1"/>
    <row r="67" spans="1:31" s="2" customFormat="1" ht="6.95" customHeight="1">
      <c r="A67" s="3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104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:31" s="2" customFormat="1" ht="24.95" customHeight="1">
      <c r="A68" s="32"/>
      <c r="B68" s="33"/>
      <c r="C68" s="21" t="s">
        <v>104</v>
      </c>
      <c r="D68" s="34"/>
      <c r="E68" s="34"/>
      <c r="F68" s="34"/>
      <c r="G68" s="34"/>
      <c r="H68" s="34"/>
      <c r="I68" s="34"/>
      <c r="J68" s="34"/>
      <c r="K68" s="34"/>
      <c r="L68" s="104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:31" s="2" customFormat="1" ht="6.95" customHeight="1">
      <c r="A69" s="32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104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spans="1:31" s="2" customFormat="1" ht="12" customHeight="1">
      <c r="A70" s="32"/>
      <c r="B70" s="33"/>
      <c r="C70" s="27" t="s">
        <v>16</v>
      </c>
      <c r="D70" s="34"/>
      <c r="E70" s="34"/>
      <c r="F70" s="34"/>
      <c r="G70" s="34"/>
      <c r="H70" s="34"/>
      <c r="I70" s="34"/>
      <c r="J70" s="34"/>
      <c r="K70" s="34"/>
      <c r="L70" s="104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spans="1:31" s="2" customFormat="1" ht="14.45" customHeight="1">
      <c r="A71" s="32"/>
      <c r="B71" s="33"/>
      <c r="C71" s="34"/>
      <c r="D71" s="34"/>
      <c r="E71" s="252" t="str">
        <f>E7</f>
        <v>Údržba HOZ Novojičínsko, Ostravsko</v>
      </c>
      <c r="F71" s="253"/>
      <c r="G71" s="253"/>
      <c r="H71" s="253"/>
      <c r="I71" s="34"/>
      <c r="J71" s="34"/>
      <c r="K71" s="34"/>
      <c r="L71" s="104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:31" s="2" customFormat="1" ht="12" customHeight="1">
      <c r="A72" s="32"/>
      <c r="B72" s="33"/>
      <c r="C72" s="27" t="s">
        <v>95</v>
      </c>
      <c r="D72" s="34"/>
      <c r="E72" s="34"/>
      <c r="F72" s="34"/>
      <c r="G72" s="34"/>
      <c r="H72" s="34"/>
      <c r="I72" s="34"/>
      <c r="J72" s="34"/>
      <c r="K72" s="34"/>
      <c r="L72" s="104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:31" s="2" customFormat="1" ht="15.6" customHeight="1">
      <c r="A73" s="32"/>
      <c r="B73" s="33"/>
      <c r="C73" s="34"/>
      <c r="D73" s="34"/>
      <c r="E73" s="205" t="str">
        <f>E9</f>
        <v>SO 1 - HMZ Loučka-402_151</v>
      </c>
      <c r="F73" s="254"/>
      <c r="G73" s="254"/>
      <c r="H73" s="254"/>
      <c r="I73" s="34"/>
      <c r="J73" s="34"/>
      <c r="K73" s="34"/>
      <c r="L73" s="104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31" s="2" customFormat="1" ht="6.95" customHeight="1">
      <c r="A74" s="32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104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:31" s="2" customFormat="1" ht="12" customHeight="1">
      <c r="A75" s="32"/>
      <c r="B75" s="33"/>
      <c r="C75" s="27" t="s">
        <v>21</v>
      </c>
      <c r="D75" s="34"/>
      <c r="E75" s="34"/>
      <c r="F75" s="25" t="str">
        <f>F12</f>
        <v>Loučka u NJ</v>
      </c>
      <c r="G75" s="34"/>
      <c r="H75" s="34"/>
      <c r="I75" s="27" t="s">
        <v>23</v>
      </c>
      <c r="J75" s="57" t="str">
        <f>IF(J12="","",J12)</f>
        <v>Vyplň údaj</v>
      </c>
      <c r="K75" s="34"/>
      <c r="L75" s="104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:31" s="2" customFormat="1" ht="6.95" customHeigh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104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5.6" customHeight="1">
      <c r="A77" s="32"/>
      <c r="B77" s="33"/>
      <c r="C77" s="27" t="s">
        <v>24</v>
      </c>
      <c r="D77" s="34"/>
      <c r="E77" s="34"/>
      <c r="F77" s="25" t="str">
        <f>E15</f>
        <v xml:space="preserve"> </v>
      </c>
      <c r="G77" s="34"/>
      <c r="H77" s="34"/>
      <c r="I77" s="27" t="s">
        <v>30</v>
      </c>
      <c r="J77" s="30" t="str">
        <f>E21</f>
        <v>Zdenek Šťastný</v>
      </c>
      <c r="K77" s="34"/>
      <c r="L77" s="104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s="2" customFormat="1" ht="15.6" customHeight="1">
      <c r="A78" s="32"/>
      <c r="B78" s="33"/>
      <c r="C78" s="27" t="s">
        <v>28</v>
      </c>
      <c r="D78" s="34"/>
      <c r="E78" s="34"/>
      <c r="F78" s="25" t="str">
        <f>IF(E18="","",E18)</f>
        <v>Vyplň údaj</v>
      </c>
      <c r="G78" s="34"/>
      <c r="H78" s="34"/>
      <c r="I78" s="27" t="s">
        <v>33</v>
      </c>
      <c r="J78" s="30" t="str">
        <f>E24</f>
        <v>SPÚ OVHS</v>
      </c>
      <c r="K78" s="34"/>
      <c r="L78" s="104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1:31" s="2" customFormat="1" ht="10.35" customHeight="1">
      <c r="A79" s="32"/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104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:31" s="11" customFormat="1" ht="29.25" customHeight="1">
      <c r="A80" s="144"/>
      <c r="B80" s="145"/>
      <c r="C80" s="146" t="s">
        <v>105</v>
      </c>
      <c r="D80" s="147" t="s">
        <v>56</v>
      </c>
      <c r="E80" s="147" t="s">
        <v>52</v>
      </c>
      <c r="F80" s="147" t="s">
        <v>53</v>
      </c>
      <c r="G80" s="147" t="s">
        <v>106</v>
      </c>
      <c r="H80" s="147" t="s">
        <v>107</v>
      </c>
      <c r="I80" s="147" t="s">
        <v>108</v>
      </c>
      <c r="J80" s="147" t="s">
        <v>100</v>
      </c>
      <c r="K80" s="148" t="s">
        <v>109</v>
      </c>
      <c r="L80" s="149"/>
      <c r="M80" s="66" t="s">
        <v>19</v>
      </c>
      <c r="N80" s="67" t="s">
        <v>41</v>
      </c>
      <c r="O80" s="67" t="s">
        <v>110</v>
      </c>
      <c r="P80" s="67" t="s">
        <v>111</v>
      </c>
      <c r="Q80" s="67" t="s">
        <v>112</v>
      </c>
      <c r="R80" s="67" t="s">
        <v>113</v>
      </c>
      <c r="S80" s="67" t="s">
        <v>114</v>
      </c>
      <c r="T80" s="68" t="s">
        <v>115</v>
      </c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</row>
    <row r="81" spans="1:65" s="2" customFormat="1" ht="22.9" customHeight="1">
      <c r="A81" s="32"/>
      <c r="B81" s="33"/>
      <c r="C81" s="73" t="s">
        <v>116</v>
      </c>
      <c r="D81" s="34"/>
      <c r="E81" s="34"/>
      <c r="F81" s="34"/>
      <c r="G81" s="34"/>
      <c r="H81" s="34"/>
      <c r="I81" s="34"/>
      <c r="J81" s="150">
        <f>BK81</f>
        <v>0</v>
      </c>
      <c r="K81" s="34"/>
      <c r="L81" s="37"/>
      <c r="M81" s="69"/>
      <c r="N81" s="151"/>
      <c r="O81" s="70"/>
      <c r="P81" s="152">
        <f>P82</f>
        <v>0</v>
      </c>
      <c r="Q81" s="70"/>
      <c r="R81" s="152">
        <f>R82</f>
        <v>0</v>
      </c>
      <c r="S81" s="70"/>
      <c r="T81" s="153">
        <f>T82</f>
        <v>0</v>
      </c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T81" s="15" t="s">
        <v>70</v>
      </c>
      <c r="AU81" s="15" t="s">
        <v>101</v>
      </c>
      <c r="BK81" s="154">
        <f>BK82</f>
        <v>0</v>
      </c>
    </row>
    <row r="82" spans="1:65" s="12" customFormat="1" ht="25.9" customHeight="1">
      <c r="B82" s="155"/>
      <c r="C82" s="156"/>
      <c r="D82" s="157" t="s">
        <v>70</v>
      </c>
      <c r="E82" s="158" t="s">
        <v>117</v>
      </c>
      <c r="F82" s="158" t="s">
        <v>118</v>
      </c>
      <c r="G82" s="156"/>
      <c r="H82" s="156"/>
      <c r="I82" s="159"/>
      <c r="J82" s="160">
        <f>BK82</f>
        <v>0</v>
      </c>
      <c r="K82" s="156"/>
      <c r="L82" s="161"/>
      <c r="M82" s="162"/>
      <c r="N82" s="163"/>
      <c r="O82" s="163"/>
      <c r="P82" s="164">
        <f>P83</f>
        <v>0</v>
      </c>
      <c r="Q82" s="163"/>
      <c r="R82" s="164">
        <f>R83</f>
        <v>0</v>
      </c>
      <c r="S82" s="163"/>
      <c r="T82" s="165">
        <f>T83</f>
        <v>0</v>
      </c>
      <c r="AR82" s="166" t="s">
        <v>79</v>
      </c>
      <c r="AT82" s="167" t="s">
        <v>70</v>
      </c>
      <c r="AU82" s="167" t="s">
        <v>71</v>
      </c>
      <c r="AY82" s="166" t="s">
        <v>119</v>
      </c>
      <c r="BK82" s="168">
        <f>BK83</f>
        <v>0</v>
      </c>
    </row>
    <row r="83" spans="1:65" s="12" customFormat="1" ht="22.9" customHeight="1">
      <c r="B83" s="155"/>
      <c r="C83" s="156"/>
      <c r="D83" s="157" t="s">
        <v>70</v>
      </c>
      <c r="E83" s="169" t="s">
        <v>79</v>
      </c>
      <c r="F83" s="169" t="s">
        <v>120</v>
      </c>
      <c r="G83" s="156"/>
      <c r="H83" s="156"/>
      <c r="I83" s="159"/>
      <c r="J83" s="170">
        <f>BK83</f>
        <v>0</v>
      </c>
      <c r="K83" s="156"/>
      <c r="L83" s="161"/>
      <c r="M83" s="162"/>
      <c r="N83" s="163"/>
      <c r="O83" s="163"/>
      <c r="P83" s="164">
        <f>SUM(P84:P91)</f>
        <v>0</v>
      </c>
      <c r="Q83" s="163"/>
      <c r="R83" s="164">
        <f>SUM(R84:R91)</f>
        <v>0</v>
      </c>
      <c r="S83" s="163"/>
      <c r="T83" s="165">
        <f>SUM(T84:T91)</f>
        <v>0</v>
      </c>
      <c r="AR83" s="166" t="s">
        <v>79</v>
      </c>
      <c r="AT83" s="167" t="s">
        <v>70</v>
      </c>
      <c r="AU83" s="167" t="s">
        <v>79</v>
      </c>
      <c r="AY83" s="166" t="s">
        <v>119</v>
      </c>
      <c r="BK83" s="168">
        <f>SUM(BK84:BK91)</f>
        <v>0</v>
      </c>
    </row>
    <row r="84" spans="1:65" s="2" customFormat="1" ht="19.899999999999999" customHeight="1">
      <c r="A84" s="32"/>
      <c r="B84" s="33"/>
      <c r="C84" s="171" t="s">
        <v>121</v>
      </c>
      <c r="D84" s="171" t="s">
        <v>122</v>
      </c>
      <c r="E84" s="172" t="s">
        <v>123</v>
      </c>
      <c r="F84" s="173" t="s">
        <v>124</v>
      </c>
      <c r="G84" s="174" t="s">
        <v>125</v>
      </c>
      <c r="H84" s="175">
        <v>0.52</v>
      </c>
      <c r="I84" s="176"/>
      <c r="J84" s="177">
        <f>ROUND(I84*H84,2)</f>
        <v>0</v>
      </c>
      <c r="K84" s="173" t="s">
        <v>126</v>
      </c>
      <c r="L84" s="37"/>
      <c r="M84" s="178" t="s">
        <v>19</v>
      </c>
      <c r="N84" s="179" t="s">
        <v>42</v>
      </c>
      <c r="O84" s="62"/>
      <c r="P84" s="180">
        <f>O84*H84</f>
        <v>0</v>
      </c>
      <c r="Q84" s="180">
        <v>0</v>
      </c>
      <c r="R84" s="180">
        <f>Q84*H84</f>
        <v>0</v>
      </c>
      <c r="S84" s="180">
        <v>0</v>
      </c>
      <c r="T84" s="181">
        <f>S84*H84</f>
        <v>0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R84" s="182" t="s">
        <v>121</v>
      </c>
      <c r="AT84" s="182" t="s">
        <v>122</v>
      </c>
      <c r="AU84" s="182" t="s">
        <v>81</v>
      </c>
      <c r="AY84" s="15" t="s">
        <v>119</v>
      </c>
      <c r="BE84" s="183">
        <f>IF(N84="základní",J84,0)</f>
        <v>0</v>
      </c>
      <c r="BF84" s="183">
        <f>IF(N84="snížená",J84,0)</f>
        <v>0</v>
      </c>
      <c r="BG84" s="183">
        <f>IF(N84="zákl. přenesená",J84,0)</f>
        <v>0</v>
      </c>
      <c r="BH84" s="183">
        <f>IF(N84="sníž. přenesená",J84,0)</f>
        <v>0</v>
      </c>
      <c r="BI84" s="183">
        <f>IF(N84="nulová",J84,0)</f>
        <v>0</v>
      </c>
      <c r="BJ84" s="15" t="s">
        <v>79</v>
      </c>
      <c r="BK84" s="183">
        <f>ROUND(I84*H84,2)</f>
        <v>0</v>
      </c>
      <c r="BL84" s="15" t="s">
        <v>121</v>
      </c>
      <c r="BM84" s="182" t="s">
        <v>127</v>
      </c>
    </row>
    <row r="85" spans="1:65" s="2" customFormat="1" ht="19.5">
      <c r="A85" s="32"/>
      <c r="B85" s="33"/>
      <c r="C85" s="34"/>
      <c r="D85" s="184" t="s">
        <v>128</v>
      </c>
      <c r="E85" s="34"/>
      <c r="F85" s="185" t="s">
        <v>129</v>
      </c>
      <c r="G85" s="34"/>
      <c r="H85" s="34"/>
      <c r="I85" s="186"/>
      <c r="J85" s="34"/>
      <c r="K85" s="34"/>
      <c r="L85" s="37"/>
      <c r="M85" s="187"/>
      <c r="N85" s="188"/>
      <c r="O85" s="62"/>
      <c r="P85" s="62"/>
      <c r="Q85" s="62"/>
      <c r="R85" s="62"/>
      <c r="S85" s="62"/>
      <c r="T85" s="63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T85" s="15" t="s">
        <v>128</v>
      </c>
      <c r="AU85" s="15" t="s">
        <v>81</v>
      </c>
    </row>
    <row r="86" spans="1:65" s="2" customFormat="1" ht="11.25">
      <c r="A86" s="32"/>
      <c r="B86" s="33"/>
      <c r="C86" s="34"/>
      <c r="D86" s="189" t="s">
        <v>130</v>
      </c>
      <c r="E86" s="34"/>
      <c r="F86" s="190" t="s">
        <v>131</v>
      </c>
      <c r="G86" s="34"/>
      <c r="H86" s="34"/>
      <c r="I86" s="186"/>
      <c r="J86" s="34"/>
      <c r="K86" s="34"/>
      <c r="L86" s="37"/>
      <c r="M86" s="187"/>
      <c r="N86" s="188"/>
      <c r="O86" s="62"/>
      <c r="P86" s="62"/>
      <c r="Q86" s="62"/>
      <c r="R86" s="62"/>
      <c r="S86" s="62"/>
      <c r="T86" s="63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T86" s="15" t="s">
        <v>130</v>
      </c>
      <c r="AU86" s="15" t="s">
        <v>81</v>
      </c>
    </row>
    <row r="87" spans="1:65" s="13" customFormat="1" ht="11.25">
      <c r="B87" s="191"/>
      <c r="C87" s="192"/>
      <c r="D87" s="184" t="s">
        <v>132</v>
      </c>
      <c r="E87" s="193" t="s">
        <v>19</v>
      </c>
      <c r="F87" s="194" t="s">
        <v>133</v>
      </c>
      <c r="G87" s="192"/>
      <c r="H87" s="195">
        <v>0.52</v>
      </c>
      <c r="I87" s="196"/>
      <c r="J87" s="192"/>
      <c r="K87" s="192"/>
      <c r="L87" s="197"/>
      <c r="M87" s="198"/>
      <c r="N87" s="199"/>
      <c r="O87" s="199"/>
      <c r="P87" s="199"/>
      <c r="Q87" s="199"/>
      <c r="R87" s="199"/>
      <c r="S87" s="199"/>
      <c r="T87" s="200"/>
      <c r="AT87" s="201" t="s">
        <v>132</v>
      </c>
      <c r="AU87" s="201" t="s">
        <v>81</v>
      </c>
      <c r="AV87" s="13" t="s">
        <v>81</v>
      </c>
      <c r="AW87" s="13" t="s">
        <v>32</v>
      </c>
      <c r="AX87" s="13" t="s">
        <v>79</v>
      </c>
      <c r="AY87" s="201" t="s">
        <v>119</v>
      </c>
    </row>
    <row r="88" spans="1:65" s="2" customFormat="1" ht="22.15" customHeight="1">
      <c r="A88" s="32"/>
      <c r="B88" s="33"/>
      <c r="C88" s="171" t="s">
        <v>81</v>
      </c>
      <c r="D88" s="171" t="s">
        <v>122</v>
      </c>
      <c r="E88" s="172" t="s">
        <v>134</v>
      </c>
      <c r="F88" s="173" t="s">
        <v>135</v>
      </c>
      <c r="G88" s="174" t="s">
        <v>125</v>
      </c>
      <c r="H88" s="175">
        <v>0.52</v>
      </c>
      <c r="I88" s="176"/>
      <c r="J88" s="177">
        <f>ROUND(I88*H88,2)</f>
        <v>0</v>
      </c>
      <c r="K88" s="173" t="s">
        <v>126</v>
      </c>
      <c r="L88" s="37"/>
      <c r="M88" s="178" t="s">
        <v>19</v>
      </c>
      <c r="N88" s="179" t="s">
        <v>42</v>
      </c>
      <c r="O88" s="62"/>
      <c r="P88" s="180">
        <f>O88*H88</f>
        <v>0</v>
      </c>
      <c r="Q88" s="180">
        <v>0</v>
      </c>
      <c r="R88" s="180">
        <f>Q88*H88</f>
        <v>0</v>
      </c>
      <c r="S88" s="180">
        <v>0</v>
      </c>
      <c r="T88" s="181">
        <f>S88*H88</f>
        <v>0</v>
      </c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R88" s="182" t="s">
        <v>121</v>
      </c>
      <c r="AT88" s="182" t="s">
        <v>122</v>
      </c>
      <c r="AU88" s="182" t="s">
        <v>81</v>
      </c>
      <c r="AY88" s="15" t="s">
        <v>119</v>
      </c>
      <c r="BE88" s="183">
        <f>IF(N88="základní",J88,0)</f>
        <v>0</v>
      </c>
      <c r="BF88" s="183">
        <f>IF(N88="snížená",J88,0)</f>
        <v>0</v>
      </c>
      <c r="BG88" s="183">
        <f>IF(N88="zákl. přenesená",J88,0)</f>
        <v>0</v>
      </c>
      <c r="BH88" s="183">
        <f>IF(N88="sníž. přenesená",J88,0)</f>
        <v>0</v>
      </c>
      <c r="BI88" s="183">
        <f>IF(N88="nulová",J88,0)</f>
        <v>0</v>
      </c>
      <c r="BJ88" s="15" t="s">
        <v>79</v>
      </c>
      <c r="BK88" s="183">
        <f>ROUND(I88*H88,2)</f>
        <v>0</v>
      </c>
      <c r="BL88" s="15" t="s">
        <v>121</v>
      </c>
      <c r="BM88" s="182" t="s">
        <v>136</v>
      </c>
    </row>
    <row r="89" spans="1:65" s="2" customFormat="1" ht="19.5">
      <c r="A89" s="32"/>
      <c r="B89" s="33"/>
      <c r="C89" s="34"/>
      <c r="D89" s="184" t="s">
        <v>128</v>
      </c>
      <c r="E89" s="34"/>
      <c r="F89" s="185" t="s">
        <v>137</v>
      </c>
      <c r="G89" s="34"/>
      <c r="H89" s="34"/>
      <c r="I89" s="186"/>
      <c r="J89" s="34"/>
      <c r="K89" s="34"/>
      <c r="L89" s="37"/>
      <c r="M89" s="187"/>
      <c r="N89" s="188"/>
      <c r="O89" s="62"/>
      <c r="P89" s="62"/>
      <c r="Q89" s="62"/>
      <c r="R89" s="62"/>
      <c r="S89" s="62"/>
      <c r="T89" s="63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T89" s="15" t="s">
        <v>128</v>
      </c>
      <c r="AU89" s="15" t="s">
        <v>81</v>
      </c>
    </row>
    <row r="90" spans="1:65" s="2" customFormat="1" ht="11.25">
      <c r="A90" s="32"/>
      <c r="B90" s="33"/>
      <c r="C90" s="34"/>
      <c r="D90" s="189" t="s">
        <v>130</v>
      </c>
      <c r="E90" s="34"/>
      <c r="F90" s="190" t="s">
        <v>138</v>
      </c>
      <c r="G90" s="34"/>
      <c r="H90" s="34"/>
      <c r="I90" s="186"/>
      <c r="J90" s="34"/>
      <c r="K90" s="34"/>
      <c r="L90" s="37"/>
      <c r="M90" s="187"/>
      <c r="N90" s="188"/>
      <c r="O90" s="62"/>
      <c r="P90" s="62"/>
      <c r="Q90" s="62"/>
      <c r="R90" s="62"/>
      <c r="S90" s="62"/>
      <c r="T90" s="63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T90" s="15" t="s">
        <v>130</v>
      </c>
      <c r="AU90" s="15" t="s">
        <v>81</v>
      </c>
    </row>
    <row r="91" spans="1:65" s="13" customFormat="1" ht="11.25">
      <c r="B91" s="191"/>
      <c r="C91" s="192"/>
      <c r="D91" s="184" t="s">
        <v>132</v>
      </c>
      <c r="E91" s="193" t="s">
        <v>19</v>
      </c>
      <c r="F91" s="194" t="s">
        <v>133</v>
      </c>
      <c r="G91" s="192"/>
      <c r="H91" s="195">
        <v>0.52</v>
      </c>
      <c r="I91" s="196"/>
      <c r="J91" s="192"/>
      <c r="K91" s="192"/>
      <c r="L91" s="197"/>
      <c r="M91" s="202"/>
      <c r="N91" s="203"/>
      <c r="O91" s="203"/>
      <c r="P91" s="203"/>
      <c r="Q91" s="203"/>
      <c r="R91" s="203"/>
      <c r="S91" s="203"/>
      <c r="T91" s="204"/>
      <c r="AT91" s="201" t="s">
        <v>132</v>
      </c>
      <c r="AU91" s="201" t="s">
        <v>81</v>
      </c>
      <c r="AV91" s="13" t="s">
        <v>81</v>
      </c>
      <c r="AW91" s="13" t="s">
        <v>32</v>
      </c>
      <c r="AX91" s="13" t="s">
        <v>79</v>
      </c>
      <c r="AY91" s="201" t="s">
        <v>119</v>
      </c>
    </row>
    <row r="92" spans="1:65" s="2" customFormat="1" ht="6.95" customHeight="1">
      <c r="A92" s="32"/>
      <c r="B92" s="45"/>
      <c r="C92" s="46"/>
      <c r="D92" s="46"/>
      <c r="E92" s="46"/>
      <c r="F92" s="46"/>
      <c r="G92" s="46"/>
      <c r="H92" s="46"/>
      <c r="I92" s="46"/>
      <c r="J92" s="46"/>
      <c r="K92" s="46"/>
      <c r="L92" s="37"/>
      <c r="M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</sheetData>
  <sheetProtection algorithmName="SHA-512" hashValue="AOn9YBxThWnCOghcms+AaACD2s6nVM20+Zf+9l3gBjJ8eH7qVTjr0YVBGILkB4RuO//QkVIVLSlnOq81V9JHMA==" saltValue="MCshoRQ2rnRN5azLGbyHM3yUR9saO2GnKzawQw5Tsdi8HHS/FE3qp8pZepyaaIWEax9wnlFrNFtNG/IjFOO+0A==" spinCount="100000" sheet="1" objects="1" scenarios="1" formatColumns="0" formatRows="0" autoFilter="0"/>
  <autoFilter ref="C80:K91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100-000000000000}"/>
    <hyperlink ref="F90" r:id="rId2" xr:uid="{00000000-0004-0000-01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5" t="s">
        <v>84</v>
      </c>
    </row>
    <row r="3" spans="1:46" s="1" customFormat="1" ht="6.95" customHeight="1"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8"/>
      <c r="AT3" s="15" t="s">
        <v>81</v>
      </c>
    </row>
    <row r="4" spans="1:46" s="1" customFormat="1" ht="24.95" customHeight="1">
      <c r="B4" s="18"/>
      <c r="D4" s="101" t="s">
        <v>94</v>
      </c>
      <c r="L4" s="18"/>
      <c r="M4" s="102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03" t="s">
        <v>16</v>
      </c>
      <c r="L6" s="18"/>
    </row>
    <row r="7" spans="1:46" s="1" customFormat="1" ht="14.45" customHeight="1">
      <c r="B7" s="18"/>
      <c r="E7" s="245" t="str">
        <f>'Rekapitulace stavby'!K6</f>
        <v>Údržba HOZ Novojičínsko, Ostravsko</v>
      </c>
      <c r="F7" s="246"/>
      <c r="G7" s="246"/>
      <c r="H7" s="246"/>
      <c r="L7" s="18"/>
    </row>
    <row r="8" spans="1:46" s="2" customFormat="1" ht="12" customHeight="1">
      <c r="A8" s="32"/>
      <c r="B8" s="37"/>
      <c r="C8" s="32"/>
      <c r="D8" s="103" t="s">
        <v>95</v>
      </c>
      <c r="E8" s="32"/>
      <c r="F8" s="32"/>
      <c r="G8" s="32"/>
      <c r="H8" s="32"/>
      <c r="I8" s="32"/>
      <c r="J8" s="32"/>
      <c r="K8" s="32"/>
      <c r="L8" s="104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5.6" customHeight="1">
      <c r="A9" s="32"/>
      <c r="B9" s="37"/>
      <c r="C9" s="32"/>
      <c r="D9" s="32"/>
      <c r="E9" s="247" t="s">
        <v>139</v>
      </c>
      <c r="F9" s="248"/>
      <c r="G9" s="248"/>
      <c r="H9" s="248"/>
      <c r="I9" s="32"/>
      <c r="J9" s="32"/>
      <c r="K9" s="32"/>
      <c r="L9" s="104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104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03" t="s">
        <v>18</v>
      </c>
      <c r="E11" s="32"/>
      <c r="F11" s="105" t="s">
        <v>19</v>
      </c>
      <c r="G11" s="32"/>
      <c r="H11" s="32"/>
      <c r="I11" s="103" t="s">
        <v>20</v>
      </c>
      <c r="J11" s="105" t="s">
        <v>19</v>
      </c>
      <c r="K11" s="32"/>
      <c r="L11" s="104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03" t="s">
        <v>21</v>
      </c>
      <c r="E12" s="32"/>
      <c r="F12" s="105" t="s">
        <v>140</v>
      </c>
      <c r="G12" s="32"/>
      <c r="H12" s="32"/>
      <c r="I12" s="103" t="s">
        <v>23</v>
      </c>
      <c r="J12" s="106" t="str">
        <f>'Rekapitulace stavby'!AN8</f>
        <v>Vyplň údaj</v>
      </c>
      <c r="K12" s="32"/>
      <c r="L12" s="104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104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03" t="s">
        <v>24</v>
      </c>
      <c r="E14" s="32"/>
      <c r="F14" s="32"/>
      <c r="G14" s="32"/>
      <c r="H14" s="32"/>
      <c r="I14" s="103" t="s">
        <v>25</v>
      </c>
      <c r="J14" s="105" t="str">
        <f>IF('Rekapitulace stavby'!AN10="","",'Rekapitulace stavby'!AN10)</f>
        <v/>
      </c>
      <c r="K14" s="32"/>
      <c r="L14" s="104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05" t="str">
        <f>IF('Rekapitulace stavby'!E11="","",'Rekapitulace stavby'!E11)</f>
        <v xml:space="preserve"> </v>
      </c>
      <c r="F15" s="32"/>
      <c r="G15" s="32"/>
      <c r="H15" s="32"/>
      <c r="I15" s="103" t="s">
        <v>27</v>
      </c>
      <c r="J15" s="105" t="str">
        <f>IF('Rekapitulace stavby'!AN11="","",'Rekapitulace stavby'!AN11)</f>
        <v/>
      </c>
      <c r="K15" s="32"/>
      <c r="L15" s="104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104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03" t="s">
        <v>28</v>
      </c>
      <c r="E17" s="32"/>
      <c r="F17" s="32"/>
      <c r="G17" s="32"/>
      <c r="H17" s="32"/>
      <c r="I17" s="103" t="s">
        <v>25</v>
      </c>
      <c r="J17" s="28" t="str">
        <f>'Rekapitulace stavby'!AN13</f>
        <v>Vyplň údaj</v>
      </c>
      <c r="K17" s="32"/>
      <c r="L17" s="104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49" t="str">
        <f>'Rekapitulace stavby'!E14</f>
        <v>Vyplň údaj</v>
      </c>
      <c r="F18" s="250"/>
      <c r="G18" s="250"/>
      <c r="H18" s="250"/>
      <c r="I18" s="103" t="s">
        <v>27</v>
      </c>
      <c r="J18" s="28" t="str">
        <f>'Rekapitulace stavby'!AN14</f>
        <v>Vyplň údaj</v>
      </c>
      <c r="K18" s="32"/>
      <c r="L18" s="104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104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03" t="s">
        <v>30</v>
      </c>
      <c r="E20" s="32"/>
      <c r="F20" s="32"/>
      <c r="G20" s="32"/>
      <c r="H20" s="32"/>
      <c r="I20" s="103" t="s">
        <v>25</v>
      </c>
      <c r="J20" s="105" t="s">
        <v>19</v>
      </c>
      <c r="K20" s="32"/>
      <c r="L20" s="104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05" t="s">
        <v>31</v>
      </c>
      <c r="F21" s="32"/>
      <c r="G21" s="32"/>
      <c r="H21" s="32"/>
      <c r="I21" s="103" t="s">
        <v>27</v>
      </c>
      <c r="J21" s="105" t="s">
        <v>19</v>
      </c>
      <c r="K21" s="32"/>
      <c r="L21" s="104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104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03" t="s">
        <v>33</v>
      </c>
      <c r="E23" s="32"/>
      <c r="F23" s="32"/>
      <c r="G23" s="32"/>
      <c r="H23" s="32"/>
      <c r="I23" s="103" t="s">
        <v>25</v>
      </c>
      <c r="J23" s="105" t="s">
        <v>19</v>
      </c>
      <c r="K23" s="32"/>
      <c r="L23" s="104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05" t="s">
        <v>34</v>
      </c>
      <c r="F24" s="32"/>
      <c r="G24" s="32"/>
      <c r="H24" s="32"/>
      <c r="I24" s="103" t="s">
        <v>27</v>
      </c>
      <c r="J24" s="105" t="s">
        <v>19</v>
      </c>
      <c r="K24" s="32"/>
      <c r="L24" s="104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104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03" t="s">
        <v>35</v>
      </c>
      <c r="E26" s="32"/>
      <c r="F26" s="32"/>
      <c r="G26" s="32"/>
      <c r="H26" s="32"/>
      <c r="I26" s="32"/>
      <c r="J26" s="32"/>
      <c r="K26" s="32"/>
      <c r="L26" s="104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4.45" customHeight="1">
      <c r="A27" s="107"/>
      <c r="B27" s="108"/>
      <c r="C27" s="107"/>
      <c r="D27" s="107"/>
      <c r="E27" s="251" t="s">
        <v>19</v>
      </c>
      <c r="F27" s="251"/>
      <c r="G27" s="251"/>
      <c r="H27" s="251"/>
      <c r="I27" s="107"/>
      <c r="J27" s="107"/>
      <c r="K27" s="107"/>
      <c r="L27" s="109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104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0"/>
      <c r="E29" s="110"/>
      <c r="F29" s="110"/>
      <c r="G29" s="110"/>
      <c r="H29" s="110"/>
      <c r="I29" s="110"/>
      <c r="J29" s="110"/>
      <c r="K29" s="110"/>
      <c r="L29" s="104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1" t="s">
        <v>37</v>
      </c>
      <c r="E30" s="32"/>
      <c r="F30" s="32"/>
      <c r="G30" s="32"/>
      <c r="H30" s="32"/>
      <c r="I30" s="32"/>
      <c r="J30" s="112">
        <f>ROUND(J81, 2)</f>
        <v>0</v>
      </c>
      <c r="K30" s="32"/>
      <c r="L30" s="104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0"/>
      <c r="E31" s="110"/>
      <c r="F31" s="110"/>
      <c r="G31" s="110"/>
      <c r="H31" s="110"/>
      <c r="I31" s="110"/>
      <c r="J31" s="110"/>
      <c r="K31" s="110"/>
      <c r="L31" s="104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3" t="s">
        <v>39</v>
      </c>
      <c r="G32" s="32"/>
      <c r="H32" s="32"/>
      <c r="I32" s="113" t="s">
        <v>38</v>
      </c>
      <c r="J32" s="113" t="s">
        <v>40</v>
      </c>
      <c r="K32" s="32"/>
      <c r="L32" s="104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14" t="s">
        <v>41</v>
      </c>
      <c r="E33" s="103" t="s">
        <v>42</v>
      </c>
      <c r="F33" s="115">
        <f>ROUND((SUM(BE81:BE91)),  2)</f>
        <v>0</v>
      </c>
      <c r="G33" s="32"/>
      <c r="H33" s="32"/>
      <c r="I33" s="116">
        <v>0.21</v>
      </c>
      <c r="J33" s="115">
        <f>ROUND(((SUM(BE81:BE91))*I33),  2)</f>
        <v>0</v>
      </c>
      <c r="K33" s="32"/>
      <c r="L33" s="104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03" t="s">
        <v>43</v>
      </c>
      <c r="F34" s="115">
        <f>ROUND((SUM(BF81:BF91)),  2)</f>
        <v>0</v>
      </c>
      <c r="G34" s="32"/>
      <c r="H34" s="32"/>
      <c r="I34" s="116">
        <v>0.12</v>
      </c>
      <c r="J34" s="115">
        <f>ROUND(((SUM(BF81:BF91))*I34),  2)</f>
        <v>0</v>
      </c>
      <c r="K34" s="32"/>
      <c r="L34" s="104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03" t="s">
        <v>44</v>
      </c>
      <c r="F35" s="115">
        <f>ROUND((SUM(BG81:BG91)),  2)</f>
        <v>0</v>
      </c>
      <c r="G35" s="32"/>
      <c r="H35" s="32"/>
      <c r="I35" s="116">
        <v>0.21</v>
      </c>
      <c r="J35" s="115">
        <f>0</f>
        <v>0</v>
      </c>
      <c r="K35" s="32"/>
      <c r="L35" s="104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03" t="s">
        <v>45</v>
      </c>
      <c r="F36" s="115">
        <f>ROUND((SUM(BH81:BH91)),  2)</f>
        <v>0</v>
      </c>
      <c r="G36" s="32"/>
      <c r="H36" s="32"/>
      <c r="I36" s="116">
        <v>0.12</v>
      </c>
      <c r="J36" s="115">
        <f>0</f>
        <v>0</v>
      </c>
      <c r="K36" s="32"/>
      <c r="L36" s="104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03" t="s">
        <v>46</v>
      </c>
      <c r="F37" s="115">
        <f>ROUND((SUM(BI81:BI91)),  2)</f>
        <v>0</v>
      </c>
      <c r="G37" s="32"/>
      <c r="H37" s="32"/>
      <c r="I37" s="116">
        <v>0</v>
      </c>
      <c r="J37" s="115">
        <f>0</f>
        <v>0</v>
      </c>
      <c r="K37" s="32"/>
      <c r="L37" s="104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104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17"/>
      <c r="D39" s="118" t="s">
        <v>47</v>
      </c>
      <c r="E39" s="119"/>
      <c r="F39" s="119"/>
      <c r="G39" s="120" t="s">
        <v>48</v>
      </c>
      <c r="H39" s="121" t="s">
        <v>49</v>
      </c>
      <c r="I39" s="119"/>
      <c r="J39" s="122">
        <f>SUM(J30:J37)</f>
        <v>0</v>
      </c>
      <c r="K39" s="123"/>
      <c r="L39" s="104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124"/>
      <c r="C40" s="125"/>
      <c r="D40" s="125"/>
      <c r="E40" s="125"/>
      <c r="F40" s="125"/>
      <c r="G40" s="125"/>
      <c r="H40" s="125"/>
      <c r="I40" s="125"/>
      <c r="J40" s="125"/>
      <c r="K40" s="125"/>
      <c r="L40" s="104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4" spans="1:31" s="2" customFormat="1" ht="6.95" hidden="1" customHeight="1">
      <c r="A44" s="32"/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04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2" customFormat="1" ht="24.95" hidden="1" customHeight="1">
      <c r="A45" s="32"/>
      <c r="B45" s="33"/>
      <c r="C45" s="21" t="s">
        <v>98</v>
      </c>
      <c r="D45" s="34"/>
      <c r="E45" s="34"/>
      <c r="F45" s="34"/>
      <c r="G45" s="34"/>
      <c r="H45" s="34"/>
      <c r="I45" s="34"/>
      <c r="J45" s="34"/>
      <c r="K45" s="34"/>
      <c r="L45" s="104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s="2" customFormat="1" ht="6.95" hidden="1" customHeight="1">
      <c r="A46" s="32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104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s="2" customFormat="1" ht="12" hidden="1" customHeight="1">
      <c r="A47" s="32"/>
      <c r="B47" s="33"/>
      <c r="C47" s="27" t="s">
        <v>16</v>
      </c>
      <c r="D47" s="34"/>
      <c r="E47" s="34"/>
      <c r="F47" s="34"/>
      <c r="G47" s="34"/>
      <c r="H47" s="34"/>
      <c r="I47" s="34"/>
      <c r="J47" s="34"/>
      <c r="K47" s="34"/>
      <c r="L47" s="104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s="2" customFormat="1" ht="14.45" hidden="1" customHeight="1">
      <c r="A48" s="32"/>
      <c r="B48" s="33"/>
      <c r="C48" s="34"/>
      <c r="D48" s="34"/>
      <c r="E48" s="252" t="str">
        <f>E7</f>
        <v>Údržba HOZ Novojičínsko, Ostravsko</v>
      </c>
      <c r="F48" s="253"/>
      <c r="G48" s="253"/>
      <c r="H48" s="253"/>
      <c r="I48" s="34"/>
      <c r="J48" s="34"/>
      <c r="K48" s="34"/>
      <c r="L48" s="104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47" s="2" customFormat="1" ht="12" hidden="1" customHeight="1">
      <c r="A49" s="32"/>
      <c r="B49" s="33"/>
      <c r="C49" s="27" t="s">
        <v>95</v>
      </c>
      <c r="D49" s="34"/>
      <c r="E49" s="34"/>
      <c r="F49" s="34"/>
      <c r="G49" s="34"/>
      <c r="H49" s="34"/>
      <c r="I49" s="34"/>
      <c r="J49" s="34"/>
      <c r="K49" s="34"/>
      <c r="L49" s="104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47" s="2" customFormat="1" ht="15.6" hidden="1" customHeight="1">
      <c r="A50" s="32"/>
      <c r="B50" s="33"/>
      <c r="C50" s="34"/>
      <c r="D50" s="34"/>
      <c r="E50" s="205" t="str">
        <f>E9</f>
        <v>SO 2 - Nebory A-403_180</v>
      </c>
      <c r="F50" s="254"/>
      <c r="G50" s="254"/>
      <c r="H50" s="254"/>
      <c r="I50" s="34"/>
      <c r="J50" s="34"/>
      <c r="K50" s="34"/>
      <c r="L50" s="104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47" s="2" customFormat="1" ht="6.95" hidden="1" customHeight="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104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47" s="2" customFormat="1" ht="12" hidden="1" customHeight="1">
      <c r="A52" s="32"/>
      <c r="B52" s="33"/>
      <c r="C52" s="27" t="s">
        <v>21</v>
      </c>
      <c r="D52" s="34"/>
      <c r="E52" s="34"/>
      <c r="F52" s="25" t="str">
        <f>F12</f>
        <v>Nebory</v>
      </c>
      <c r="G52" s="34"/>
      <c r="H52" s="34"/>
      <c r="I52" s="27" t="s">
        <v>23</v>
      </c>
      <c r="J52" s="57" t="str">
        <f>IF(J12="","",J12)</f>
        <v>Vyplň údaj</v>
      </c>
      <c r="K52" s="34"/>
      <c r="L52" s="104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47" s="2" customFormat="1" ht="6.95" hidden="1" customHeight="1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104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47" s="2" customFormat="1" ht="15.6" hidden="1" customHeight="1">
      <c r="A54" s="32"/>
      <c r="B54" s="33"/>
      <c r="C54" s="27" t="s">
        <v>24</v>
      </c>
      <c r="D54" s="34"/>
      <c r="E54" s="34"/>
      <c r="F54" s="25" t="str">
        <f>E15</f>
        <v xml:space="preserve"> </v>
      </c>
      <c r="G54" s="34"/>
      <c r="H54" s="34"/>
      <c r="I54" s="27" t="s">
        <v>30</v>
      </c>
      <c r="J54" s="30" t="str">
        <f>E21</f>
        <v>Zdenek Šťastný</v>
      </c>
      <c r="K54" s="34"/>
      <c r="L54" s="104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47" s="2" customFormat="1" ht="15.6" hidden="1" customHeight="1">
      <c r="A55" s="32"/>
      <c r="B55" s="33"/>
      <c r="C55" s="27" t="s">
        <v>28</v>
      </c>
      <c r="D55" s="34"/>
      <c r="E55" s="34"/>
      <c r="F55" s="25" t="str">
        <f>IF(E18="","",E18)</f>
        <v>Vyplň údaj</v>
      </c>
      <c r="G55" s="34"/>
      <c r="H55" s="34"/>
      <c r="I55" s="27" t="s">
        <v>33</v>
      </c>
      <c r="J55" s="30" t="str">
        <f>E24</f>
        <v>SPÚ OVHS</v>
      </c>
      <c r="K55" s="34"/>
      <c r="L55" s="104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47" s="2" customFormat="1" ht="10.35" hidden="1" customHeight="1">
      <c r="A56" s="32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104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47" s="2" customFormat="1" ht="29.25" hidden="1" customHeight="1">
      <c r="A57" s="32"/>
      <c r="B57" s="33"/>
      <c r="C57" s="128" t="s">
        <v>99</v>
      </c>
      <c r="D57" s="129"/>
      <c r="E57" s="129"/>
      <c r="F57" s="129"/>
      <c r="G57" s="129"/>
      <c r="H57" s="129"/>
      <c r="I57" s="129"/>
      <c r="J57" s="130" t="s">
        <v>100</v>
      </c>
      <c r="K57" s="129"/>
      <c r="L57" s="104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47" s="2" customFormat="1" ht="10.35" hidden="1" customHeight="1">
      <c r="A58" s="32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104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:47" s="2" customFormat="1" ht="22.9" hidden="1" customHeight="1">
      <c r="A59" s="32"/>
      <c r="B59" s="33"/>
      <c r="C59" s="131" t="s">
        <v>69</v>
      </c>
      <c r="D59" s="34"/>
      <c r="E59" s="34"/>
      <c r="F59" s="34"/>
      <c r="G59" s="34"/>
      <c r="H59" s="34"/>
      <c r="I59" s="34"/>
      <c r="J59" s="75">
        <f>J81</f>
        <v>0</v>
      </c>
      <c r="K59" s="34"/>
      <c r="L59" s="104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U59" s="15" t="s">
        <v>101</v>
      </c>
    </row>
    <row r="60" spans="1:47" s="9" customFormat="1" ht="24.95" hidden="1" customHeight="1">
      <c r="B60" s="132"/>
      <c r="C60" s="133"/>
      <c r="D60" s="134" t="s">
        <v>102</v>
      </c>
      <c r="E60" s="135"/>
      <c r="F60" s="135"/>
      <c r="G60" s="135"/>
      <c r="H60" s="135"/>
      <c r="I60" s="135"/>
      <c r="J60" s="136">
        <f>J82</f>
        <v>0</v>
      </c>
      <c r="K60" s="133"/>
      <c r="L60" s="137"/>
    </row>
    <row r="61" spans="1:47" s="10" customFormat="1" ht="19.899999999999999" hidden="1" customHeight="1">
      <c r="B61" s="138"/>
      <c r="C61" s="139"/>
      <c r="D61" s="140" t="s">
        <v>103</v>
      </c>
      <c r="E61" s="141"/>
      <c r="F61" s="141"/>
      <c r="G61" s="141"/>
      <c r="H61" s="141"/>
      <c r="I61" s="141"/>
      <c r="J61" s="142">
        <f>J83</f>
        <v>0</v>
      </c>
      <c r="K61" s="139"/>
      <c r="L61" s="143"/>
    </row>
    <row r="62" spans="1:47" s="2" customFormat="1" ht="21.75" hidden="1" customHeight="1">
      <c r="A62" s="32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104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pans="1:47" s="2" customFormat="1" ht="6.95" hidden="1" customHeight="1">
      <c r="A63" s="32"/>
      <c r="B63" s="45"/>
      <c r="C63" s="46"/>
      <c r="D63" s="46"/>
      <c r="E63" s="46"/>
      <c r="F63" s="46"/>
      <c r="G63" s="46"/>
      <c r="H63" s="46"/>
      <c r="I63" s="46"/>
      <c r="J63" s="46"/>
      <c r="K63" s="46"/>
      <c r="L63" s="104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:47" ht="11.25" hidden="1"/>
    <row r="65" spans="1:31" ht="11.25" hidden="1"/>
    <row r="66" spans="1:31" ht="11.25" hidden="1"/>
    <row r="67" spans="1:31" s="2" customFormat="1" ht="6.95" customHeight="1">
      <c r="A67" s="3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104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:31" s="2" customFormat="1" ht="24.95" customHeight="1">
      <c r="A68" s="32"/>
      <c r="B68" s="33"/>
      <c r="C68" s="21" t="s">
        <v>104</v>
      </c>
      <c r="D68" s="34"/>
      <c r="E68" s="34"/>
      <c r="F68" s="34"/>
      <c r="G68" s="34"/>
      <c r="H68" s="34"/>
      <c r="I68" s="34"/>
      <c r="J68" s="34"/>
      <c r="K68" s="34"/>
      <c r="L68" s="104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:31" s="2" customFormat="1" ht="6.95" customHeight="1">
      <c r="A69" s="32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104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spans="1:31" s="2" customFormat="1" ht="12" customHeight="1">
      <c r="A70" s="32"/>
      <c r="B70" s="33"/>
      <c r="C70" s="27" t="s">
        <v>16</v>
      </c>
      <c r="D70" s="34"/>
      <c r="E70" s="34"/>
      <c r="F70" s="34"/>
      <c r="G70" s="34"/>
      <c r="H70" s="34"/>
      <c r="I70" s="34"/>
      <c r="J70" s="34"/>
      <c r="K70" s="34"/>
      <c r="L70" s="104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spans="1:31" s="2" customFormat="1" ht="14.45" customHeight="1">
      <c r="A71" s="32"/>
      <c r="B71" s="33"/>
      <c r="C71" s="34"/>
      <c r="D71" s="34"/>
      <c r="E71" s="252" t="str">
        <f>E7</f>
        <v>Údržba HOZ Novojičínsko, Ostravsko</v>
      </c>
      <c r="F71" s="253"/>
      <c r="G71" s="253"/>
      <c r="H71" s="253"/>
      <c r="I71" s="34"/>
      <c r="J71" s="34"/>
      <c r="K71" s="34"/>
      <c r="L71" s="104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:31" s="2" customFormat="1" ht="12" customHeight="1">
      <c r="A72" s="32"/>
      <c r="B72" s="33"/>
      <c r="C72" s="27" t="s">
        <v>95</v>
      </c>
      <c r="D72" s="34"/>
      <c r="E72" s="34"/>
      <c r="F72" s="34"/>
      <c r="G72" s="34"/>
      <c r="H72" s="34"/>
      <c r="I72" s="34"/>
      <c r="J72" s="34"/>
      <c r="K72" s="34"/>
      <c r="L72" s="104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:31" s="2" customFormat="1" ht="15.6" customHeight="1">
      <c r="A73" s="32"/>
      <c r="B73" s="33"/>
      <c r="C73" s="34"/>
      <c r="D73" s="34"/>
      <c r="E73" s="205" t="str">
        <f>E9</f>
        <v>SO 2 - Nebory A-403_180</v>
      </c>
      <c r="F73" s="254"/>
      <c r="G73" s="254"/>
      <c r="H73" s="254"/>
      <c r="I73" s="34"/>
      <c r="J73" s="34"/>
      <c r="K73" s="34"/>
      <c r="L73" s="104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31" s="2" customFormat="1" ht="6.95" customHeight="1">
      <c r="A74" s="32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104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:31" s="2" customFormat="1" ht="12" customHeight="1">
      <c r="A75" s="32"/>
      <c r="B75" s="33"/>
      <c r="C75" s="27" t="s">
        <v>21</v>
      </c>
      <c r="D75" s="34"/>
      <c r="E75" s="34"/>
      <c r="F75" s="25" t="str">
        <f>F12</f>
        <v>Nebory</v>
      </c>
      <c r="G75" s="34"/>
      <c r="H75" s="34"/>
      <c r="I75" s="27" t="s">
        <v>23</v>
      </c>
      <c r="J75" s="57" t="str">
        <f>IF(J12="","",J12)</f>
        <v>Vyplň údaj</v>
      </c>
      <c r="K75" s="34"/>
      <c r="L75" s="104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:31" s="2" customFormat="1" ht="6.95" customHeigh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104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5.6" customHeight="1">
      <c r="A77" s="32"/>
      <c r="B77" s="33"/>
      <c r="C77" s="27" t="s">
        <v>24</v>
      </c>
      <c r="D77" s="34"/>
      <c r="E77" s="34"/>
      <c r="F77" s="25" t="str">
        <f>E15</f>
        <v xml:space="preserve"> </v>
      </c>
      <c r="G77" s="34"/>
      <c r="H77" s="34"/>
      <c r="I77" s="27" t="s">
        <v>30</v>
      </c>
      <c r="J77" s="30" t="str">
        <f>E21</f>
        <v>Zdenek Šťastný</v>
      </c>
      <c r="K77" s="34"/>
      <c r="L77" s="104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s="2" customFormat="1" ht="15.6" customHeight="1">
      <c r="A78" s="32"/>
      <c r="B78" s="33"/>
      <c r="C78" s="27" t="s">
        <v>28</v>
      </c>
      <c r="D78" s="34"/>
      <c r="E78" s="34"/>
      <c r="F78" s="25" t="str">
        <f>IF(E18="","",E18)</f>
        <v>Vyplň údaj</v>
      </c>
      <c r="G78" s="34"/>
      <c r="H78" s="34"/>
      <c r="I78" s="27" t="s">
        <v>33</v>
      </c>
      <c r="J78" s="30" t="str">
        <f>E24</f>
        <v>SPÚ OVHS</v>
      </c>
      <c r="K78" s="34"/>
      <c r="L78" s="104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1:31" s="2" customFormat="1" ht="10.35" customHeight="1">
      <c r="A79" s="32"/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104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:31" s="11" customFormat="1" ht="29.25" customHeight="1">
      <c r="A80" s="144"/>
      <c r="B80" s="145"/>
      <c r="C80" s="146" t="s">
        <v>105</v>
      </c>
      <c r="D80" s="147" t="s">
        <v>56</v>
      </c>
      <c r="E80" s="147" t="s">
        <v>52</v>
      </c>
      <c r="F80" s="147" t="s">
        <v>53</v>
      </c>
      <c r="G80" s="147" t="s">
        <v>106</v>
      </c>
      <c r="H80" s="147" t="s">
        <v>107</v>
      </c>
      <c r="I80" s="147" t="s">
        <v>108</v>
      </c>
      <c r="J80" s="147" t="s">
        <v>100</v>
      </c>
      <c r="K80" s="148" t="s">
        <v>109</v>
      </c>
      <c r="L80" s="149"/>
      <c r="M80" s="66" t="s">
        <v>19</v>
      </c>
      <c r="N80" s="67" t="s">
        <v>41</v>
      </c>
      <c r="O80" s="67" t="s">
        <v>110</v>
      </c>
      <c r="P80" s="67" t="s">
        <v>111</v>
      </c>
      <c r="Q80" s="67" t="s">
        <v>112</v>
      </c>
      <c r="R80" s="67" t="s">
        <v>113</v>
      </c>
      <c r="S80" s="67" t="s">
        <v>114</v>
      </c>
      <c r="T80" s="68" t="s">
        <v>115</v>
      </c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</row>
    <row r="81" spans="1:65" s="2" customFormat="1" ht="22.9" customHeight="1">
      <c r="A81" s="32"/>
      <c r="B81" s="33"/>
      <c r="C81" s="73" t="s">
        <v>116</v>
      </c>
      <c r="D81" s="34"/>
      <c r="E81" s="34"/>
      <c r="F81" s="34"/>
      <c r="G81" s="34"/>
      <c r="H81" s="34"/>
      <c r="I81" s="34"/>
      <c r="J81" s="150">
        <f>BK81</f>
        <v>0</v>
      </c>
      <c r="K81" s="34"/>
      <c r="L81" s="37"/>
      <c r="M81" s="69"/>
      <c r="N81" s="151"/>
      <c r="O81" s="70"/>
      <c r="P81" s="152">
        <f>P82</f>
        <v>0</v>
      </c>
      <c r="Q81" s="70"/>
      <c r="R81" s="152">
        <f>R82</f>
        <v>0</v>
      </c>
      <c r="S81" s="70"/>
      <c r="T81" s="153">
        <f>T82</f>
        <v>0</v>
      </c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T81" s="15" t="s">
        <v>70</v>
      </c>
      <c r="AU81" s="15" t="s">
        <v>101</v>
      </c>
      <c r="BK81" s="154">
        <f>BK82</f>
        <v>0</v>
      </c>
    </row>
    <row r="82" spans="1:65" s="12" customFormat="1" ht="25.9" customHeight="1">
      <c r="B82" s="155"/>
      <c r="C82" s="156"/>
      <c r="D82" s="157" t="s">
        <v>70</v>
      </c>
      <c r="E82" s="158" t="s">
        <v>117</v>
      </c>
      <c r="F82" s="158" t="s">
        <v>118</v>
      </c>
      <c r="G82" s="156"/>
      <c r="H82" s="156"/>
      <c r="I82" s="159"/>
      <c r="J82" s="160">
        <f>BK82</f>
        <v>0</v>
      </c>
      <c r="K82" s="156"/>
      <c r="L82" s="161"/>
      <c r="M82" s="162"/>
      <c r="N82" s="163"/>
      <c r="O82" s="163"/>
      <c r="P82" s="164">
        <f>P83</f>
        <v>0</v>
      </c>
      <c r="Q82" s="163"/>
      <c r="R82" s="164">
        <f>R83</f>
        <v>0</v>
      </c>
      <c r="S82" s="163"/>
      <c r="T82" s="165">
        <f>T83</f>
        <v>0</v>
      </c>
      <c r="AR82" s="166" t="s">
        <v>79</v>
      </c>
      <c r="AT82" s="167" t="s">
        <v>70</v>
      </c>
      <c r="AU82" s="167" t="s">
        <v>71</v>
      </c>
      <c r="AY82" s="166" t="s">
        <v>119</v>
      </c>
      <c r="BK82" s="168">
        <f>BK83</f>
        <v>0</v>
      </c>
    </row>
    <row r="83" spans="1:65" s="12" customFormat="1" ht="22.9" customHeight="1">
      <c r="B83" s="155"/>
      <c r="C83" s="156"/>
      <c r="D83" s="157" t="s">
        <v>70</v>
      </c>
      <c r="E83" s="169" t="s">
        <v>79</v>
      </c>
      <c r="F83" s="169" t="s">
        <v>120</v>
      </c>
      <c r="G83" s="156"/>
      <c r="H83" s="156"/>
      <c r="I83" s="159"/>
      <c r="J83" s="170">
        <f>BK83</f>
        <v>0</v>
      </c>
      <c r="K83" s="156"/>
      <c r="L83" s="161"/>
      <c r="M83" s="162"/>
      <c r="N83" s="163"/>
      <c r="O83" s="163"/>
      <c r="P83" s="164">
        <f>SUM(P84:P91)</f>
        <v>0</v>
      </c>
      <c r="Q83" s="163"/>
      <c r="R83" s="164">
        <f>SUM(R84:R91)</f>
        <v>0</v>
      </c>
      <c r="S83" s="163"/>
      <c r="T83" s="165">
        <f>SUM(T84:T91)</f>
        <v>0</v>
      </c>
      <c r="AR83" s="166" t="s">
        <v>79</v>
      </c>
      <c r="AT83" s="167" t="s">
        <v>70</v>
      </c>
      <c r="AU83" s="167" t="s">
        <v>79</v>
      </c>
      <c r="AY83" s="166" t="s">
        <v>119</v>
      </c>
      <c r="BK83" s="168">
        <f>SUM(BK84:BK91)</f>
        <v>0</v>
      </c>
    </row>
    <row r="84" spans="1:65" s="2" customFormat="1" ht="19.899999999999999" customHeight="1">
      <c r="A84" s="32"/>
      <c r="B84" s="33"/>
      <c r="C84" s="171" t="s">
        <v>121</v>
      </c>
      <c r="D84" s="171" t="s">
        <v>122</v>
      </c>
      <c r="E84" s="172" t="s">
        <v>123</v>
      </c>
      <c r="F84" s="173" t="s">
        <v>124</v>
      </c>
      <c r="G84" s="174" t="s">
        <v>125</v>
      </c>
      <c r="H84" s="175">
        <v>0.32</v>
      </c>
      <c r="I84" s="176"/>
      <c r="J84" s="177">
        <f>ROUND(I84*H84,2)</f>
        <v>0</v>
      </c>
      <c r="K84" s="173" t="s">
        <v>126</v>
      </c>
      <c r="L84" s="37"/>
      <c r="M84" s="178" t="s">
        <v>19</v>
      </c>
      <c r="N84" s="179" t="s">
        <v>42</v>
      </c>
      <c r="O84" s="62"/>
      <c r="P84" s="180">
        <f>O84*H84</f>
        <v>0</v>
      </c>
      <c r="Q84" s="180">
        <v>0</v>
      </c>
      <c r="R84" s="180">
        <f>Q84*H84</f>
        <v>0</v>
      </c>
      <c r="S84" s="180">
        <v>0</v>
      </c>
      <c r="T84" s="181">
        <f>S84*H84</f>
        <v>0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R84" s="182" t="s">
        <v>121</v>
      </c>
      <c r="AT84" s="182" t="s">
        <v>122</v>
      </c>
      <c r="AU84" s="182" t="s">
        <v>81</v>
      </c>
      <c r="AY84" s="15" t="s">
        <v>119</v>
      </c>
      <c r="BE84" s="183">
        <f>IF(N84="základní",J84,0)</f>
        <v>0</v>
      </c>
      <c r="BF84" s="183">
        <f>IF(N84="snížená",J84,0)</f>
        <v>0</v>
      </c>
      <c r="BG84" s="183">
        <f>IF(N84="zákl. přenesená",J84,0)</f>
        <v>0</v>
      </c>
      <c r="BH84" s="183">
        <f>IF(N84="sníž. přenesená",J84,0)</f>
        <v>0</v>
      </c>
      <c r="BI84" s="183">
        <f>IF(N84="nulová",J84,0)</f>
        <v>0</v>
      </c>
      <c r="BJ84" s="15" t="s">
        <v>79</v>
      </c>
      <c r="BK84" s="183">
        <f>ROUND(I84*H84,2)</f>
        <v>0</v>
      </c>
      <c r="BL84" s="15" t="s">
        <v>121</v>
      </c>
      <c r="BM84" s="182" t="s">
        <v>141</v>
      </c>
    </row>
    <row r="85" spans="1:65" s="2" customFormat="1" ht="19.5">
      <c r="A85" s="32"/>
      <c r="B85" s="33"/>
      <c r="C85" s="34"/>
      <c r="D85" s="184" t="s">
        <v>128</v>
      </c>
      <c r="E85" s="34"/>
      <c r="F85" s="185" t="s">
        <v>129</v>
      </c>
      <c r="G85" s="34"/>
      <c r="H85" s="34"/>
      <c r="I85" s="186"/>
      <c r="J85" s="34"/>
      <c r="K85" s="34"/>
      <c r="L85" s="37"/>
      <c r="M85" s="187"/>
      <c r="N85" s="188"/>
      <c r="O85" s="62"/>
      <c r="P85" s="62"/>
      <c r="Q85" s="62"/>
      <c r="R85" s="62"/>
      <c r="S85" s="62"/>
      <c r="T85" s="63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T85" s="15" t="s">
        <v>128</v>
      </c>
      <c r="AU85" s="15" t="s">
        <v>81</v>
      </c>
    </row>
    <row r="86" spans="1:65" s="2" customFormat="1" ht="11.25">
      <c r="A86" s="32"/>
      <c r="B86" s="33"/>
      <c r="C86" s="34"/>
      <c r="D86" s="189" t="s">
        <v>130</v>
      </c>
      <c r="E86" s="34"/>
      <c r="F86" s="190" t="s">
        <v>131</v>
      </c>
      <c r="G86" s="34"/>
      <c r="H86" s="34"/>
      <c r="I86" s="186"/>
      <c r="J86" s="34"/>
      <c r="K86" s="34"/>
      <c r="L86" s="37"/>
      <c r="M86" s="187"/>
      <c r="N86" s="188"/>
      <c r="O86" s="62"/>
      <c r="P86" s="62"/>
      <c r="Q86" s="62"/>
      <c r="R86" s="62"/>
      <c r="S86" s="62"/>
      <c r="T86" s="63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T86" s="15" t="s">
        <v>130</v>
      </c>
      <c r="AU86" s="15" t="s">
        <v>81</v>
      </c>
    </row>
    <row r="87" spans="1:65" s="13" customFormat="1" ht="11.25">
      <c r="B87" s="191"/>
      <c r="C87" s="192"/>
      <c r="D87" s="184" t="s">
        <v>132</v>
      </c>
      <c r="E87" s="193" t="s">
        <v>19</v>
      </c>
      <c r="F87" s="194" t="s">
        <v>142</v>
      </c>
      <c r="G87" s="192"/>
      <c r="H87" s="195">
        <v>0.32</v>
      </c>
      <c r="I87" s="196"/>
      <c r="J87" s="192"/>
      <c r="K87" s="192"/>
      <c r="L87" s="197"/>
      <c r="M87" s="198"/>
      <c r="N87" s="199"/>
      <c r="O87" s="199"/>
      <c r="P87" s="199"/>
      <c r="Q87" s="199"/>
      <c r="R87" s="199"/>
      <c r="S87" s="199"/>
      <c r="T87" s="200"/>
      <c r="AT87" s="201" t="s">
        <v>132</v>
      </c>
      <c r="AU87" s="201" t="s">
        <v>81</v>
      </c>
      <c r="AV87" s="13" t="s">
        <v>81</v>
      </c>
      <c r="AW87" s="13" t="s">
        <v>32</v>
      </c>
      <c r="AX87" s="13" t="s">
        <v>79</v>
      </c>
      <c r="AY87" s="201" t="s">
        <v>119</v>
      </c>
    </row>
    <row r="88" spans="1:65" s="2" customFormat="1" ht="22.15" customHeight="1">
      <c r="A88" s="32"/>
      <c r="B88" s="33"/>
      <c r="C88" s="171" t="s">
        <v>81</v>
      </c>
      <c r="D88" s="171" t="s">
        <v>122</v>
      </c>
      <c r="E88" s="172" t="s">
        <v>134</v>
      </c>
      <c r="F88" s="173" t="s">
        <v>135</v>
      </c>
      <c r="G88" s="174" t="s">
        <v>125</v>
      </c>
      <c r="H88" s="175">
        <v>0.32</v>
      </c>
      <c r="I88" s="176"/>
      <c r="J88" s="177">
        <f>ROUND(I88*H88,2)</f>
        <v>0</v>
      </c>
      <c r="K88" s="173" t="s">
        <v>126</v>
      </c>
      <c r="L88" s="37"/>
      <c r="M88" s="178" t="s">
        <v>19</v>
      </c>
      <c r="N88" s="179" t="s">
        <v>42</v>
      </c>
      <c r="O88" s="62"/>
      <c r="P88" s="180">
        <f>O88*H88</f>
        <v>0</v>
      </c>
      <c r="Q88" s="180">
        <v>0</v>
      </c>
      <c r="R88" s="180">
        <f>Q88*H88</f>
        <v>0</v>
      </c>
      <c r="S88" s="180">
        <v>0</v>
      </c>
      <c r="T88" s="181">
        <f>S88*H88</f>
        <v>0</v>
      </c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R88" s="182" t="s">
        <v>121</v>
      </c>
      <c r="AT88" s="182" t="s">
        <v>122</v>
      </c>
      <c r="AU88" s="182" t="s">
        <v>81</v>
      </c>
      <c r="AY88" s="15" t="s">
        <v>119</v>
      </c>
      <c r="BE88" s="183">
        <f>IF(N88="základní",J88,0)</f>
        <v>0</v>
      </c>
      <c r="BF88" s="183">
        <f>IF(N88="snížená",J88,0)</f>
        <v>0</v>
      </c>
      <c r="BG88" s="183">
        <f>IF(N88="zákl. přenesená",J88,0)</f>
        <v>0</v>
      </c>
      <c r="BH88" s="183">
        <f>IF(N88="sníž. přenesená",J88,0)</f>
        <v>0</v>
      </c>
      <c r="BI88" s="183">
        <f>IF(N88="nulová",J88,0)</f>
        <v>0</v>
      </c>
      <c r="BJ88" s="15" t="s">
        <v>79</v>
      </c>
      <c r="BK88" s="183">
        <f>ROUND(I88*H88,2)</f>
        <v>0</v>
      </c>
      <c r="BL88" s="15" t="s">
        <v>121</v>
      </c>
      <c r="BM88" s="182" t="s">
        <v>143</v>
      </c>
    </row>
    <row r="89" spans="1:65" s="2" customFormat="1" ht="19.5">
      <c r="A89" s="32"/>
      <c r="B89" s="33"/>
      <c r="C89" s="34"/>
      <c r="D89" s="184" t="s">
        <v>128</v>
      </c>
      <c r="E89" s="34"/>
      <c r="F89" s="185" t="s">
        <v>137</v>
      </c>
      <c r="G89" s="34"/>
      <c r="H89" s="34"/>
      <c r="I89" s="186"/>
      <c r="J89" s="34"/>
      <c r="K89" s="34"/>
      <c r="L89" s="37"/>
      <c r="M89" s="187"/>
      <c r="N89" s="188"/>
      <c r="O89" s="62"/>
      <c r="P89" s="62"/>
      <c r="Q89" s="62"/>
      <c r="R89" s="62"/>
      <c r="S89" s="62"/>
      <c r="T89" s="63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T89" s="15" t="s">
        <v>128</v>
      </c>
      <c r="AU89" s="15" t="s">
        <v>81</v>
      </c>
    </row>
    <row r="90" spans="1:65" s="2" customFormat="1" ht="11.25">
      <c r="A90" s="32"/>
      <c r="B90" s="33"/>
      <c r="C90" s="34"/>
      <c r="D90" s="189" t="s">
        <v>130</v>
      </c>
      <c r="E90" s="34"/>
      <c r="F90" s="190" t="s">
        <v>138</v>
      </c>
      <c r="G90" s="34"/>
      <c r="H90" s="34"/>
      <c r="I90" s="186"/>
      <c r="J90" s="34"/>
      <c r="K90" s="34"/>
      <c r="L90" s="37"/>
      <c r="M90" s="187"/>
      <c r="N90" s="188"/>
      <c r="O90" s="62"/>
      <c r="P90" s="62"/>
      <c r="Q90" s="62"/>
      <c r="R90" s="62"/>
      <c r="S90" s="62"/>
      <c r="T90" s="63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T90" s="15" t="s">
        <v>130</v>
      </c>
      <c r="AU90" s="15" t="s">
        <v>81</v>
      </c>
    </row>
    <row r="91" spans="1:65" s="13" customFormat="1" ht="11.25">
      <c r="B91" s="191"/>
      <c r="C91" s="192"/>
      <c r="D91" s="184" t="s">
        <v>132</v>
      </c>
      <c r="E91" s="193" t="s">
        <v>19</v>
      </c>
      <c r="F91" s="194" t="s">
        <v>142</v>
      </c>
      <c r="G91" s="192"/>
      <c r="H91" s="195">
        <v>0.32</v>
      </c>
      <c r="I91" s="196"/>
      <c r="J91" s="192"/>
      <c r="K91" s="192"/>
      <c r="L91" s="197"/>
      <c r="M91" s="202"/>
      <c r="N91" s="203"/>
      <c r="O91" s="203"/>
      <c r="P91" s="203"/>
      <c r="Q91" s="203"/>
      <c r="R91" s="203"/>
      <c r="S91" s="203"/>
      <c r="T91" s="204"/>
      <c r="AT91" s="201" t="s">
        <v>132</v>
      </c>
      <c r="AU91" s="201" t="s">
        <v>81</v>
      </c>
      <c r="AV91" s="13" t="s">
        <v>81</v>
      </c>
      <c r="AW91" s="13" t="s">
        <v>32</v>
      </c>
      <c r="AX91" s="13" t="s">
        <v>79</v>
      </c>
      <c r="AY91" s="201" t="s">
        <v>119</v>
      </c>
    </row>
    <row r="92" spans="1:65" s="2" customFormat="1" ht="6.95" customHeight="1">
      <c r="A92" s="32"/>
      <c r="B92" s="45"/>
      <c r="C92" s="46"/>
      <c r="D92" s="46"/>
      <c r="E92" s="46"/>
      <c r="F92" s="46"/>
      <c r="G92" s="46"/>
      <c r="H92" s="46"/>
      <c r="I92" s="46"/>
      <c r="J92" s="46"/>
      <c r="K92" s="46"/>
      <c r="L92" s="37"/>
      <c r="M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</sheetData>
  <sheetProtection algorithmName="SHA-512" hashValue="eXpNUvld8pf/4D0mjhYoX0GHU4bpaKVZkufninXE3/KHFQGR26JxC57/VFehziuU7tVUozqQ6sZdSeZvL3+tIA==" saltValue="icoQ5ddv4vYWESqoLiyUOV/bO0ONWSzfHtl94Sv0AeW+s2uryWXWt5W4BoL0/0nhkLqJCMWxXCjOJySOY+Wz+g==" spinCount="100000" sheet="1" objects="1" scenarios="1" formatColumns="0" formatRows="0" autoFilter="0"/>
  <autoFilter ref="C80:K91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90" r:id="rId2" xr:uid="{00000000-0004-0000-02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5" t="s">
        <v>87</v>
      </c>
    </row>
    <row r="3" spans="1:46" s="1" customFormat="1" ht="6.95" customHeight="1"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8"/>
      <c r="AT3" s="15" t="s">
        <v>81</v>
      </c>
    </row>
    <row r="4" spans="1:46" s="1" customFormat="1" ht="24.95" customHeight="1">
      <c r="B4" s="18"/>
      <c r="D4" s="101" t="s">
        <v>94</v>
      </c>
      <c r="L4" s="18"/>
      <c r="M4" s="102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03" t="s">
        <v>16</v>
      </c>
      <c r="L6" s="18"/>
    </row>
    <row r="7" spans="1:46" s="1" customFormat="1" ht="14.45" customHeight="1">
      <c r="B7" s="18"/>
      <c r="E7" s="245" t="str">
        <f>'Rekapitulace stavby'!K6</f>
        <v>Údržba HOZ Novojičínsko, Ostravsko</v>
      </c>
      <c r="F7" s="246"/>
      <c r="G7" s="246"/>
      <c r="H7" s="246"/>
      <c r="L7" s="18"/>
    </row>
    <row r="8" spans="1:46" s="2" customFormat="1" ht="12" customHeight="1">
      <c r="A8" s="32"/>
      <c r="B8" s="37"/>
      <c r="C8" s="32"/>
      <c r="D8" s="103" t="s">
        <v>95</v>
      </c>
      <c r="E8" s="32"/>
      <c r="F8" s="32"/>
      <c r="G8" s="32"/>
      <c r="H8" s="32"/>
      <c r="I8" s="32"/>
      <c r="J8" s="32"/>
      <c r="K8" s="32"/>
      <c r="L8" s="104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5.6" customHeight="1">
      <c r="A9" s="32"/>
      <c r="B9" s="37"/>
      <c r="C9" s="32"/>
      <c r="D9" s="32"/>
      <c r="E9" s="247" t="s">
        <v>144</v>
      </c>
      <c r="F9" s="248"/>
      <c r="G9" s="248"/>
      <c r="H9" s="248"/>
      <c r="I9" s="32"/>
      <c r="J9" s="32"/>
      <c r="K9" s="32"/>
      <c r="L9" s="104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104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03" t="s">
        <v>18</v>
      </c>
      <c r="E11" s="32"/>
      <c r="F11" s="105" t="s">
        <v>19</v>
      </c>
      <c r="G11" s="32"/>
      <c r="H11" s="32"/>
      <c r="I11" s="103" t="s">
        <v>20</v>
      </c>
      <c r="J11" s="105" t="s">
        <v>19</v>
      </c>
      <c r="K11" s="32"/>
      <c r="L11" s="104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03" t="s">
        <v>21</v>
      </c>
      <c r="E12" s="32"/>
      <c r="F12" s="105" t="s">
        <v>145</v>
      </c>
      <c r="G12" s="32"/>
      <c r="H12" s="32"/>
      <c r="I12" s="103" t="s">
        <v>23</v>
      </c>
      <c r="J12" s="106" t="str">
        <f>'Rekapitulace stavby'!AN8</f>
        <v>Vyplň údaj</v>
      </c>
      <c r="K12" s="32"/>
      <c r="L12" s="104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104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03" t="s">
        <v>24</v>
      </c>
      <c r="E14" s="32"/>
      <c r="F14" s="32"/>
      <c r="G14" s="32"/>
      <c r="H14" s="32"/>
      <c r="I14" s="103" t="s">
        <v>25</v>
      </c>
      <c r="J14" s="105" t="str">
        <f>IF('Rekapitulace stavby'!AN10="","",'Rekapitulace stavby'!AN10)</f>
        <v/>
      </c>
      <c r="K14" s="32"/>
      <c r="L14" s="104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05" t="str">
        <f>IF('Rekapitulace stavby'!E11="","",'Rekapitulace stavby'!E11)</f>
        <v xml:space="preserve"> </v>
      </c>
      <c r="F15" s="32"/>
      <c r="G15" s="32"/>
      <c r="H15" s="32"/>
      <c r="I15" s="103" t="s">
        <v>27</v>
      </c>
      <c r="J15" s="105" t="str">
        <f>IF('Rekapitulace stavby'!AN11="","",'Rekapitulace stavby'!AN11)</f>
        <v/>
      </c>
      <c r="K15" s="32"/>
      <c r="L15" s="104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104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03" t="s">
        <v>28</v>
      </c>
      <c r="E17" s="32"/>
      <c r="F17" s="32"/>
      <c r="G17" s="32"/>
      <c r="H17" s="32"/>
      <c r="I17" s="103" t="s">
        <v>25</v>
      </c>
      <c r="J17" s="28" t="str">
        <f>'Rekapitulace stavby'!AN13</f>
        <v>Vyplň údaj</v>
      </c>
      <c r="K17" s="32"/>
      <c r="L17" s="104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49" t="str">
        <f>'Rekapitulace stavby'!E14</f>
        <v>Vyplň údaj</v>
      </c>
      <c r="F18" s="250"/>
      <c r="G18" s="250"/>
      <c r="H18" s="250"/>
      <c r="I18" s="103" t="s">
        <v>27</v>
      </c>
      <c r="J18" s="28" t="str">
        <f>'Rekapitulace stavby'!AN14</f>
        <v>Vyplň údaj</v>
      </c>
      <c r="K18" s="32"/>
      <c r="L18" s="104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104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03" t="s">
        <v>30</v>
      </c>
      <c r="E20" s="32"/>
      <c r="F20" s="32"/>
      <c r="G20" s="32"/>
      <c r="H20" s="32"/>
      <c r="I20" s="103" t="s">
        <v>25</v>
      </c>
      <c r="J20" s="105" t="s">
        <v>19</v>
      </c>
      <c r="K20" s="32"/>
      <c r="L20" s="104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05" t="s">
        <v>31</v>
      </c>
      <c r="F21" s="32"/>
      <c r="G21" s="32"/>
      <c r="H21" s="32"/>
      <c r="I21" s="103" t="s">
        <v>27</v>
      </c>
      <c r="J21" s="105" t="s">
        <v>19</v>
      </c>
      <c r="K21" s="32"/>
      <c r="L21" s="104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104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03" t="s">
        <v>33</v>
      </c>
      <c r="E23" s="32"/>
      <c r="F23" s="32"/>
      <c r="G23" s="32"/>
      <c r="H23" s="32"/>
      <c r="I23" s="103" t="s">
        <v>25</v>
      </c>
      <c r="J23" s="105" t="s">
        <v>19</v>
      </c>
      <c r="K23" s="32"/>
      <c r="L23" s="104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05" t="s">
        <v>34</v>
      </c>
      <c r="F24" s="32"/>
      <c r="G24" s="32"/>
      <c r="H24" s="32"/>
      <c r="I24" s="103" t="s">
        <v>27</v>
      </c>
      <c r="J24" s="105" t="s">
        <v>19</v>
      </c>
      <c r="K24" s="32"/>
      <c r="L24" s="104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104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03" t="s">
        <v>35</v>
      </c>
      <c r="E26" s="32"/>
      <c r="F26" s="32"/>
      <c r="G26" s="32"/>
      <c r="H26" s="32"/>
      <c r="I26" s="32"/>
      <c r="J26" s="32"/>
      <c r="K26" s="32"/>
      <c r="L26" s="104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4.45" customHeight="1">
      <c r="A27" s="107"/>
      <c r="B27" s="108"/>
      <c r="C27" s="107"/>
      <c r="D27" s="107"/>
      <c r="E27" s="251" t="s">
        <v>19</v>
      </c>
      <c r="F27" s="251"/>
      <c r="G27" s="251"/>
      <c r="H27" s="251"/>
      <c r="I27" s="107"/>
      <c r="J27" s="107"/>
      <c r="K27" s="107"/>
      <c r="L27" s="109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104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0"/>
      <c r="E29" s="110"/>
      <c r="F29" s="110"/>
      <c r="G29" s="110"/>
      <c r="H29" s="110"/>
      <c r="I29" s="110"/>
      <c r="J29" s="110"/>
      <c r="K29" s="110"/>
      <c r="L29" s="104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1" t="s">
        <v>37</v>
      </c>
      <c r="E30" s="32"/>
      <c r="F30" s="32"/>
      <c r="G30" s="32"/>
      <c r="H30" s="32"/>
      <c r="I30" s="32"/>
      <c r="J30" s="112">
        <f>ROUND(J81, 2)</f>
        <v>0</v>
      </c>
      <c r="K30" s="32"/>
      <c r="L30" s="104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0"/>
      <c r="E31" s="110"/>
      <c r="F31" s="110"/>
      <c r="G31" s="110"/>
      <c r="H31" s="110"/>
      <c r="I31" s="110"/>
      <c r="J31" s="110"/>
      <c r="K31" s="110"/>
      <c r="L31" s="104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3" t="s">
        <v>39</v>
      </c>
      <c r="G32" s="32"/>
      <c r="H32" s="32"/>
      <c r="I32" s="113" t="s">
        <v>38</v>
      </c>
      <c r="J32" s="113" t="s">
        <v>40</v>
      </c>
      <c r="K32" s="32"/>
      <c r="L32" s="104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14" t="s">
        <v>41</v>
      </c>
      <c r="E33" s="103" t="s">
        <v>42</v>
      </c>
      <c r="F33" s="115">
        <f>ROUND((SUM(BE81:BE91)),  2)</f>
        <v>0</v>
      </c>
      <c r="G33" s="32"/>
      <c r="H33" s="32"/>
      <c r="I33" s="116">
        <v>0.21</v>
      </c>
      <c r="J33" s="115">
        <f>ROUND(((SUM(BE81:BE91))*I33),  2)</f>
        <v>0</v>
      </c>
      <c r="K33" s="32"/>
      <c r="L33" s="104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03" t="s">
        <v>43</v>
      </c>
      <c r="F34" s="115">
        <f>ROUND((SUM(BF81:BF91)),  2)</f>
        <v>0</v>
      </c>
      <c r="G34" s="32"/>
      <c r="H34" s="32"/>
      <c r="I34" s="116">
        <v>0.12</v>
      </c>
      <c r="J34" s="115">
        <f>ROUND(((SUM(BF81:BF91))*I34),  2)</f>
        <v>0</v>
      </c>
      <c r="K34" s="32"/>
      <c r="L34" s="104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03" t="s">
        <v>44</v>
      </c>
      <c r="F35" s="115">
        <f>ROUND((SUM(BG81:BG91)),  2)</f>
        <v>0</v>
      </c>
      <c r="G35" s="32"/>
      <c r="H35" s="32"/>
      <c r="I35" s="116">
        <v>0.21</v>
      </c>
      <c r="J35" s="115">
        <f>0</f>
        <v>0</v>
      </c>
      <c r="K35" s="32"/>
      <c r="L35" s="104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03" t="s">
        <v>45</v>
      </c>
      <c r="F36" s="115">
        <f>ROUND((SUM(BH81:BH91)),  2)</f>
        <v>0</v>
      </c>
      <c r="G36" s="32"/>
      <c r="H36" s="32"/>
      <c r="I36" s="116">
        <v>0.12</v>
      </c>
      <c r="J36" s="115">
        <f>0</f>
        <v>0</v>
      </c>
      <c r="K36" s="32"/>
      <c r="L36" s="104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03" t="s">
        <v>46</v>
      </c>
      <c r="F37" s="115">
        <f>ROUND((SUM(BI81:BI91)),  2)</f>
        <v>0</v>
      </c>
      <c r="G37" s="32"/>
      <c r="H37" s="32"/>
      <c r="I37" s="116">
        <v>0</v>
      </c>
      <c r="J37" s="115">
        <f>0</f>
        <v>0</v>
      </c>
      <c r="K37" s="32"/>
      <c r="L37" s="104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104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17"/>
      <c r="D39" s="118" t="s">
        <v>47</v>
      </c>
      <c r="E39" s="119"/>
      <c r="F39" s="119"/>
      <c r="G39" s="120" t="s">
        <v>48</v>
      </c>
      <c r="H39" s="121" t="s">
        <v>49</v>
      </c>
      <c r="I39" s="119"/>
      <c r="J39" s="122">
        <f>SUM(J30:J37)</f>
        <v>0</v>
      </c>
      <c r="K39" s="123"/>
      <c r="L39" s="104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124"/>
      <c r="C40" s="125"/>
      <c r="D40" s="125"/>
      <c r="E40" s="125"/>
      <c r="F40" s="125"/>
      <c r="G40" s="125"/>
      <c r="H40" s="125"/>
      <c r="I40" s="125"/>
      <c r="J40" s="125"/>
      <c r="K40" s="125"/>
      <c r="L40" s="104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4" spans="1:31" s="2" customFormat="1" ht="6.95" hidden="1" customHeight="1">
      <c r="A44" s="32"/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04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2" customFormat="1" ht="24.95" hidden="1" customHeight="1">
      <c r="A45" s="32"/>
      <c r="B45" s="33"/>
      <c r="C45" s="21" t="s">
        <v>98</v>
      </c>
      <c r="D45" s="34"/>
      <c r="E45" s="34"/>
      <c r="F45" s="34"/>
      <c r="G45" s="34"/>
      <c r="H45" s="34"/>
      <c r="I45" s="34"/>
      <c r="J45" s="34"/>
      <c r="K45" s="34"/>
      <c r="L45" s="104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s="2" customFormat="1" ht="6.95" hidden="1" customHeight="1">
      <c r="A46" s="32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104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s="2" customFormat="1" ht="12" hidden="1" customHeight="1">
      <c r="A47" s="32"/>
      <c r="B47" s="33"/>
      <c r="C47" s="27" t="s">
        <v>16</v>
      </c>
      <c r="D47" s="34"/>
      <c r="E47" s="34"/>
      <c r="F47" s="34"/>
      <c r="G47" s="34"/>
      <c r="H47" s="34"/>
      <c r="I47" s="34"/>
      <c r="J47" s="34"/>
      <c r="K47" s="34"/>
      <c r="L47" s="104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s="2" customFormat="1" ht="14.45" hidden="1" customHeight="1">
      <c r="A48" s="32"/>
      <c r="B48" s="33"/>
      <c r="C48" s="34"/>
      <c r="D48" s="34"/>
      <c r="E48" s="252" t="str">
        <f>E7</f>
        <v>Údržba HOZ Novojičínsko, Ostravsko</v>
      </c>
      <c r="F48" s="253"/>
      <c r="G48" s="253"/>
      <c r="H48" s="253"/>
      <c r="I48" s="34"/>
      <c r="J48" s="34"/>
      <c r="K48" s="34"/>
      <c r="L48" s="104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47" s="2" customFormat="1" ht="12" hidden="1" customHeight="1">
      <c r="A49" s="32"/>
      <c r="B49" s="33"/>
      <c r="C49" s="27" t="s">
        <v>95</v>
      </c>
      <c r="D49" s="34"/>
      <c r="E49" s="34"/>
      <c r="F49" s="34"/>
      <c r="G49" s="34"/>
      <c r="H49" s="34"/>
      <c r="I49" s="34"/>
      <c r="J49" s="34"/>
      <c r="K49" s="34"/>
      <c r="L49" s="104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47" s="2" customFormat="1" ht="15.6" hidden="1" customHeight="1">
      <c r="A50" s="32"/>
      <c r="B50" s="33"/>
      <c r="C50" s="34"/>
      <c r="D50" s="34"/>
      <c r="E50" s="205" t="str">
        <f>E9</f>
        <v>SO 3 - HMZ Antošovice-43_021</v>
      </c>
      <c r="F50" s="254"/>
      <c r="G50" s="254"/>
      <c r="H50" s="254"/>
      <c r="I50" s="34"/>
      <c r="J50" s="34"/>
      <c r="K50" s="34"/>
      <c r="L50" s="104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47" s="2" customFormat="1" ht="6.95" hidden="1" customHeight="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104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47" s="2" customFormat="1" ht="12" hidden="1" customHeight="1">
      <c r="A52" s="32"/>
      <c r="B52" s="33"/>
      <c r="C52" s="27" t="s">
        <v>21</v>
      </c>
      <c r="D52" s="34"/>
      <c r="E52" s="34"/>
      <c r="F52" s="25" t="str">
        <f>F12</f>
        <v>Antošovice</v>
      </c>
      <c r="G52" s="34"/>
      <c r="H52" s="34"/>
      <c r="I52" s="27" t="s">
        <v>23</v>
      </c>
      <c r="J52" s="57" t="str">
        <f>IF(J12="","",J12)</f>
        <v>Vyplň údaj</v>
      </c>
      <c r="K52" s="34"/>
      <c r="L52" s="104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47" s="2" customFormat="1" ht="6.95" hidden="1" customHeight="1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104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47" s="2" customFormat="1" ht="15.6" hidden="1" customHeight="1">
      <c r="A54" s="32"/>
      <c r="B54" s="33"/>
      <c r="C54" s="27" t="s">
        <v>24</v>
      </c>
      <c r="D54" s="34"/>
      <c r="E54" s="34"/>
      <c r="F54" s="25" t="str">
        <f>E15</f>
        <v xml:space="preserve"> </v>
      </c>
      <c r="G54" s="34"/>
      <c r="H54" s="34"/>
      <c r="I54" s="27" t="s">
        <v>30</v>
      </c>
      <c r="J54" s="30" t="str">
        <f>E21</f>
        <v>Zdenek Šťastný</v>
      </c>
      <c r="K54" s="34"/>
      <c r="L54" s="104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47" s="2" customFormat="1" ht="15.6" hidden="1" customHeight="1">
      <c r="A55" s="32"/>
      <c r="B55" s="33"/>
      <c r="C55" s="27" t="s">
        <v>28</v>
      </c>
      <c r="D55" s="34"/>
      <c r="E55" s="34"/>
      <c r="F55" s="25" t="str">
        <f>IF(E18="","",E18)</f>
        <v>Vyplň údaj</v>
      </c>
      <c r="G55" s="34"/>
      <c r="H55" s="34"/>
      <c r="I55" s="27" t="s">
        <v>33</v>
      </c>
      <c r="J55" s="30" t="str">
        <f>E24</f>
        <v>SPÚ OVHS</v>
      </c>
      <c r="K55" s="34"/>
      <c r="L55" s="104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47" s="2" customFormat="1" ht="10.35" hidden="1" customHeight="1">
      <c r="A56" s="32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104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47" s="2" customFormat="1" ht="29.25" hidden="1" customHeight="1">
      <c r="A57" s="32"/>
      <c r="B57" s="33"/>
      <c r="C57" s="128" t="s">
        <v>99</v>
      </c>
      <c r="D57" s="129"/>
      <c r="E57" s="129"/>
      <c r="F57" s="129"/>
      <c r="G57" s="129"/>
      <c r="H57" s="129"/>
      <c r="I57" s="129"/>
      <c r="J57" s="130" t="s">
        <v>100</v>
      </c>
      <c r="K57" s="129"/>
      <c r="L57" s="104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47" s="2" customFormat="1" ht="10.35" hidden="1" customHeight="1">
      <c r="A58" s="32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104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:47" s="2" customFormat="1" ht="22.9" hidden="1" customHeight="1">
      <c r="A59" s="32"/>
      <c r="B59" s="33"/>
      <c r="C59" s="131" t="s">
        <v>69</v>
      </c>
      <c r="D59" s="34"/>
      <c r="E59" s="34"/>
      <c r="F59" s="34"/>
      <c r="G59" s="34"/>
      <c r="H59" s="34"/>
      <c r="I59" s="34"/>
      <c r="J59" s="75">
        <f>J81</f>
        <v>0</v>
      </c>
      <c r="K59" s="34"/>
      <c r="L59" s="104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U59" s="15" t="s">
        <v>101</v>
      </c>
    </row>
    <row r="60" spans="1:47" s="9" customFormat="1" ht="24.95" hidden="1" customHeight="1">
      <c r="B60" s="132"/>
      <c r="C60" s="133"/>
      <c r="D60" s="134" t="s">
        <v>102</v>
      </c>
      <c r="E60" s="135"/>
      <c r="F60" s="135"/>
      <c r="G60" s="135"/>
      <c r="H60" s="135"/>
      <c r="I60" s="135"/>
      <c r="J60" s="136">
        <f>J82</f>
        <v>0</v>
      </c>
      <c r="K60" s="133"/>
      <c r="L60" s="137"/>
    </row>
    <row r="61" spans="1:47" s="10" customFormat="1" ht="19.899999999999999" hidden="1" customHeight="1">
      <c r="B61" s="138"/>
      <c r="C61" s="139"/>
      <c r="D61" s="140" t="s">
        <v>103</v>
      </c>
      <c r="E61" s="141"/>
      <c r="F61" s="141"/>
      <c r="G61" s="141"/>
      <c r="H61" s="141"/>
      <c r="I61" s="141"/>
      <c r="J61" s="142">
        <f>J83</f>
        <v>0</v>
      </c>
      <c r="K61" s="139"/>
      <c r="L61" s="143"/>
    </row>
    <row r="62" spans="1:47" s="2" customFormat="1" ht="21.75" hidden="1" customHeight="1">
      <c r="A62" s="32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104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pans="1:47" s="2" customFormat="1" ht="6.95" hidden="1" customHeight="1">
      <c r="A63" s="32"/>
      <c r="B63" s="45"/>
      <c r="C63" s="46"/>
      <c r="D63" s="46"/>
      <c r="E63" s="46"/>
      <c r="F63" s="46"/>
      <c r="G63" s="46"/>
      <c r="H63" s="46"/>
      <c r="I63" s="46"/>
      <c r="J63" s="46"/>
      <c r="K63" s="46"/>
      <c r="L63" s="104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:47" ht="11.25" hidden="1"/>
    <row r="65" spans="1:31" ht="11.25" hidden="1"/>
    <row r="66" spans="1:31" ht="11.25" hidden="1"/>
    <row r="67" spans="1:31" s="2" customFormat="1" ht="6.95" customHeight="1">
      <c r="A67" s="3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104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:31" s="2" customFormat="1" ht="24.95" customHeight="1">
      <c r="A68" s="32"/>
      <c r="B68" s="33"/>
      <c r="C68" s="21" t="s">
        <v>104</v>
      </c>
      <c r="D68" s="34"/>
      <c r="E68" s="34"/>
      <c r="F68" s="34"/>
      <c r="G68" s="34"/>
      <c r="H68" s="34"/>
      <c r="I68" s="34"/>
      <c r="J68" s="34"/>
      <c r="K68" s="34"/>
      <c r="L68" s="104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:31" s="2" customFormat="1" ht="6.95" customHeight="1">
      <c r="A69" s="32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104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spans="1:31" s="2" customFormat="1" ht="12" customHeight="1">
      <c r="A70" s="32"/>
      <c r="B70" s="33"/>
      <c r="C70" s="27" t="s">
        <v>16</v>
      </c>
      <c r="D70" s="34"/>
      <c r="E70" s="34"/>
      <c r="F70" s="34"/>
      <c r="G70" s="34"/>
      <c r="H70" s="34"/>
      <c r="I70" s="34"/>
      <c r="J70" s="34"/>
      <c r="K70" s="34"/>
      <c r="L70" s="104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spans="1:31" s="2" customFormat="1" ht="14.45" customHeight="1">
      <c r="A71" s="32"/>
      <c r="B71" s="33"/>
      <c r="C71" s="34"/>
      <c r="D71" s="34"/>
      <c r="E71" s="252" t="str">
        <f>E7</f>
        <v>Údržba HOZ Novojičínsko, Ostravsko</v>
      </c>
      <c r="F71" s="253"/>
      <c r="G71" s="253"/>
      <c r="H71" s="253"/>
      <c r="I71" s="34"/>
      <c r="J71" s="34"/>
      <c r="K71" s="34"/>
      <c r="L71" s="104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:31" s="2" customFormat="1" ht="12" customHeight="1">
      <c r="A72" s="32"/>
      <c r="B72" s="33"/>
      <c r="C72" s="27" t="s">
        <v>95</v>
      </c>
      <c r="D72" s="34"/>
      <c r="E72" s="34"/>
      <c r="F72" s="34"/>
      <c r="G72" s="34"/>
      <c r="H72" s="34"/>
      <c r="I72" s="34"/>
      <c r="J72" s="34"/>
      <c r="K72" s="34"/>
      <c r="L72" s="104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:31" s="2" customFormat="1" ht="15.6" customHeight="1">
      <c r="A73" s="32"/>
      <c r="B73" s="33"/>
      <c r="C73" s="34"/>
      <c r="D73" s="34"/>
      <c r="E73" s="205" t="str">
        <f>E9</f>
        <v>SO 3 - HMZ Antošovice-43_021</v>
      </c>
      <c r="F73" s="254"/>
      <c r="G73" s="254"/>
      <c r="H73" s="254"/>
      <c r="I73" s="34"/>
      <c r="J73" s="34"/>
      <c r="K73" s="34"/>
      <c r="L73" s="104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31" s="2" customFormat="1" ht="6.95" customHeight="1">
      <c r="A74" s="32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104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:31" s="2" customFormat="1" ht="12" customHeight="1">
      <c r="A75" s="32"/>
      <c r="B75" s="33"/>
      <c r="C75" s="27" t="s">
        <v>21</v>
      </c>
      <c r="D75" s="34"/>
      <c r="E75" s="34"/>
      <c r="F75" s="25" t="str">
        <f>F12</f>
        <v>Antošovice</v>
      </c>
      <c r="G75" s="34"/>
      <c r="H75" s="34"/>
      <c r="I75" s="27" t="s">
        <v>23</v>
      </c>
      <c r="J75" s="57" t="str">
        <f>IF(J12="","",J12)</f>
        <v>Vyplň údaj</v>
      </c>
      <c r="K75" s="34"/>
      <c r="L75" s="104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:31" s="2" customFormat="1" ht="6.95" customHeigh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104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5.6" customHeight="1">
      <c r="A77" s="32"/>
      <c r="B77" s="33"/>
      <c r="C77" s="27" t="s">
        <v>24</v>
      </c>
      <c r="D77" s="34"/>
      <c r="E77" s="34"/>
      <c r="F77" s="25" t="str">
        <f>E15</f>
        <v xml:space="preserve"> </v>
      </c>
      <c r="G77" s="34"/>
      <c r="H77" s="34"/>
      <c r="I77" s="27" t="s">
        <v>30</v>
      </c>
      <c r="J77" s="30" t="str">
        <f>E21</f>
        <v>Zdenek Šťastný</v>
      </c>
      <c r="K77" s="34"/>
      <c r="L77" s="104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s="2" customFormat="1" ht="15.6" customHeight="1">
      <c r="A78" s="32"/>
      <c r="B78" s="33"/>
      <c r="C78" s="27" t="s">
        <v>28</v>
      </c>
      <c r="D78" s="34"/>
      <c r="E78" s="34"/>
      <c r="F78" s="25" t="str">
        <f>IF(E18="","",E18)</f>
        <v>Vyplň údaj</v>
      </c>
      <c r="G78" s="34"/>
      <c r="H78" s="34"/>
      <c r="I78" s="27" t="s">
        <v>33</v>
      </c>
      <c r="J78" s="30" t="str">
        <f>E24</f>
        <v>SPÚ OVHS</v>
      </c>
      <c r="K78" s="34"/>
      <c r="L78" s="104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1:31" s="2" customFormat="1" ht="10.35" customHeight="1">
      <c r="A79" s="32"/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104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:31" s="11" customFormat="1" ht="29.25" customHeight="1">
      <c r="A80" s="144"/>
      <c r="B80" s="145"/>
      <c r="C80" s="146" t="s">
        <v>105</v>
      </c>
      <c r="D80" s="147" t="s">
        <v>56</v>
      </c>
      <c r="E80" s="147" t="s">
        <v>52</v>
      </c>
      <c r="F80" s="147" t="s">
        <v>53</v>
      </c>
      <c r="G80" s="147" t="s">
        <v>106</v>
      </c>
      <c r="H80" s="147" t="s">
        <v>107</v>
      </c>
      <c r="I80" s="147" t="s">
        <v>108</v>
      </c>
      <c r="J80" s="147" t="s">
        <v>100</v>
      </c>
      <c r="K80" s="148" t="s">
        <v>109</v>
      </c>
      <c r="L80" s="149"/>
      <c r="M80" s="66" t="s">
        <v>19</v>
      </c>
      <c r="N80" s="67" t="s">
        <v>41</v>
      </c>
      <c r="O80" s="67" t="s">
        <v>110</v>
      </c>
      <c r="P80" s="67" t="s">
        <v>111</v>
      </c>
      <c r="Q80" s="67" t="s">
        <v>112</v>
      </c>
      <c r="R80" s="67" t="s">
        <v>113</v>
      </c>
      <c r="S80" s="67" t="s">
        <v>114</v>
      </c>
      <c r="T80" s="68" t="s">
        <v>115</v>
      </c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</row>
    <row r="81" spans="1:65" s="2" customFormat="1" ht="22.9" customHeight="1">
      <c r="A81" s="32"/>
      <c r="B81" s="33"/>
      <c r="C81" s="73" t="s">
        <v>116</v>
      </c>
      <c r="D81" s="34"/>
      <c r="E81" s="34"/>
      <c r="F81" s="34"/>
      <c r="G81" s="34"/>
      <c r="H81" s="34"/>
      <c r="I81" s="34"/>
      <c r="J81" s="150">
        <f>BK81</f>
        <v>0</v>
      </c>
      <c r="K81" s="34"/>
      <c r="L81" s="37"/>
      <c r="M81" s="69"/>
      <c r="N81" s="151"/>
      <c r="O81" s="70"/>
      <c r="P81" s="152">
        <f>P82</f>
        <v>0</v>
      </c>
      <c r="Q81" s="70"/>
      <c r="R81" s="152">
        <f>R82</f>
        <v>0</v>
      </c>
      <c r="S81" s="70"/>
      <c r="T81" s="153">
        <f>T82</f>
        <v>0</v>
      </c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T81" s="15" t="s">
        <v>70</v>
      </c>
      <c r="AU81" s="15" t="s">
        <v>101</v>
      </c>
      <c r="BK81" s="154">
        <f>BK82</f>
        <v>0</v>
      </c>
    </row>
    <row r="82" spans="1:65" s="12" customFormat="1" ht="25.9" customHeight="1">
      <c r="B82" s="155"/>
      <c r="C82" s="156"/>
      <c r="D82" s="157" t="s">
        <v>70</v>
      </c>
      <c r="E82" s="158" t="s">
        <v>117</v>
      </c>
      <c r="F82" s="158" t="s">
        <v>118</v>
      </c>
      <c r="G82" s="156"/>
      <c r="H82" s="156"/>
      <c r="I82" s="159"/>
      <c r="J82" s="160">
        <f>BK82</f>
        <v>0</v>
      </c>
      <c r="K82" s="156"/>
      <c r="L82" s="161"/>
      <c r="M82" s="162"/>
      <c r="N82" s="163"/>
      <c r="O82" s="163"/>
      <c r="P82" s="164">
        <f>P83</f>
        <v>0</v>
      </c>
      <c r="Q82" s="163"/>
      <c r="R82" s="164">
        <f>R83</f>
        <v>0</v>
      </c>
      <c r="S82" s="163"/>
      <c r="T82" s="165">
        <f>T83</f>
        <v>0</v>
      </c>
      <c r="AR82" s="166" t="s">
        <v>79</v>
      </c>
      <c r="AT82" s="167" t="s">
        <v>70</v>
      </c>
      <c r="AU82" s="167" t="s">
        <v>71</v>
      </c>
      <c r="AY82" s="166" t="s">
        <v>119</v>
      </c>
      <c r="BK82" s="168">
        <f>BK83</f>
        <v>0</v>
      </c>
    </row>
    <row r="83" spans="1:65" s="12" customFormat="1" ht="22.9" customHeight="1">
      <c r="B83" s="155"/>
      <c r="C83" s="156"/>
      <c r="D83" s="157" t="s">
        <v>70</v>
      </c>
      <c r="E83" s="169" t="s">
        <v>79</v>
      </c>
      <c r="F83" s="169" t="s">
        <v>120</v>
      </c>
      <c r="G83" s="156"/>
      <c r="H83" s="156"/>
      <c r="I83" s="159"/>
      <c r="J83" s="170">
        <f>BK83</f>
        <v>0</v>
      </c>
      <c r="K83" s="156"/>
      <c r="L83" s="161"/>
      <c r="M83" s="162"/>
      <c r="N83" s="163"/>
      <c r="O83" s="163"/>
      <c r="P83" s="164">
        <f>SUM(P84:P91)</f>
        <v>0</v>
      </c>
      <c r="Q83" s="163"/>
      <c r="R83" s="164">
        <f>SUM(R84:R91)</f>
        <v>0</v>
      </c>
      <c r="S83" s="163"/>
      <c r="T83" s="165">
        <f>SUM(T84:T91)</f>
        <v>0</v>
      </c>
      <c r="AR83" s="166" t="s">
        <v>79</v>
      </c>
      <c r="AT83" s="167" t="s">
        <v>70</v>
      </c>
      <c r="AU83" s="167" t="s">
        <v>79</v>
      </c>
      <c r="AY83" s="166" t="s">
        <v>119</v>
      </c>
      <c r="BK83" s="168">
        <f>SUM(BK84:BK91)</f>
        <v>0</v>
      </c>
    </row>
    <row r="84" spans="1:65" s="2" customFormat="1" ht="19.899999999999999" customHeight="1">
      <c r="A84" s="32"/>
      <c r="B84" s="33"/>
      <c r="C84" s="171" t="s">
        <v>121</v>
      </c>
      <c r="D84" s="171" t="s">
        <v>122</v>
      </c>
      <c r="E84" s="172" t="s">
        <v>123</v>
      </c>
      <c r="F84" s="173" t="s">
        <v>124</v>
      </c>
      <c r="G84" s="174" t="s">
        <v>125</v>
      </c>
      <c r="H84" s="175">
        <v>0.18099999999999999</v>
      </c>
      <c r="I84" s="176"/>
      <c r="J84" s="177">
        <f>ROUND(I84*H84,2)</f>
        <v>0</v>
      </c>
      <c r="K84" s="173" t="s">
        <v>126</v>
      </c>
      <c r="L84" s="37"/>
      <c r="M84" s="178" t="s">
        <v>19</v>
      </c>
      <c r="N84" s="179" t="s">
        <v>42</v>
      </c>
      <c r="O84" s="62"/>
      <c r="P84" s="180">
        <f>O84*H84</f>
        <v>0</v>
      </c>
      <c r="Q84" s="180">
        <v>0</v>
      </c>
      <c r="R84" s="180">
        <f>Q84*H84</f>
        <v>0</v>
      </c>
      <c r="S84" s="180">
        <v>0</v>
      </c>
      <c r="T84" s="181">
        <f>S84*H84</f>
        <v>0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R84" s="182" t="s">
        <v>121</v>
      </c>
      <c r="AT84" s="182" t="s">
        <v>122</v>
      </c>
      <c r="AU84" s="182" t="s">
        <v>81</v>
      </c>
      <c r="AY84" s="15" t="s">
        <v>119</v>
      </c>
      <c r="BE84" s="183">
        <f>IF(N84="základní",J84,0)</f>
        <v>0</v>
      </c>
      <c r="BF84" s="183">
        <f>IF(N84="snížená",J84,0)</f>
        <v>0</v>
      </c>
      <c r="BG84" s="183">
        <f>IF(N84="zákl. přenesená",J84,0)</f>
        <v>0</v>
      </c>
      <c r="BH84" s="183">
        <f>IF(N84="sníž. přenesená",J84,0)</f>
        <v>0</v>
      </c>
      <c r="BI84" s="183">
        <f>IF(N84="nulová",J84,0)</f>
        <v>0</v>
      </c>
      <c r="BJ84" s="15" t="s">
        <v>79</v>
      </c>
      <c r="BK84" s="183">
        <f>ROUND(I84*H84,2)</f>
        <v>0</v>
      </c>
      <c r="BL84" s="15" t="s">
        <v>121</v>
      </c>
      <c r="BM84" s="182" t="s">
        <v>146</v>
      </c>
    </row>
    <row r="85" spans="1:65" s="2" customFormat="1" ht="19.5">
      <c r="A85" s="32"/>
      <c r="B85" s="33"/>
      <c r="C85" s="34"/>
      <c r="D85" s="184" t="s">
        <v>128</v>
      </c>
      <c r="E85" s="34"/>
      <c r="F85" s="185" t="s">
        <v>129</v>
      </c>
      <c r="G85" s="34"/>
      <c r="H85" s="34"/>
      <c r="I85" s="186"/>
      <c r="J85" s="34"/>
      <c r="K85" s="34"/>
      <c r="L85" s="37"/>
      <c r="M85" s="187"/>
      <c r="N85" s="188"/>
      <c r="O85" s="62"/>
      <c r="P85" s="62"/>
      <c r="Q85" s="62"/>
      <c r="R85" s="62"/>
      <c r="S85" s="62"/>
      <c r="T85" s="63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T85" s="15" t="s">
        <v>128</v>
      </c>
      <c r="AU85" s="15" t="s">
        <v>81</v>
      </c>
    </row>
    <row r="86" spans="1:65" s="2" customFormat="1" ht="11.25">
      <c r="A86" s="32"/>
      <c r="B86" s="33"/>
      <c r="C86" s="34"/>
      <c r="D86" s="189" t="s">
        <v>130</v>
      </c>
      <c r="E86" s="34"/>
      <c r="F86" s="190" t="s">
        <v>131</v>
      </c>
      <c r="G86" s="34"/>
      <c r="H86" s="34"/>
      <c r="I86" s="186"/>
      <c r="J86" s="34"/>
      <c r="K86" s="34"/>
      <c r="L86" s="37"/>
      <c r="M86" s="187"/>
      <c r="N86" s="188"/>
      <c r="O86" s="62"/>
      <c r="P86" s="62"/>
      <c r="Q86" s="62"/>
      <c r="R86" s="62"/>
      <c r="S86" s="62"/>
      <c r="T86" s="63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T86" s="15" t="s">
        <v>130</v>
      </c>
      <c r="AU86" s="15" t="s">
        <v>81</v>
      </c>
    </row>
    <row r="87" spans="1:65" s="13" customFormat="1" ht="11.25">
      <c r="B87" s="191"/>
      <c r="C87" s="192"/>
      <c r="D87" s="184" t="s">
        <v>132</v>
      </c>
      <c r="E87" s="193" t="s">
        <v>19</v>
      </c>
      <c r="F87" s="194" t="s">
        <v>147</v>
      </c>
      <c r="G87" s="192"/>
      <c r="H87" s="195">
        <v>0.18099999999999999</v>
      </c>
      <c r="I87" s="196"/>
      <c r="J87" s="192"/>
      <c r="K87" s="192"/>
      <c r="L87" s="197"/>
      <c r="M87" s="198"/>
      <c r="N87" s="199"/>
      <c r="O87" s="199"/>
      <c r="P87" s="199"/>
      <c r="Q87" s="199"/>
      <c r="R87" s="199"/>
      <c r="S87" s="199"/>
      <c r="T87" s="200"/>
      <c r="AT87" s="201" t="s">
        <v>132</v>
      </c>
      <c r="AU87" s="201" t="s">
        <v>81</v>
      </c>
      <c r="AV87" s="13" t="s">
        <v>81</v>
      </c>
      <c r="AW87" s="13" t="s">
        <v>32</v>
      </c>
      <c r="AX87" s="13" t="s">
        <v>79</v>
      </c>
      <c r="AY87" s="201" t="s">
        <v>119</v>
      </c>
    </row>
    <row r="88" spans="1:65" s="2" customFormat="1" ht="22.15" customHeight="1">
      <c r="A88" s="32"/>
      <c r="B88" s="33"/>
      <c r="C88" s="171" t="s">
        <v>81</v>
      </c>
      <c r="D88" s="171" t="s">
        <v>122</v>
      </c>
      <c r="E88" s="172" t="s">
        <v>134</v>
      </c>
      <c r="F88" s="173" t="s">
        <v>135</v>
      </c>
      <c r="G88" s="174" t="s">
        <v>125</v>
      </c>
      <c r="H88" s="175">
        <v>0.18099999999999999</v>
      </c>
      <c r="I88" s="176"/>
      <c r="J88" s="177">
        <f>ROUND(I88*H88,2)</f>
        <v>0</v>
      </c>
      <c r="K88" s="173" t="s">
        <v>126</v>
      </c>
      <c r="L88" s="37"/>
      <c r="M88" s="178" t="s">
        <v>19</v>
      </c>
      <c r="N88" s="179" t="s">
        <v>42</v>
      </c>
      <c r="O88" s="62"/>
      <c r="P88" s="180">
        <f>O88*H88</f>
        <v>0</v>
      </c>
      <c r="Q88" s="180">
        <v>0</v>
      </c>
      <c r="R88" s="180">
        <f>Q88*H88</f>
        <v>0</v>
      </c>
      <c r="S88" s="180">
        <v>0</v>
      </c>
      <c r="T88" s="181">
        <f>S88*H88</f>
        <v>0</v>
      </c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R88" s="182" t="s">
        <v>121</v>
      </c>
      <c r="AT88" s="182" t="s">
        <v>122</v>
      </c>
      <c r="AU88" s="182" t="s">
        <v>81</v>
      </c>
      <c r="AY88" s="15" t="s">
        <v>119</v>
      </c>
      <c r="BE88" s="183">
        <f>IF(N88="základní",J88,0)</f>
        <v>0</v>
      </c>
      <c r="BF88" s="183">
        <f>IF(N88="snížená",J88,0)</f>
        <v>0</v>
      </c>
      <c r="BG88" s="183">
        <f>IF(N88="zákl. přenesená",J88,0)</f>
        <v>0</v>
      </c>
      <c r="BH88" s="183">
        <f>IF(N88="sníž. přenesená",J88,0)</f>
        <v>0</v>
      </c>
      <c r="BI88" s="183">
        <f>IF(N88="nulová",J88,0)</f>
        <v>0</v>
      </c>
      <c r="BJ88" s="15" t="s">
        <v>79</v>
      </c>
      <c r="BK88" s="183">
        <f>ROUND(I88*H88,2)</f>
        <v>0</v>
      </c>
      <c r="BL88" s="15" t="s">
        <v>121</v>
      </c>
      <c r="BM88" s="182" t="s">
        <v>148</v>
      </c>
    </row>
    <row r="89" spans="1:65" s="2" customFormat="1" ht="19.5">
      <c r="A89" s="32"/>
      <c r="B89" s="33"/>
      <c r="C89" s="34"/>
      <c r="D89" s="184" t="s">
        <v>128</v>
      </c>
      <c r="E89" s="34"/>
      <c r="F89" s="185" t="s">
        <v>137</v>
      </c>
      <c r="G89" s="34"/>
      <c r="H89" s="34"/>
      <c r="I89" s="186"/>
      <c r="J89" s="34"/>
      <c r="K89" s="34"/>
      <c r="L89" s="37"/>
      <c r="M89" s="187"/>
      <c r="N89" s="188"/>
      <c r="O89" s="62"/>
      <c r="P89" s="62"/>
      <c r="Q89" s="62"/>
      <c r="R89" s="62"/>
      <c r="S89" s="62"/>
      <c r="T89" s="63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T89" s="15" t="s">
        <v>128</v>
      </c>
      <c r="AU89" s="15" t="s">
        <v>81</v>
      </c>
    </row>
    <row r="90" spans="1:65" s="2" customFormat="1" ht="11.25">
      <c r="A90" s="32"/>
      <c r="B90" s="33"/>
      <c r="C90" s="34"/>
      <c r="D90" s="189" t="s">
        <v>130</v>
      </c>
      <c r="E90" s="34"/>
      <c r="F90" s="190" t="s">
        <v>138</v>
      </c>
      <c r="G90" s="34"/>
      <c r="H90" s="34"/>
      <c r="I90" s="186"/>
      <c r="J90" s="34"/>
      <c r="K90" s="34"/>
      <c r="L90" s="37"/>
      <c r="M90" s="187"/>
      <c r="N90" s="188"/>
      <c r="O90" s="62"/>
      <c r="P90" s="62"/>
      <c r="Q90" s="62"/>
      <c r="R90" s="62"/>
      <c r="S90" s="62"/>
      <c r="T90" s="63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T90" s="15" t="s">
        <v>130</v>
      </c>
      <c r="AU90" s="15" t="s">
        <v>81</v>
      </c>
    </row>
    <row r="91" spans="1:65" s="13" customFormat="1" ht="11.25">
      <c r="B91" s="191"/>
      <c r="C91" s="192"/>
      <c r="D91" s="184" t="s">
        <v>132</v>
      </c>
      <c r="E91" s="193" t="s">
        <v>19</v>
      </c>
      <c r="F91" s="194" t="s">
        <v>147</v>
      </c>
      <c r="G91" s="192"/>
      <c r="H91" s="195">
        <v>0.18099999999999999</v>
      </c>
      <c r="I91" s="196"/>
      <c r="J91" s="192"/>
      <c r="K91" s="192"/>
      <c r="L91" s="197"/>
      <c r="M91" s="202"/>
      <c r="N91" s="203"/>
      <c r="O91" s="203"/>
      <c r="P91" s="203"/>
      <c r="Q91" s="203"/>
      <c r="R91" s="203"/>
      <c r="S91" s="203"/>
      <c r="T91" s="204"/>
      <c r="AT91" s="201" t="s">
        <v>132</v>
      </c>
      <c r="AU91" s="201" t="s">
        <v>81</v>
      </c>
      <c r="AV91" s="13" t="s">
        <v>81</v>
      </c>
      <c r="AW91" s="13" t="s">
        <v>32</v>
      </c>
      <c r="AX91" s="13" t="s">
        <v>79</v>
      </c>
      <c r="AY91" s="201" t="s">
        <v>119</v>
      </c>
    </row>
    <row r="92" spans="1:65" s="2" customFormat="1" ht="6.95" customHeight="1">
      <c r="A92" s="32"/>
      <c r="B92" s="45"/>
      <c r="C92" s="46"/>
      <c r="D92" s="46"/>
      <c r="E92" s="46"/>
      <c r="F92" s="46"/>
      <c r="G92" s="46"/>
      <c r="H92" s="46"/>
      <c r="I92" s="46"/>
      <c r="J92" s="46"/>
      <c r="K92" s="46"/>
      <c r="L92" s="37"/>
      <c r="M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</sheetData>
  <sheetProtection algorithmName="SHA-512" hashValue="7Ua2BJo2/LS/2RmxT+gHJ+XLY5FeCV26+u2j0OWjiC1VOc6DrDo2iz0xbzxi1IoHbDlYj/DhSTvQX5cm01pfQw==" saltValue="ES/ZciKlgYhwqql5a1TRBDdLKUESq+vQT82aKt1/U2t/Yy7AqSUQtcvwqvtwO5VSGvZuAtupxpvHk96qMvwOIA==" spinCount="100000" sheet="1" objects="1" scenarios="1" formatColumns="0" formatRows="0" autoFilter="0"/>
  <autoFilter ref="C80:K91" xr:uid="{00000000-0009-0000-0000-000003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300-000000000000}"/>
    <hyperlink ref="F90" r:id="rId2" xr:uid="{00000000-0004-0000-03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5" t="s">
        <v>90</v>
      </c>
    </row>
    <row r="3" spans="1:46" s="1" customFormat="1" ht="6.95" customHeight="1"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8"/>
      <c r="AT3" s="15" t="s">
        <v>81</v>
      </c>
    </row>
    <row r="4" spans="1:46" s="1" customFormat="1" ht="24.95" customHeight="1">
      <c r="B4" s="18"/>
      <c r="D4" s="101" t="s">
        <v>94</v>
      </c>
      <c r="L4" s="18"/>
      <c r="M4" s="102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03" t="s">
        <v>16</v>
      </c>
      <c r="L6" s="18"/>
    </row>
    <row r="7" spans="1:46" s="1" customFormat="1" ht="14.45" customHeight="1">
      <c r="B7" s="18"/>
      <c r="E7" s="245" t="str">
        <f>'Rekapitulace stavby'!K6</f>
        <v>Údržba HOZ Novojičínsko, Ostravsko</v>
      </c>
      <c r="F7" s="246"/>
      <c r="G7" s="246"/>
      <c r="H7" s="246"/>
      <c r="L7" s="18"/>
    </row>
    <row r="8" spans="1:46" s="2" customFormat="1" ht="12" customHeight="1">
      <c r="A8" s="32"/>
      <c r="B8" s="37"/>
      <c r="C8" s="32"/>
      <c r="D8" s="103" t="s">
        <v>95</v>
      </c>
      <c r="E8" s="32"/>
      <c r="F8" s="32"/>
      <c r="G8" s="32"/>
      <c r="H8" s="32"/>
      <c r="I8" s="32"/>
      <c r="J8" s="32"/>
      <c r="K8" s="32"/>
      <c r="L8" s="104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5.6" customHeight="1">
      <c r="A9" s="32"/>
      <c r="B9" s="37"/>
      <c r="C9" s="32"/>
      <c r="D9" s="32"/>
      <c r="E9" s="247" t="s">
        <v>149</v>
      </c>
      <c r="F9" s="248"/>
      <c r="G9" s="248"/>
      <c r="H9" s="248"/>
      <c r="I9" s="32"/>
      <c r="J9" s="32"/>
      <c r="K9" s="32"/>
      <c r="L9" s="104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104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03" t="s">
        <v>18</v>
      </c>
      <c r="E11" s="32"/>
      <c r="F11" s="105" t="s">
        <v>19</v>
      </c>
      <c r="G11" s="32"/>
      <c r="H11" s="32"/>
      <c r="I11" s="103" t="s">
        <v>20</v>
      </c>
      <c r="J11" s="105" t="s">
        <v>19</v>
      </c>
      <c r="K11" s="32"/>
      <c r="L11" s="104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03" t="s">
        <v>21</v>
      </c>
      <c r="E12" s="32"/>
      <c r="F12" s="105" t="s">
        <v>150</v>
      </c>
      <c r="G12" s="32"/>
      <c r="H12" s="32"/>
      <c r="I12" s="103" t="s">
        <v>23</v>
      </c>
      <c r="J12" s="106" t="str">
        <f>'Rekapitulace stavby'!AN8</f>
        <v>Vyplň údaj</v>
      </c>
      <c r="K12" s="32"/>
      <c r="L12" s="104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104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03" t="s">
        <v>24</v>
      </c>
      <c r="E14" s="32"/>
      <c r="F14" s="32"/>
      <c r="G14" s="32"/>
      <c r="H14" s="32"/>
      <c r="I14" s="103" t="s">
        <v>25</v>
      </c>
      <c r="J14" s="105" t="str">
        <f>IF('Rekapitulace stavby'!AN10="","",'Rekapitulace stavby'!AN10)</f>
        <v/>
      </c>
      <c r="K14" s="32"/>
      <c r="L14" s="104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05" t="str">
        <f>IF('Rekapitulace stavby'!E11="","",'Rekapitulace stavby'!E11)</f>
        <v xml:space="preserve"> </v>
      </c>
      <c r="F15" s="32"/>
      <c r="G15" s="32"/>
      <c r="H15" s="32"/>
      <c r="I15" s="103" t="s">
        <v>27</v>
      </c>
      <c r="J15" s="105" t="str">
        <f>IF('Rekapitulace stavby'!AN11="","",'Rekapitulace stavby'!AN11)</f>
        <v/>
      </c>
      <c r="K15" s="32"/>
      <c r="L15" s="104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104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03" t="s">
        <v>28</v>
      </c>
      <c r="E17" s="32"/>
      <c r="F17" s="32"/>
      <c r="G17" s="32"/>
      <c r="H17" s="32"/>
      <c r="I17" s="103" t="s">
        <v>25</v>
      </c>
      <c r="J17" s="28" t="str">
        <f>'Rekapitulace stavby'!AN13</f>
        <v>Vyplň údaj</v>
      </c>
      <c r="K17" s="32"/>
      <c r="L17" s="104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49" t="str">
        <f>'Rekapitulace stavby'!E14</f>
        <v>Vyplň údaj</v>
      </c>
      <c r="F18" s="250"/>
      <c r="G18" s="250"/>
      <c r="H18" s="250"/>
      <c r="I18" s="103" t="s">
        <v>27</v>
      </c>
      <c r="J18" s="28" t="str">
        <f>'Rekapitulace stavby'!AN14</f>
        <v>Vyplň údaj</v>
      </c>
      <c r="K18" s="32"/>
      <c r="L18" s="104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104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03" t="s">
        <v>30</v>
      </c>
      <c r="E20" s="32"/>
      <c r="F20" s="32"/>
      <c r="G20" s="32"/>
      <c r="H20" s="32"/>
      <c r="I20" s="103" t="s">
        <v>25</v>
      </c>
      <c r="J20" s="105" t="s">
        <v>19</v>
      </c>
      <c r="K20" s="32"/>
      <c r="L20" s="104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05" t="s">
        <v>31</v>
      </c>
      <c r="F21" s="32"/>
      <c r="G21" s="32"/>
      <c r="H21" s="32"/>
      <c r="I21" s="103" t="s">
        <v>27</v>
      </c>
      <c r="J21" s="105" t="s">
        <v>19</v>
      </c>
      <c r="K21" s="32"/>
      <c r="L21" s="104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104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03" t="s">
        <v>33</v>
      </c>
      <c r="E23" s="32"/>
      <c r="F23" s="32"/>
      <c r="G23" s="32"/>
      <c r="H23" s="32"/>
      <c r="I23" s="103" t="s">
        <v>25</v>
      </c>
      <c r="J23" s="105" t="s">
        <v>19</v>
      </c>
      <c r="K23" s="32"/>
      <c r="L23" s="104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05" t="s">
        <v>34</v>
      </c>
      <c r="F24" s="32"/>
      <c r="G24" s="32"/>
      <c r="H24" s="32"/>
      <c r="I24" s="103" t="s">
        <v>27</v>
      </c>
      <c r="J24" s="105" t="s">
        <v>19</v>
      </c>
      <c r="K24" s="32"/>
      <c r="L24" s="104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104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03" t="s">
        <v>35</v>
      </c>
      <c r="E26" s="32"/>
      <c r="F26" s="32"/>
      <c r="G26" s="32"/>
      <c r="H26" s="32"/>
      <c r="I26" s="32"/>
      <c r="J26" s="32"/>
      <c r="K26" s="32"/>
      <c r="L26" s="104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4.45" customHeight="1">
      <c r="A27" s="107"/>
      <c r="B27" s="108"/>
      <c r="C27" s="107"/>
      <c r="D27" s="107"/>
      <c r="E27" s="251" t="s">
        <v>19</v>
      </c>
      <c r="F27" s="251"/>
      <c r="G27" s="251"/>
      <c r="H27" s="251"/>
      <c r="I27" s="107"/>
      <c r="J27" s="107"/>
      <c r="K27" s="107"/>
      <c r="L27" s="109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104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0"/>
      <c r="E29" s="110"/>
      <c r="F29" s="110"/>
      <c r="G29" s="110"/>
      <c r="H29" s="110"/>
      <c r="I29" s="110"/>
      <c r="J29" s="110"/>
      <c r="K29" s="110"/>
      <c r="L29" s="104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1" t="s">
        <v>37</v>
      </c>
      <c r="E30" s="32"/>
      <c r="F30" s="32"/>
      <c r="G30" s="32"/>
      <c r="H30" s="32"/>
      <c r="I30" s="32"/>
      <c r="J30" s="112">
        <f>ROUND(J81, 2)</f>
        <v>0</v>
      </c>
      <c r="K30" s="32"/>
      <c r="L30" s="104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0"/>
      <c r="E31" s="110"/>
      <c r="F31" s="110"/>
      <c r="G31" s="110"/>
      <c r="H31" s="110"/>
      <c r="I31" s="110"/>
      <c r="J31" s="110"/>
      <c r="K31" s="110"/>
      <c r="L31" s="104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3" t="s">
        <v>39</v>
      </c>
      <c r="G32" s="32"/>
      <c r="H32" s="32"/>
      <c r="I32" s="113" t="s">
        <v>38</v>
      </c>
      <c r="J32" s="113" t="s">
        <v>40</v>
      </c>
      <c r="K32" s="32"/>
      <c r="L32" s="104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14" t="s">
        <v>41</v>
      </c>
      <c r="E33" s="103" t="s">
        <v>42</v>
      </c>
      <c r="F33" s="115">
        <f>ROUND((SUM(BE81:BE91)),  2)</f>
        <v>0</v>
      </c>
      <c r="G33" s="32"/>
      <c r="H33" s="32"/>
      <c r="I33" s="116">
        <v>0.21</v>
      </c>
      <c r="J33" s="115">
        <f>ROUND(((SUM(BE81:BE91))*I33),  2)</f>
        <v>0</v>
      </c>
      <c r="K33" s="32"/>
      <c r="L33" s="104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03" t="s">
        <v>43</v>
      </c>
      <c r="F34" s="115">
        <f>ROUND((SUM(BF81:BF91)),  2)</f>
        <v>0</v>
      </c>
      <c r="G34" s="32"/>
      <c r="H34" s="32"/>
      <c r="I34" s="116">
        <v>0.12</v>
      </c>
      <c r="J34" s="115">
        <f>ROUND(((SUM(BF81:BF91))*I34),  2)</f>
        <v>0</v>
      </c>
      <c r="K34" s="32"/>
      <c r="L34" s="104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03" t="s">
        <v>44</v>
      </c>
      <c r="F35" s="115">
        <f>ROUND((SUM(BG81:BG91)),  2)</f>
        <v>0</v>
      </c>
      <c r="G35" s="32"/>
      <c r="H35" s="32"/>
      <c r="I35" s="116">
        <v>0.21</v>
      </c>
      <c r="J35" s="115">
        <f>0</f>
        <v>0</v>
      </c>
      <c r="K35" s="32"/>
      <c r="L35" s="104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03" t="s">
        <v>45</v>
      </c>
      <c r="F36" s="115">
        <f>ROUND((SUM(BH81:BH91)),  2)</f>
        <v>0</v>
      </c>
      <c r="G36" s="32"/>
      <c r="H36" s="32"/>
      <c r="I36" s="116">
        <v>0.12</v>
      </c>
      <c r="J36" s="115">
        <f>0</f>
        <v>0</v>
      </c>
      <c r="K36" s="32"/>
      <c r="L36" s="104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03" t="s">
        <v>46</v>
      </c>
      <c r="F37" s="115">
        <f>ROUND((SUM(BI81:BI91)),  2)</f>
        <v>0</v>
      </c>
      <c r="G37" s="32"/>
      <c r="H37" s="32"/>
      <c r="I37" s="116">
        <v>0</v>
      </c>
      <c r="J37" s="115">
        <f>0</f>
        <v>0</v>
      </c>
      <c r="K37" s="32"/>
      <c r="L37" s="104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104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17"/>
      <c r="D39" s="118" t="s">
        <v>47</v>
      </c>
      <c r="E39" s="119"/>
      <c r="F39" s="119"/>
      <c r="G39" s="120" t="s">
        <v>48</v>
      </c>
      <c r="H39" s="121" t="s">
        <v>49</v>
      </c>
      <c r="I39" s="119"/>
      <c r="J39" s="122">
        <f>SUM(J30:J37)</f>
        <v>0</v>
      </c>
      <c r="K39" s="123"/>
      <c r="L39" s="104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124"/>
      <c r="C40" s="125"/>
      <c r="D40" s="125"/>
      <c r="E40" s="125"/>
      <c r="F40" s="125"/>
      <c r="G40" s="125"/>
      <c r="H40" s="125"/>
      <c r="I40" s="125"/>
      <c r="J40" s="125"/>
      <c r="K40" s="125"/>
      <c r="L40" s="104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4" spans="1:31" s="2" customFormat="1" ht="6.95" hidden="1" customHeight="1">
      <c r="A44" s="32"/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04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2" customFormat="1" ht="24.95" hidden="1" customHeight="1">
      <c r="A45" s="32"/>
      <c r="B45" s="33"/>
      <c r="C45" s="21" t="s">
        <v>98</v>
      </c>
      <c r="D45" s="34"/>
      <c r="E45" s="34"/>
      <c r="F45" s="34"/>
      <c r="G45" s="34"/>
      <c r="H45" s="34"/>
      <c r="I45" s="34"/>
      <c r="J45" s="34"/>
      <c r="K45" s="34"/>
      <c r="L45" s="104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s="2" customFormat="1" ht="6.95" hidden="1" customHeight="1">
      <c r="A46" s="32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104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s="2" customFormat="1" ht="12" hidden="1" customHeight="1">
      <c r="A47" s="32"/>
      <c r="B47" s="33"/>
      <c r="C47" s="27" t="s">
        <v>16</v>
      </c>
      <c r="D47" s="34"/>
      <c r="E47" s="34"/>
      <c r="F47" s="34"/>
      <c r="G47" s="34"/>
      <c r="H47" s="34"/>
      <c r="I47" s="34"/>
      <c r="J47" s="34"/>
      <c r="K47" s="34"/>
      <c r="L47" s="104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s="2" customFormat="1" ht="14.45" hidden="1" customHeight="1">
      <c r="A48" s="32"/>
      <c r="B48" s="33"/>
      <c r="C48" s="34"/>
      <c r="D48" s="34"/>
      <c r="E48" s="252" t="str">
        <f>E7</f>
        <v>Údržba HOZ Novojičínsko, Ostravsko</v>
      </c>
      <c r="F48" s="253"/>
      <c r="G48" s="253"/>
      <c r="H48" s="253"/>
      <c r="I48" s="34"/>
      <c r="J48" s="34"/>
      <c r="K48" s="34"/>
      <c r="L48" s="104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47" s="2" customFormat="1" ht="12" hidden="1" customHeight="1">
      <c r="A49" s="32"/>
      <c r="B49" s="33"/>
      <c r="C49" s="27" t="s">
        <v>95</v>
      </c>
      <c r="D49" s="34"/>
      <c r="E49" s="34"/>
      <c r="F49" s="34"/>
      <c r="G49" s="34"/>
      <c r="H49" s="34"/>
      <c r="I49" s="34"/>
      <c r="J49" s="34"/>
      <c r="K49" s="34"/>
      <c r="L49" s="104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47" s="2" customFormat="1" ht="15.6" hidden="1" customHeight="1">
      <c r="A50" s="32"/>
      <c r="B50" s="33"/>
      <c r="C50" s="34"/>
      <c r="D50" s="34"/>
      <c r="E50" s="205" t="str">
        <f>E9</f>
        <v>SO 4 - HMZ Brantice-401_028</v>
      </c>
      <c r="F50" s="254"/>
      <c r="G50" s="254"/>
      <c r="H50" s="254"/>
      <c r="I50" s="34"/>
      <c r="J50" s="34"/>
      <c r="K50" s="34"/>
      <c r="L50" s="104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47" s="2" customFormat="1" ht="6.95" hidden="1" customHeight="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104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47" s="2" customFormat="1" ht="12" hidden="1" customHeight="1">
      <c r="A52" s="32"/>
      <c r="B52" s="33"/>
      <c r="C52" s="27" t="s">
        <v>21</v>
      </c>
      <c r="D52" s="34"/>
      <c r="E52" s="34"/>
      <c r="F52" s="25" t="str">
        <f>F12</f>
        <v>Brantice</v>
      </c>
      <c r="G52" s="34"/>
      <c r="H52" s="34"/>
      <c r="I52" s="27" t="s">
        <v>23</v>
      </c>
      <c r="J52" s="57" t="str">
        <f>IF(J12="","",J12)</f>
        <v>Vyplň údaj</v>
      </c>
      <c r="K52" s="34"/>
      <c r="L52" s="104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47" s="2" customFormat="1" ht="6.95" hidden="1" customHeight="1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104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47" s="2" customFormat="1" ht="15.6" hidden="1" customHeight="1">
      <c r="A54" s="32"/>
      <c r="B54" s="33"/>
      <c r="C54" s="27" t="s">
        <v>24</v>
      </c>
      <c r="D54" s="34"/>
      <c r="E54" s="34"/>
      <c r="F54" s="25" t="str">
        <f>E15</f>
        <v xml:space="preserve"> </v>
      </c>
      <c r="G54" s="34"/>
      <c r="H54" s="34"/>
      <c r="I54" s="27" t="s">
        <v>30</v>
      </c>
      <c r="J54" s="30" t="str">
        <f>E21</f>
        <v>Zdenek Šťastný</v>
      </c>
      <c r="K54" s="34"/>
      <c r="L54" s="104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47" s="2" customFormat="1" ht="15.6" hidden="1" customHeight="1">
      <c r="A55" s="32"/>
      <c r="B55" s="33"/>
      <c r="C55" s="27" t="s">
        <v>28</v>
      </c>
      <c r="D55" s="34"/>
      <c r="E55" s="34"/>
      <c r="F55" s="25" t="str">
        <f>IF(E18="","",E18)</f>
        <v>Vyplň údaj</v>
      </c>
      <c r="G55" s="34"/>
      <c r="H55" s="34"/>
      <c r="I55" s="27" t="s">
        <v>33</v>
      </c>
      <c r="J55" s="30" t="str">
        <f>E24</f>
        <v>SPÚ OVHS</v>
      </c>
      <c r="K55" s="34"/>
      <c r="L55" s="104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47" s="2" customFormat="1" ht="10.35" hidden="1" customHeight="1">
      <c r="A56" s="32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104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47" s="2" customFormat="1" ht="29.25" hidden="1" customHeight="1">
      <c r="A57" s="32"/>
      <c r="B57" s="33"/>
      <c r="C57" s="128" t="s">
        <v>99</v>
      </c>
      <c r="D57" s="129"/>
      <c r="E57" s="129"/>
      <c r="F57" s="129"/>
      <c r="G57" s="129"/>
      <c r="H57" s="129"/>
      <c r="I57" s="129"/>
      <c r="J57" s="130" t="s">
        <v>100</v>
      </c>
      <c r="K57" s="129"/>
      <c r="L57" s="104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47" s="2" customFormat="1" ht="10.35" hidden="1" customHeight="1">
      <c r="A58" s="32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104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:47" s="2" customFormat="1" ht="22.9" hidden="1" customHeight="1">
      <c r="A59" s="32"/>
      <c r="B59" s="33"/>
      <c r="C59" s="131" t="s">
        <v>69</v>
      </c>
      <c r="D59" s="34"/>
      <c r="E59" s="34"/>
      <c r="F59" s="34"/>
      <c r="G59" s="34"/>
      <c r="H59" s="34"/>
      <c r="I59" s="34"/>
      <c r="J59" s="75">
        <f>J81</f>
        <v>0</v>
      </c>
      <c r="K59" s="34"/>
      <c r="L59" s="104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U59" s="15" t="s">
        <v>101</v>
      </c>
    </row>
    <row r="60" spans="1:47" s="9" customFormat="1" ht="24.95" hidden="1" customHeight="1">
      <c r="B60" s="132"/>
      <c r="C60" s="133"/>
      <c r="D60" s="134" t="s">
        <v>102</v>
      </c>
      <c r="E60" s="135"/>
      <c r="F60" s="135"/>
      <c r="G60" s="135"/>
      <c r="H60" s="135"/>
      <c r="I60" s="135"/>
      <c r="J60" s="136">
        <f>J82</f>
        <v>0</v>
      </c>
      <c r="K60" s="133"/>
      <c r="L60" s="137"/>
    </row>
    <row r="61" spans="1:47" s="10" customFormat="1" ht="19.899999999999999" hidden="1" customHeight="1">
      <c r="B61" s="138"/>
      <c r="C61" s="139"/>
      <c r="D61" s="140" t="s">
        <v>103</v>
      </c>
      <c r="E61" s="141"/>
      <c r="F61" s="141"/>
      <c r="G61" s="141"/>
      <c r="H61" s="141"/>
      <c r="I61" s="141"/>
      <c r="J61" s="142">
        <f>J83</f>
        <v>0</v>
      </c>
      <c r="K61" s="139"/>
      <c r="L61" s="143"/>
    </row>
    <row r="62" spans="1:47" s="2" customFormat="1" ht="21.75" hidden="1" customHeight="1">
      <c r="A62" s="32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104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pans="1:47" s="2" customFormat="1" ht="6.95" hidden="1" customHeight="1">
      <c r="A63" s="32"/>
      <c r="B63" s="45"/>
      <c r="C63" s="46"/>
      <c r="D63" s="46"/>
      <c r="E63" s="46"/>
      <c r="F63" s="46"/>
      <c r="G63" s="46"/>
      <c r="H63" s="46"/>
      <c r="I63" s="46"/>
      <c r="J63" s="46"/>
      <c r="K63" s="46"/>
      <c r="L63" s="104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:47" ht="11.25" hidden="1"/>
    <row r="65" spans="1:31" ht="11.25" hidden="1"/>
    <row r="66" spans="1:31" ht="11.25" hidden="1"/>
    <row r="67" spans="1:31" s="2" customFormat="1" ht="6.95" customHeight="1">
      <c r="A67" s="3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104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:31" s="2" customFormat="1" ht="24.95" customHeight="1">
      <c r="A68" s="32"/>
      <c r="B68" s="33"/>
      <c r="C68" s="21" t="s">
        <v>104</v>
      </c>
      <c r="D68" s="34"/>
      <c r="E68" s="34"/>
      <c r="F68" s="34"/>
      <c r="G68" s="34"/>
      <c r="H68" s="34"/>
      <c r="I68" s="34"/>
      <c r="J68" s="34"/>
      <c r="K68" s="34"/>
      <c r="L68" s="104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:31" s="2" customFormat="1" ht="6.95" customHeight="1">
      <c r="A69" s="32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104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spans="1:31" s="2" customFormat="1" ht="12" customHeight="1">
      <c r="A70" s="32"/>
      <c r="B70" s="33"/>
      <c r="C70" s="27" t="s">
        <v>16</v>
      </c>
      <c r="D70" s="34"/>
      <c r="E70" s="34"/>
      <c r="F70" s="34"/>
      <c r="G70" s="34"/>
      <c r="H70" s="34"/>
      <c r="I70" s="34"/>
      <c r="J70" s="34"/>
      <c r="K70" s="34"/>
      <c r="L70" s="104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spans="1:31" s="2" customFormat="1" ht="14.45" customHeight="1">
      <c r="A71" s="32"/>
      <c r="B71" s="33"/>
      <c r="C71" s="34"/>
      <c r="D71" s="34"/>
      <c r="E71" s="252" t="str">
        <f>E7</f>
        <v>Údržba HOZ Novojičínsko, Ostravsko</v>
      </c>
      <c r="F71" s="253"/>
      <c r="G71" s="253"/>
      <c r="H71" s="253"/>
      <c r="I71" s="34"/>
      <c r="J71" s="34"/>
      <c r="K71" s="34"/>
      <c r="L71" s="104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:31" s="2" customFormat="1" ht="12" customHeight="1">
      <c r="A72" s="32"/>
      <c r="B72" s="33"/>
      <c r="C72" s="27" t="s">
        <v>95</v>
      </c>
      <c r="D72" s="34"/>
      <c r="E72" s="34"/>
      <c r="F72" s="34"/>
      <c r="G72" s="34"/>
      <c r="H72" s="34"/>
      <c r="I72" s="34"/>
      <c r="J72" s="34"/>
      <c r="K72" s="34"/>
      <c r="L72" s="104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:31" s="2" customFormat="1" ht="15.6" customHeight="1">
      <c r="A73" s="32"/>
      <c r="B73" s="33"/>
      <c r="C73" s="34"/>
      <c r="D73" s="34"/>
      <c r="E73" s="205" t="str">
        <f>E9</f>
        <v>SO 4 - HMZ Brantice-401_028</v>
      </c>
      <c r="F73" s="254"/>
      <c r="G73" s="254"/>
      <c r="H73" s="254"/>
      <c r="I73" s="34"/>
      <c r="J73" s="34"/>
      <c r="K73" s="34"/>
      <c r="L73" s="104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31" s="2" customFormat="1" ht="6.95" customHeight="1">
      <c r="A74" s="32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104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:31" s="2" customFormat="1" ht="12" customHeight="1">
      <c r="A75" s="32"/>
      <c r="B75" s="33"/>
      <c r="C75" s="27" t="s">
        <v>21</v>
      </c>
      <c r="D75" s="34"/>
      <c r="E75" s="34"/>
      <c r="F75" s="25" t="str">
        <f>F12</f>
        <v>Brantice</v>
      </c>
      <c r="G75" s="34"/>
      <c r="H75" s="34"/>
      <c r="I75" s="27" t="s">
        <v>23</v>
      </c>
      <c r="J75" s="57" t="str">
        <f>IF(J12="","",J12)</f>
        <v>Vyplň údaj</v>
      </c>
      <c r="K75" s="34"/>
      <c r="L75" s="104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:31" s="2" customFormat="1" ht="6.95" customHeigh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104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5.6" customHeight="1">
      <c r="A77" s="32"/>
      <c r="B77" s="33"/>
      <c r="C77" s="27" t="s">
        <v>24</v>
      </c>
      <c r="D77" s="34"/>
      <c r="E77" s="34"/>
      <c r="F77" s="25" t="str">
        <f>E15</f>
        <v xml:space="preserve"> </v>
      </c>
      <c r="G77" s="34"/>
      <c r="H77" s="34"/>
      <c r="I77" s="27" t="s">
        <v>30</v>
      </c>
      <c r="J77" s="30" t="str">
        <f>E21</f>
        <v>Zdenek Šťastný</v>
      </c>
      <c r="K77" s="34"/>
      <c r="L77" s="104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s="2" customFormat="1" ht="15.6" customHeight="1">
      <c r="A78" s="32"/>
      <c r="B78" s="33"/>
      <c r="C78" s="27" t="s">
        <v>28</v>
      </c>
      <c r="D78" s="34"/>
      <c r="E78" s="34"/>
      <c r="F78" s="25" t="str">
        <f>IF(E18="","",E18)</f>
        <v>Vyplň údaj</v>
      </c>
      <c r="G78" s="34"/>
      <c r="H78" s="34"/>
      <c r="I78" s="27" t="s">
        <v>33</v>
      </c>
      <c r="J78" s="30" t="str">
        <f>E24</f>
        <v>SPÚ OVHS</v>
      </c>
      <c r="K78" s="34"/>
      <c r="L78" s="104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1:31" s="2" customFormat="1" ht="10.35" customHeight="1">
      <c r="A79" s="32"/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104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:31" s="11" customFormat="1" ht="29.25" customHeight="1">
      <c r="A80" s="144"/>
      <c r="B80" s="145"/>
      <c r="C80" s="146" t="s">
        <v>105</v>
      </c>
      <c r="D80" s="147" t="s">
        <v>56</v>
      </c>
      <c r="E80" s="147" t="s">
        <v>52</v>
      </c>
      <c r="F80" s="147" t="s">
        <v>53</v>
      </c>
      <c r="G80" s="147" t="s">
        <v>106</v>
      </c>
      <c r="H80" s="147" t="s">
        <v>107</v>
      </c>
      <c r="I80" s="147" t="s">
        <v>108</v>
      </c>
      <c r="J80" s="147" t="s">
        <v>100</v>
      </c>
      <c r="K80" s="148" t="s">
        <v>109</v>
      </c>
      <c r="L80" s="149"/>
      <c r="M80" s="66" t="s">
        <v>19</v>
      </c>
      <c r="N80" s="67" t="s">
        <v>41</v>
      </c>
      <c r="O80" s="67" t="s">
        <v>110</v>
      </c>
      <c r="P80" s="67" t="s">
        <v>111</v>
      </c>
      <c r="Q80" s="67" t="s">
        <v>112</v>
      </c>
      <c r="R80" s="67" t="s">
        <v>113</v>
      </c>
      <c r="S80" s="67" t="s">
        <v>114</v>
      </c>
      <c r="T80" s="68" t="s">
        <v>115</v>
      </c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</row>
    <row r="81" spans="1:65" s="2" customFormat="1" ht="22.9" customHeight="1">
      <c r="A81" s="32"/>
      <c r="B81" s="33"/>
      <c r="C81" s="73" t="s">
        <v>116</v>
      </c>
      <c r="D81" s="34"/>
      <c r="E81" s="34"/>
      <c r="F81" s="34"/>
      <c r="G81" s="34"/>
      <c r="H81" s="34"/>
      <c r="I81" s="34"/>
      <c r="J81" s="150">
        <f>BK81</f>
        <v>0</v>
      </c>
      <c r="K81" s="34"/>
      <c r="L81" s="37"/>
      <c r="M81" s="69"/>
      <c r="N81" s="151"/>
      <c r="O81" s="70"/>
      <c r="P81" s="152">
        <f>P82</f>
        <v>0</v>
      </c>
      <c r="Q81" s="70"/>
      <c r="R81" s="152">
        <f>R82</f>
        <v>0</v>
      </c>
      <c r="S81" s="70"/>
      <c r="T81" s="153">
        <f>T82</f>
        <v>0</v>
      </c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T81" s="15" t="s">
        <v>70</v>
      </c>
      <c r="AU81" s="15" t="s">
        <v>101</v>
      </c>
      <c r="BK81" s="154">
        <f>BK82</f>
        <v>0</v>
      </c>
    </row>
    <row r="82" spans="1:65" s="12" customFormat="1" ht="25.9" customHeight="1">
      <c r="B82" s="155"/>
      <c r="C82" s="156"/>
      <c r="D82" s="157" t="s">
        <v>70</v>
      </c>
      <c r="E82" s="158" t="s">
        <v>117</v>
      </c>
      <c r="F82" s="158" t="s">
        <v>118</v>
      </c>
      <c r="G82" s="156"/>
      <c r="H82" s="156"/>
      <c r="I82" s="159"/>
      <c r="J82" s="160">
        <f>BK82</f>
        <v>0</v>
      </c>
      <c r="K82" s="156"/>
      <c r="L82" s="161"/>
      <c r="M82" s="162"/>
      <c r="N82" s="163"/>
      <c r="O82" s="163"/>
      <c r="P82" s="164">
        <f>P83</f>
        <v>0</v>
      </c>
      <c r="Q82" s="163"/>
      <c r="R82" s="164">
        <f>R83</f>
        <v>0</v>
      </c>
      <c r="S82" s="163"/>
      <c r="T82" s="165">
        <f>T83</f>
        <v>0</v>
      </c>
      <c r="AR82" s="166" t="s">
        <v>79</v>
      </c>
      <c r="AT82" s="167" t="s">
        <v>70</v>
      </c>
      <c r="AU82" s="167" t="s">
        <v>71</v>
      </c>
      <c r="AY82" s="166" t="s">
        <v>119</v>
      </c>
      <c r="BK82" s="168">
        <f>BK83</f>
        <v>0</v>
      </c>
    </row>
    <row r="83" spans="1:65" s="12" customFormat="1" ht="22.9" customHeight="1">
      <c r="B83" s="155"/>
      <c r="C83" s="156"/>
      <c r="D83" s="157" t="s">
        <v>70</v>
      </c>
      <c r="E83" s="169" t="s">
        <v>79</v>
      </c>
      <c r="F83" s="169" t="s">
        <v>120</v>
      </c>
      <c r="G83" s="156"/>
      <c r="H83" s="156"/>
      <c r="I83" s="159"/>
      <c r="J83" s="170">
        <f>BK83</f>
        <v>0</v>
      </c>
      <c r="K83" s="156"/>
      <c r="L83" s="161"/>
      <c r="M83" s="162"/>
      <c r="N83" s="163"/>
      <c r="O83" s="163"/>
      <c r="P83" s="164">
        <f>SUM(P84:P91)</f>
        <v>0</v>
      </c>
      <c r="Q83" s="163"/>
      <c r="R83" s="164">
        <f>SUM(R84:R91)</f>
        <v>0</v>
      </c>
      <c r="S83" s="163"/>
      <c r="T83" s="165">
        <f>SUM(T84:T91)</f>
        <v>0</v>
      </c>
      <c r="AR83" s="166" t="s">
        <v>79</v>
      </c>
      <c r="AT83" s="167" t="s">
        <v>70</v>
      </c>
      <c r="AU83" s="167" t="s">
        <v>79</v>
      </c>
      <c r="AY83" s="166" t="s">
        <v>119</v>
      </c>
      <c r="BK83" s="168">
        <f>SUM(BK84:BK91)</f>
        <v>0</v>
      </c>
    </row>
    <row r="84" spans="1:65" s="2" customFormat="1" ht="19.899999999999999" customHeight="1">
      <c r="A84" s="32"/>
      <c r="B84" s="33"/>
      <c r="C84" s="171" t="s">
        <v>121</v>
      </c>
      <c r="D84" s="171" t="s">
        <v>122</v>
      </c>
      <c r="E84" s="172" t="s">
        <v>123</v>
      </c>
      <c r="F84" s="173" t="s">
        <v>124</v>
      </c>
      <c r="G84" s="174" t="s">
        <v>125</v>
      </c>
      <c r="H84" s="175">
        <v>0.48699999999999999</v>
      </c>
      <c r="I84" s="176"/>
      <c r="J84" s="177">
        <f>ROUND(I84*H84,2)</f>
        <v>0</v>
      </c>
      <c r="K84" s="173" t="s">
        <v>126</v>
      </c>
      <c r="L84" s="37"/>
      <c r="M84" s="178" t="s">
        <v>19</v>
      </c>
      <c r="N84" s="179" t="s">
        <v>42</v>
      </c>
      <c r="O84" s="62"/>
      <c r="P84" s="180">
        <f>O84*H84</f>
        <v>0</v>
      </c>
      <c r="Q84" s="180">
        <v>0</v>
      </c>
      <c r="R84" s="180">
        <f>Q84*H84</f>
        <v>0</v>
      </c>
      <c r="S84" s="180">
        <v>0</v>
      </c>
      <c r="T84" s="181">
        <f>S84*H84</f>
        <v>0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R84" s="182" t="s">
        <v>121</v>
      </c>
      <c r="AT84" s="182" t="s">
        <v>122</v>
      </c>
      <c r="AU84" s="182" t="s">
        <v>81</v>
      </c>
      <c r="AY84" s="15" t="s">
        <v>119</v>
      </c>
      <c r="BE84" s="183">
        <f>IF(N84="základní",J84,0)</f>
        <v>0</v>
      </c>
      <c r="BF84" s="183">
        <f>IF(N84="snížená",J84,0)</f>
        <v>0</v>
      </c>
      <c r="BG84" s="183">
        <f>IF(N84="zákl. přenesená",J84,0)</f>
        <v>0</v>
      </c>
      <c r="BH84" s="183">
        <f>IF(N84="sníž. přenesená",J84,0)</f>
        <v>0</v>
      </c>
      <c r="BI84" s="183">
        <f>IF(N84="nulová",J84,0)</f>
        <v>0</v>
      </c>
      <c r="BJ84" s="15" t="s">
        <v>79</v>
      </c>
      <c r="BK84" s="183">
        <f>ROUND(I84*H84,2)</f>
        <v>0</v>
      </c>
      <c r="BL84" s="15" t="s">
        <v>121</v>
      </c>
      <c r="BM84" s="182" t="s">
        <v>151</v>
      </c>
    </row>
    <row r="85" spans="1:65" s="2" customFormat="1" ht="19.5">
      <c r="A85" s="32"/>
      <c r="B85" s="33"/>
      <c r="C85" s="34"/>
      <c r="D85" s="184" t="s">
        <v>128</v>
      </c>
      <c r="E85" s="34"/>
      <c r="F85" s="185" t="s">
        <v>129</v>
      </c>
      <c r="G85" s="34"/>
      <c r="H85" s="34"/>
      <c r="I85" s="186"/>
      <c r="J85" s="34"/>
      <c r="K85" s="34"/>
      <c r="L85" s="37"/>
      <c r="M85" s="187"/>
      <c r="N85" s="188"/>
      <c r="O85" s="62"/>
      <c r="P85" s="62"/>
      <c r="Q85" s="62"/>
      <c r="R85" s="62"/>
      <c r="S85" s="62"/>
      <c r="T85" s="63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T85" s="15" t="s">
        <v>128</v>
      </c>
      <c r="AU85" s="15" t="s">
        <v>81</v>
      </c>
    </row>
    <row r="86" spans="1:65" s="2" customFormat="1" ht="11.25">
      <c r="A86" s="32"/>
      <c r="B86" s="33"/>
      <c r="C86" s="34"/>
      <c r="D86" s="189" t="s">
        <v>130</v>
      </c>
      <c r="E86" s="34"/>
      <c r="F86" s="190" t="s">
        <v>131</v>
      </c>
      <c r="G86" s="34"/>
      <c r="H86" s="34"/>
      <c r="I86" s="186"/>
      <c r="J86" s="34"/>
      <c r="K86" s="34"/>
      <c r="L86" s="37"/>
      <c r="M86" s="187"/>
      <c r="N86" s="188"/>
      <c r="O86" s="62"/>
      <c r="P86" s="62"/>
      <c r="Q86" s="62"/>
      <c r="R86" s="62"/>
      <c r="S86" s="62"/>
      <c r="T86" s="63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T86" s="15" t="s">
        <v>130</v>
      </c>
      <c r="AU86" s="15" t="s">
        <v>81</v>
      </c>
    </row>
    <row r="87" spans="1:65" s="13" customFormat="1" ht="11.25">
      <c r="B87" s="191"/>
      <c r="C87" s="192"/>
      <c r="D87" s="184" t="s">
        <v>132</v>
      </c>
      <c r="E87" s="193" t="s">
        <v>19</v>
      </c>
      <c r="F87" s="194" t="s">
        <v>152</v>
      </c>
      <c r="G87" s="192"/>
      <c r="H87" s="195">
        <v>0.48699999999999999</v>
      </c>
      <c r="I87" s="196"/>
      <c r="J87" s="192"/>
      <c r="K87" s="192"/>
      <c r="L87" s="197"/>
      <c r="M87" s="198"/>
      <c r="N87" s="199"/>
      <c r="O87" s="199"/>
      <c r="P87" s="199"/>
      <c r="Q87" s="199"/>
      <c r="R87" s="199"/>
      <c r="S87" s="199"/>
      <c r="T87" s="200"/>
      <c r="AT87" s="201" t="s">
        <v>132</v>
      </c>
      <c r="AU87" s="201" t="s">
        <v>81</v>
      </c>
      <c r="AV87" s="13" t="s">
        <v>81</v>
      </c>
      <c r="AW87" s="13" t="s">
        <v>32</v>
      </c>
      <c r="AX87" s="13" t="s">
        <v>79</v>
      </c>
      <c r="AY87" s="201" t="s">
        <v>119</v>
      </c>
    </row>
    <row r="88" spans="1:65" s="2" customFormat="1" ht="22.15" customHeight="1">
      <c r="A88" s="32"/>
      <c r="B88" s="33"/>
      <c r="C88" s="171" t="s">
        <v>81</v>
      </c>
      <c r="D88" s="171" t="s">
        <v>122</v>
      </c>
      <c r="E88" s="172" t="s">
        <v>134</v>
      </c>
      <c r="F88" s="173" t="s">
        <v>135</v>
      </c>
      <c r="G88" s="174" t="s">
        <v>125</v>
      </c>
      <c r="H88" s="175">
        <v>0.48699999999999999</v>
      </c>
      <c r="I88" s="176"/>
      <c r="J88" s="177">
        <f>ROUND(I88*H88,2)</f>
        <v>0</v>
      </c>
      <c r="K88" s="173" t="s">
        <v>126</v>
      </c>
      <c r="L88" s="37"/>
      <c r="M88" s="178" t="s">
        <v>19</v>
      </c>
      <c r="N88" s="179" t="s">
        <v>42</v>
      </c>
      <c r="O88" s="62"/>
      <c r="P88" s="180">
        <f>O88*H88</f>
        <v>0</v>
      </c>
      <c r="Q88" s="180">
        <v>0</v>
      </c>
      <c r="R88" s="180">
        <f>Q88*H88</f>
        <v>0</v>
      </c>
      <c r="S88" s="180">
        <v>0</v>
      </c>
      <c r="T88" s="181">
        <f>S88*H88</f>
        <v>0</v>
      </c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R88" s="182" t="s">
        <v>121</v>
      </c>
      <c r="AT88" s="182" t="s">
        <v>122</v>
      </c>
      <c r="AU88" s="182" t="s">
        <v>81</v>
      </c>
      <c r="AY88" s="15" t="s">
        <v>119</v>
      </c>
      <c r="BE88" s="183">
        <f>IF(N88="základní",J88,0)</f>
        <v>0</v>
      </c>
      <c r="BF88" s="183">
        <f>IF(N88="snížená",J88,0)</f>
        <v>0</v>
      </c>
      <c r="BG88" s="183">
        <f>IF(N88="zákl. přenesená",J88,0)</f>
        <v>0</v>
      </c>
      <c r="BH88" s="183">
        <f>IF(N88="sníž. přenesená",J88,0)</f>
        <v>0</v>
      </c>
      <c r="BI88" s="183">
        <f>IF(N88="nulová",J88,0)</f>
        <v>0</v>
      </c>
      <c r="BJ88" s="15" t="s">
        <v>79</v>
      </c>
      <c r="BK88" s="183">
        <f>ROUND(I88*H88,2)</f>
        <v>0</v>
      </c>
      <c r="BL88" s="15" t="s">
        <v>121</v>
      </c>
      <c r="BM88" s="182" t="s">
        <v>153</v>
      </c>
    </row>
    <row r="89" spans="1:65" s="2" customFormat="1" ht="19.5">
      <c r="A89" s="32"/>
      <c r="B89" s="33"/>
      <c r="C89" s="34"/>
      <c r="D89" s="184" t="s">
        <v>128</v>
      </c>
      <c r="E89" s="34"/>
      <c r="F89" s="185" t="s">
        <v>137</v>
      </c>
      <c r="G89" s="34"/>
      <c r="H89" s="34"/>
      <c r="I89" s="186"/>
      <c r="J89" s="34"/>
      <c r="K89" s="34"/>
      <c r="L89" s="37"/>
      <c r="M89" s="187"/>
      <c r="N89" s="188"/>
      <c r="O89" s="62"/>
      <c r="P89" s="62"/>
      <c r="Q89" s="62"/>
      <c r="R89" s="62"/>
      <c r="S89" s="62"/>
      <c r="T89" s="63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T89" s="15" t="s">
        <v>128</v>
      </c>
      <c r="AU89" s="15" t="s">
        <v>81</v>
      </c>
    </row>
    <row r="90" spans="1:65" s="2" customFormat="1" ht="11.25">
      <c r="A90" s="32"/>
      <c r="B90" s="33"/>
      <c r="C90" s="34"/>
      <c r="D90" s="189" t="s">
        <v>130</v>
      </c>
      <c r="E90" s="34"/>
      <c r="F90" s="190" t="s">
        <v>138</v>
      </c>
      <c r="G90" s="34"/>
      <c r="H90" s="34"/>
      <c r="I90" s="186"/>
      <c r="J90" s="34"/>
      <c r="K90" s="34"/>
      <c r="L90" s="37"/>
      <c r="M90" s="187"/>
      <c r="N90" s="188"/>
      <c r="O90" s="62"/>
      <c r="P90" s="62"/>
      <c r="Q90" s="62"/>
      <c r="R90" s="62"/>
      <c r="S90" s="62"/>
      <c r="T90" s="63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T90" s="15" t="s">
        <v>130</v>
      </c>
      <c r="AU90" s="15" t="s">
        <v>81</v>
      </c>
    </row>
    <row r="91" spans="1:65" s="13" customFormat="1" ht="11.25">
      <c r="B91" s="191"/>
      <c r="C91" s="192"/>
      <c r="D91" s="184" t="s">
        <v>132</v>
      </c>
      <c r="E91" s="193" t="s">
        <v>19</v>
      </c>
      <c r="F91" s="194" t="s">
        <v>152</v>
      </c>
      <c r="G91" s="192"/>
      <c r="H91" s="195">
        <v>0.48699999999999999</v>
      </c>
      <c r="I91" s="196"/>
      <c r="J91" s="192"/>
      <c r="K91" s="192"/>
      <c r="L91" s="197"/>
      <c r="M91" s="202"/>
      <c r="N91" s="203"/>
      <c r="O91" s="203"/>
      <c r="P91" s="203"/>
      <c r="Q91" s="203"/>
      <c r="R91" s="203"/>
      <c r="S91" s="203"/>
      <c r="T91" s="204"/>
      <c r="AT91" s="201" t="s">
        <v>132</v>
      </c>
      <c r="AU91" s="201" t="s">
        <v>81</v>
      </c>
      <c r="AV91" s="13" t="s">
        <v>81</v>
      </c>
      <c r="AW91" s="13" t="s">
        <v>32</v>
      </c>
      <c r="AX91" s="13" t="s">
        <v>79</v>
      </c>
      <c r="AY91" s="201" t="s">
        <v>119</v>
      </c>
    </row>
    <row r="92" spans="1:65" s="2" customFormat="1" ht="6.95" customHeight="1">
      <c r="A92" s="32"/>
      <c r="B92" s="45"/>
      <c r="C92" s="46"/>
      <c r="D92" s="46"/>
      <c r="E92" s="46"/>
      <c r="F92" s="46"/>
      <c r="G92" s="46"/>
      <c r="H92" s="46"/>
      <c r="I92" s="46"/>
      <c r="J92" s="46"/>
      <c r="K92" s="46"/>
      <c r="L92" s="37"/>
      <c r="M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</sheetData>
  <sheetProtection algorithmName="SHA-512" hashValue="bY/NJnCiSfp5O0CJaMdGsx18N5IATQ58S1fk+tqRazRcuKINqxkwyv7rQRM4UHK3YT3Y/AFK1YwIC2jo1grg+g==" saltValue="HBgekKgwGIYJXpqlolMeCi12ik6F8QbfuYrgROQN/cvUKwtyeHiNK/1H45A4xrchjeSNvzCwKD4Bzd6w09wG8Q==" spinCount="100000" sheet="1" objects="1" scenarios="1" formatColumns="0" formatRows="0" autoFilter="0"/>
  <autoFilter ref="C80:K91" xr:uid="{00000000-0009-0000-0000-000004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400-000000000000}"/>
    <hyperlink ref="F90" r:id="rId2" xr:uid="{00000000-0004-0000-04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9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54.5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5" t="s">
        <v>93</v>
      </c>
    </row>
    <row r="3" spans="1:46" s="1" customFormat="1" ht="6.95" customHeight="1"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8"/>
      <c r="AT3" s="15" t="s">
        <v>81</v>
      </c>
    </row>
    <row r="4" spans="1:46" s="1" customFormat="1" ht="24.95" customHeight="1">
      <c r="B4" s="18"/>
      <c r="D4" s="101" t="s">
        <v>94</v>
      </c>
      <c r="L4" s="18"/>
      <c r="M4" s="102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03" t="s">
        <v>16</v>
      </c>
      <c r="L6" s="18"/>
    </row>
    <row r="7" spans="1:46" s="1" customFormat="1" ht="14.45" customHeight="1">
      <c r="B7" s="18"/>
      <c r="E7" s="245" t="str">
        <f>'Rekapitulace stavby'!K6</f>
        <v>Údržba HOZ Novojičínsko, Ostravsko</v>
      </c>
      <c r="F7" s="246"/>
      <c r="G7" s="246"/>
      <c r="H7" s="246"/>
      <c r="L7" s="18"/>
    </row>
    <row r="8" spans="1:46" s="2" customFormat="1" ht="12" customHeight="1">
      <c r="A8" s="32"/>
      <c r="B8" s="37"/>
      <c r="C8" s="32"/>
      <c r="D8" s="103" t="s">
        <v>95</v>
      </c>
      <c r="E8" s="32"/>
      <c r="F8" s="32"/>
      <c r="G8" s="32"/>
      <c r="H8" s="32"/>
      <c r="I8" s="32"/>
      <c r="J8" s="32"/>
      <c r="K8" s="32"/>
      <c r="L8" s="104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5.6" customHeight="1">
      <c r="A9" s="32"/>
      <c r="B9" s="37"/>
      <c r="C9" s="32"/>
      <c r="D9" s="32"/>
      <c r="E9" s="247" t="s">
        <v>154</v>
      </c>
      <c r="F9" s="248"/>
      <c r="G9" s="248"/>
      <c r="H9" s="248"/>
      <c r="I9" s="32"/>
      <c r="J9" s="32"/>
      <c r="K9" s="32"/>
      <c r="L9" s="104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104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03" t="s">
        <v>18</v>
      </c>
      <c r="E11" s="32"/>
      <c r="F11" s="105" t="s">
        <v>19</v>
      </c>
      <c r="G11" s="32"/>
      <c r="H11" s="32"/>
      <c r="I11" s="103" t="s">
        <v>20</v>
      </c>
      <c r="J11" s="105" t="s">
        <v>19</v>
      </c>
      <c r="K11" s="32"/>
      <c r="L11" s="104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03" t="s">
        <v>21</v>
      </c>
      <c r="E12" s="32"/>
      <c r="F12" s="105" t="s">
        <v>150</v>
      </c>
      <c r="G12" s="32"/>
      <c r="H12" s="32"/>
      <c r="I12" s="103" t="s">
        <v>23</v>
      </c>
      <c r="J12" s="106" t="str">
        <f>'Rekapitulace stavby'!AN8</f>
        <v>Vyplň údaj</v>
      </c>
      <c r="K12" s="32"/>
      <c r="L12" s="104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104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03" t="s">
        <v>24</v>
      </c>
      <c r="E14" s="32"/>
      <c r="F14" s="32"/>
      <c r="G14" s="32"/>
      <c r="H14" s="32"/>
      <c r="I14" s="103" t="s">
        <v>25</v>
      </c>
      <c r="J14" s="105" t="str">
        <f>IF('Rekapitulace stavby'!AN10="","",'Rekapitulace stavby'!AN10)</f>
        <v/>
      </c>
      <c r="K14" s="32"/>
      <c r="L14" s="104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05" t="str">
        <f>IF('Rekapitulace stavby'!E11="","",'Rekapitulace stavby'!E11)</f>
        <v xml:space="preserve"> </v>
      </c>
      <c r="F15" s="32"/>
      <c r="G15" s="32"/>
      <c r="H15" s="32"/>
      <c r="I15" s="103" t="s">
        <v>27</v>
      </c>
      <c r="J15" s="105" t="str">
        <f>IF('Rekapitulace stavby'!AN11="","",'Rekapitulace stavby'!AN11)</f>
        <v/>
      </c>
      <c r="K15" s="32"/>
      <c r="L15" s="104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104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03" t="s">
        <v>28</v>
      </c>
      <c r="E17" s="32"/>
      <c r="F17" s="32"/>
      <c r="G17" s="32"/>
      <c r="H17" s="32"/>
      <c r="I17" s="103" t="s">
        <v>25</v>
      </c>
      <c r="J17" s="28" t="str">
        <f>'Rekapitulace stavby'!AN13</f>
        <v>Vyplň údaj</v>
      </c>
      <c r="K17" s="32"/>
      <c r="L17" s="104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49" t="str">
        <f>'Rekapitulace stavby'!E14</f>
        <v>Vyplň údaj</v>
      </c>
      <c r="F18" s="250"/>
      <c r="G18" s="250"/>
      <c r="H18" s="250"/>
      <c r="I18" s="103" t="s">
        <v>27</v>
      </c>
      <c r="J18" s="28" t="str">
        <f>'Rekapitulace stavby'!AN14</f>
        <v>Vyplň údaj</v>
      </c>
      <c r="K18" s="32"/>
      <c r="L18" s="104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104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03" t="s">
        <v>30</v>
      </c>
      <c r="E20" s="32"/>
      <c r="F20" s="32"/>
      <c r="G20" s="32"/>
      <c r="H20" s="32"/>
      <c r="I20" s="103" t="s">
        <v>25</v>
      </c>
      <c r="J20" s="105" t="s">
        <v>19</v>
      </c>
      <c r="K20" s="32"/>
      <c r="L20" s="104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05" t="s">
        <v>31</v>
      </c>
      <c r="F21" s="32"/>
      <c r="G21" s="32"/>
      <c r="H21" s="32"/>
      <c r="I21" s="103" t="s">
        <v>27</v>
      </c>
      <c r="J21" s="105" t="s">
        <v>19</v>
      </c>
      <c r="K21" s="32"/>
      <c r="L21" s="104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104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03" t="s">
        <v>33</v>
      </c>
      <c r="E23" s="32"/>
      <c r="F23" s="32"/>
      <c r="G23" s="32"/>
      <c r="H23" s="32"/>
      <c r="I23" s="103" t="s">
        <v>25</v>
      </c>
      <c r="J23" s="105" t="s">
        <v>19</v>
      </c>
      <c r="K23" s="32"/>
      <c r="L23" s="104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05" t="s">
        <v>34</v>
      </c>
      <c r="F24" s="32"/>
      <c r="G24" s="32"/>
      <c r="H24" s="32"/>
      <c r="I24" s="103" t="s">
        <v>27</v>
      </c>
      <c r="J24" s="105" t="s">
        <v>19</v>
      </c>
      <c r="K24" s="32"/>
      <c r="L24" s="104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104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03" t="s">
        <v>35</v>
      </c>
      <c r="E26" s="32"/>
      <c r="F26" s="32"/>
      <c r="G26" s="32"/>
      <c r="H26" s="32"/>
      <c r="I26" s="32"/>
      <c r="J26" s="32"/>
      <c r="K26" s="32"/>
      <c r="L26" s="104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4.45" customHeight="1">
      <c r="A27" s="107"/>
      <c r="B27" s="108"/>
      <c r="C27" s="107"/>
      <c r="D27" s="107"/>
      <c r="E27" s="251" t="s">
        <v>19</v>
      </c>
      <c r="F27" s="251"/>
      <c r="G27" s="251"/>
      <c r="H27" s="251"/>
      <c r="I27" s="107"/>
      <c r="J27" s="107"/>
      <c r="K27" s="107"/>
      <c r="L27" s="109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104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0"/>
      <c r="E29" s="110"/>
      <c r="F29" s="110"/>
      <c r="G29" s="110"/>
      <c r="H29" s="110"/>
      <c r="I29" s="110"/>
      <c r="J29" s="110"/>
      <c r="K29" s="110"/>
      <c r="L29" s="104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7"/>
      <c r="C30" s="32"/>
      <c r="D30" s="111" t="s">
        <v>37</v>
      </c>
      <c r="E30" s="32"/>
      <c r="F30" s="32"/>
      <c r="G30" s="32"/>
      <c r="H30" s="32"/>
      <c r="I30" s="32"/>
      <c r="J30" s="112">
        <f>ROUND(J81, 2)</f>
        <v>0</v>
      </c>
      <c r="K30" s="32"/>
      <c r="L30" s="104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7"/>
      <c r="C31" s="32"/>
      <c r="D31" s="110"/>
      <c r="E31" s="110"/>
      <c r="F31" s="110"/>
      <c r="G31" s="110"/>
      <c r="H31" s="110"/>
      <c r="I31" s="110"/>
      <c r="J31" s="110"/>
      <c r="K31" s="110"/>
      <c r="L31" s="104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7"/>
      <c r="C32" s="32"/>
      <c r="D32" s="32"/>
      <c r="E32" s="32"/>
      <c r="F32" s="113" t="s">
        <v>39</v>
      </c>
      <c r="G32" s="32"/>
      <c r="H32" s="32"/>
      <c r="I32" s="113" t="s">
        <v>38</v>
      </c>
      <c r="J32" s="113" t="s">
        <v>40</v>
      </c>
      <c r="K32" s="32"/>
      <c r="L32" s="104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7"/>
      <c r="C33" s="32"/>
      <c r="D33" s="114" t="s">
        <v>41</v>
      </c>
      <c r="E33" s="103" t="s">
        <v>42</v>
      </c>
      <c r="F33" s="115">
        <f>ROUND((SUM(BE81:BE91)),  2)</f>
        <v>0</v>
      </c>
      <c r="G33" s="32"/>
      <c r="H33" s="32"/>
      <c r="I33" s="116">
        <v>0.21</v>
      </c>
      <c r="J33" s="115">
        <f>ROUND(((SUM(BE81:BE91))*I33),  2)</f>
        <v>0</v>
      </c>
      <c r="K33" s="32"/>
      <c r="L33" s="104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103" t="s">
        <v>43</v>
      </c>
      <c r="F34" s="115">
        <f>ROUND((SUM(BF81:BF91)),  2)</f>
        <v>0</v>
      </c>
      <c r="G34" s="32"/>
      <c r="H34" s="32"/>
      <c r="I34" s="116">
        <v>0.12</v>
      </c>
      <c r="J34" s="115">
        <f>ROUND(((SUM(BF81:BF91))*I34),  2)</f>
        <v>0</v>
      </c>
      <c r="K34" s="32"/>
      <c r="L34" s="104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7"/>
      <c r="C35" s="32"/>
      <c r="D35" s="32"/>
      <c r="E35" s="103" t="s">
        <v>44</v>
      </c>
      <c r="F35" s="115">
        <f>ROUND((SUM(BG81:BG91)),  2)</f>
        <v>0</v>
      </c>
      <c r="G35" s="32"/>
      <c r="H35" s="32"/>
      <c r="I35" s="116">
        <v>0.21</v>
      </c>
      <c r="J35" s="115">
        <f>0</f>
        <v>0</v>
      </c>
      <c r="K35" s="32"/>
      <c r="L35" s="104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7"/>
      <c r="C36" s="32"/>
      <c r="D36" s="32"/>
      <c r="E36" s="103" t="s">
        <v>45</v>
      </c>
      <c r="F36" s="115">
        <f>ROUND((SUM(BH81:BH91)),  2)</f>
        <v>0</v>
      </c>
      <c r="G36" s="32"/>
      <c r="H36" s="32"/>
      <c r="I36" s="116">
        <v>0.12</v>
      </c>
      <c r="J36" s="115">
        <f>0</f>
        <v>0</v>
      </c>
      <c r="K36" s="32"/>
      <c r="L36" s="104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03" t="s">
        <v>46</v>
      </c>
      <c r="F37" s="115">
        <f>ROUND((SUM(BI81:BI91)),  2)</f>
        <v>0</v>
      </c>
      <c r="G37" s="32"/>
      <c r="H37" s="32"/>
      <c r="I37" s="116">
        <v>0</v>
      </c>
      <c r="J37" s="115">
        <f>0</f>
        <v>0</v>
      </c>
      <c r="K37" s="32"/>
      <c r="L37" s="104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104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7"/>
      <c r="C39" s="117"/>
      <c r="D39" s="118" t="s">
        <v>47</v>
      </c>
      <c r="E39" s="119"/>
      <c r="F39" s="119"/>
      <c r="G39" s="120" t="s">
        <v>48</v>
      </c>
      <c r="H39" s="121" t="s">
        <v>49</v>
      </c>
      <c r="I39" s="119"/>
      <c r="J39" s="122">
        <f>SUM(J30:J37)</f>
        <v>0</v>
      </c>
      <c r="K39" s="123"/>
      <c r="L39" s="104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124"/>
      <c r="C40" s="125"/>
      <c r="D40" s="125"/>
      <c r="E40" s="125"/>
      <c r="F40" s="125"/>
      <c r="G40" s="125"/>
      <c r="H40" s="125"/>
      <c r="I40" s="125"/>
      <c r="J40" s="125"/>
      <c r="K40" s="125"/>
      <c r="L40" s="104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4" spans="1:31" s="2" customFormat="1" ht="6.95" hidden="1" customHeight="1">
      <c r="A44" s="32"/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04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2" customFormat="1" ht="24.95" hidden="1" customHeight="1">
      <c r="A45" s="32"/>
      <c r="B45" s="33"/>
      <c r="C45" s="21" t="s">
        <v>98</v>
      </c>
      <c r="D45" s="34"/>
      <c r="E45" s="34"/>
      <c r="F45" s="34"/>
      <c r="G45" s="34"/>
      <c r="H45" s="34"/>
      <c r="I45" s="34"/>
      <c r="J45" s="34"/>
      <c r="K45" s="34"/>
      <c r="L45" s="104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s="2" customFormat="1" ht="6.95" hidden="1" customHeight="1">
      <c r="A46" s="32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104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s="2" customFormat="1" ht="12" hidden="1" customHeight="1">
      <c r="A47" s="32"/>
      <c r="B47" s="33"/>
      <c r="C47" s="27" t="s">
        <v>16</v>
      </c>
      <c r="D47" s="34"/>
      <c r="E47" s="34"/>
      <c r="F47" s="34"/>
      <c r="G47" s="34"/>
      <c r="H47" s="34"/>
      <c r="I47" s="34"/>
      <c r="J47" s="34"/>
      <c r="K47" s="34"/>
      <c r="L47" s="104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s="2" customFormat="1" ht="14.45" hidden="1" customHeight="1">
      <c r="A48" s="32"/>
      <c r="B48" s="33"/>
      <c r="C48" s="34"/>
      <c r="D48" s="34"/>
      <c r="E48" s="252" t="str">
        <f>E7</f>
        <v>Údržba HOZ Novojičínsko, Ostravsko</v>
      </c>
      <c r="F48" s="253"/>
      <c r="G48" s="253"/>
      <c r="H48" s="253"/>
      <c r="I48" s="34"/>
      <c r="J48" s="34"/>
      <c r="K48" s="34"/>
      <c r="L48" s="104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47" s="2" customFormat="1" ht="12" hidden="1" customHeight="1">
      <c r="A49" s="32"/>
      <c r="B49" s="33"/>
      <c r="C49" s="27" t="s">
        <v>95</v>
      </c>
      <c r="D49" s="34"/>
      <c r="E49" s="34"/>
      <c r="F49" s="34"/>
      <c r="G49" s="34"/>
      <c r="H49" s="34"/>
      <c r="I49" s="34"/>
      <c r="J49" s="34"/>
      <c r="K49" s="34"/>
      <c r="L49" s="104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47" s="2" customFormat="1" ht="15.6" hidden="1" customHeight="1">
      <c r="A50" s="32"/>
      <c r="B50" s="33"/>
      <c r="C50" s="34"/>
      <c r="D50" s="34"/>
      <c r="E50" s="205" t="str">
        <f>E9</f>
        <v>SO 5 - HMZ Brantice-401_026</v>
      </c>
      <c r="F50" s="254"/>
      <c r="G50" s="254"/>
      <c r="H50" s="254"/>
      <c r="I50" s="34"/>
      <c r="J50" s="34"/>
      <c r="K50" s="34"/>
      <c r="L50" s="104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47" s="2" customFormat="1" ht="6.95" hidden="1" customHeight="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104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47" s="2" customFormat="1" ht="12" hidden="1" customHeight="1">
      <c r="A52" s="32"/>
      <c r="B52" s="33"/>
      <c r="C52" s="27" t="s">
        <v>21</v>
      </c>
      <c r="D52" s="34"/>
      <c r="E52" s="34"/>
      <c r="F52" s="25" t="str">
        <f>F12</f>
        <v>Brantice</v>
      </c>
      <c r="G52" s="34"/>
      <c r="H52" s="34"/>
      <c r="I52" s="27" t="s">
        <v>23</v>
      </c>
      <c r="J52" s="57" t="str">
        <f>IF(J12="","",J12)</f>
        <v>Vyplň údaj</v>
      </c>
      <c r="K52" s="34"/>
      <c r="L52" s="104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47" s="2" customFormat="1" ht="6.95" hidden="1" customHeight="1">
      <c r="A53" s="32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104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47" s="2" customFormat="1" ht="15.6" hidden="1" customHeight="1">
      <c r="A54" s="32"/>
      <c r="B54" s="33"/>
      <c r="C54" s="27" t="s">
        <v>24</v>
      </c>
      <c r="D54" s="34"/>
      <c r="E54" s="34"/>
      <c r="F54" s="25" t="str">
        <f>E15</f>
        <v xml:space="preserve"> </v>
      </c>
      <c r="G54" s="34"/>
      <c r="H54" s="34"/>
      <c r="I54" s="27" t="s">
        <v>30</v>
      </c>
      <c r="J54" s="30" t="str">
        <f>E21</f>
        <v>Zdenek Šťastný</v>
      </c>
      <c r="K54" s="34"/>
      <c r="L54" s="104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47" s="2" customFormat="1" ht="15.6" hidden="1" customHeight="1">
      <c r="A55" s="32"/>
      <c r="B55" s="33"/>
      <c r="C55" s="27" t="s">
        <v>28</v>
      </c>
      <c r="D55" s="34"/>
      <c r="E55" s="34"/>
      <c r="F55" s="25" t="str">
        <f>IF(E18="","",E18)</f>
        <v>Vyplň údaj</v>
      </c>
      <c r="G55" s="34"/>
      <c r="H55" s="34"/>
      <c r="I55" s="27" t="s">
        <v>33</v>
      </c>
      <c r="J55" s="30" t="str">
        <f>E24</f>
        <v>SPÚ OVHS</v>
      </c>
      <c r="K55" s="34"/>
      <c r="L55" s="104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47" s="2" customFormat="1" ht="10.35" hidden="1" customHeight="1">
      <c r="A56" s="32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104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47" s="2" customFormat="1" ht="29.25" hidden="1" customHeight="1">
      <c r="A57" s="32"/>
      <c r="B57" s="33"/>
      <c r="C57" s="128" t="s">
        <v>99</v>
      </c>
      <c r="D57" s="129"/>
      <c r="E57" s="129"/>
      <c r="F57" s="129"/>
      <c r="G57" s="129"/>
      <c r="H57" s="129"/>
      <c r="I57" s="129"/>
      <c r="J57" s="130" t="s">
        <v>100</v>
      </c>
      <c r="K57" s="129"/>
      <c r="L57" s="104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47" s="2" customFormat="1" ht="10.35" hidden="1" customHeight="1">
      <c r="A58" s="32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104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:47" s="2" customFormat="1" ht="22.9" hidden="1" customHeight="1">
      <c r="A59" s="32"/>
      <c r="B59" s="33"/>
      <c r="C59" s="131" t="s">
        <v>69</v>
      </c>
      <c r="D59" s="34"/>
      <c r="E59" s="34"/>
      <c r="F59" s="34"/>
      <c r="G59" s="34"/>
      <c r="H59" s="34"/>
      <c r="I59" s="34"/>
      <c r="J59" s="75">
        <f>J81</f>
        <v>0</v>
      </c>
      <c r="K59" s="34"/>
      <c r="L59" s="104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U59" s="15" t="s">
        <v>101</v>
      </c>
    </row>
    <row r="60" spans="1:47" s="9" customFormat="1" ht="24.95" hidden="1" customHeight="1">
      <c r="B60" s="132"/>
      <c r="C60" s="133"/>
      <c r="D60" s="134" t="s">
        <v>102</v>
      </c>
      <c r="E60" s="135"/>
      <c r="F60" s="135"/>
      <c r="G60" s="135"/>
      <c r="H60" s="135"/>
      <c r="I60" s="135"/>
      <c r="J60" s="136">
        <f>J82</f>
        <v>0</v>
      </c>
      <c r="K60" s="133"/>
      <c r="L60" s="137"/>
    </row>
    <row r="61" spans="1:47" s="10" customFormat="1" ht="19.899999999999999" hidden="1" customHeight="1">
      <c r="B61" s="138"/>
      <c r="C61" s="139"/>
      <c r="D61" s="140" t="s">
        <v>103</v>
      </c>
      <c r="E61" s="141"/>
      <c r="F61" s="141"/>
      <c r="G61" s="141"/>
      <c r="H61" s="141"/>
      <c r="I61" s="141"/>
      <c r="J61" s="142">
        <f>J83</f>
        <v>0</v>
      </c>
      <c r="K61" s="139"/>
      <c r="L61" s="143"/>
    </row>
    <row r="62" spans="1:47" s="2" customFormat="1" ht="21.75" hidden="1" customHeight="1">
      <c r="A62" s="32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104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pans="1:47" s="2" customFormat="1" ht="6.95" hidden="1" customHeight="1">
      <c r="A63" s="32"/>
      <c r="B63" s="45"/>
      <c r="C63" s="46"/>
      <c r="D63" s="46"/>
      <c r="E63" s="46"/>
      <c r="F63" s="46"/>
      <c r="G63" s="46"/>
      <c r="H63" s="46"/>
      <c r="I63" s="46"/>
      <c r="J63" s="46"/>
      <c r="K63" s="46"/>
      <c r="L63" s="104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:47" ht="11.25" hidden="1"/>
    <row r="65" spans="1:31" ht="11.25" hidden="1"/>
    <row r="66" spans="1:31" ht="11.25" hidden="1"/>
    <row r="67" spans="1:31" s="2" customFormat="1" ht="6.95" customHeight="1">
      <c r="A67" s="3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104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:31" s="2" customFormat="1" ht="24.95" customHeight="1">
      <c r="A68" s="32"/>
      <c r="B68" s="33"/>
      <c r="C68" s="21" t="s">
        <v>104</v>
      </c>
      <c r="D68" s="34"/>
      <c r="E68" s="34"/>
      <c r="F68" s="34"/>
      <c r="G68" s="34"/>
      <c r="H68" s="34"/>
      <c r="I68" s="34"/>
      <c r="J68" s="34"/>
      <c r="K68" s="34"/>
      <c r="L68" s="104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:31" s="2" customFormat="1" ht="6.95" customHeight="1">
      <c r="A69" s="32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104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spans="1:31" s="2" customFormat="1" ht="12" customHeight="1">
      <c r="A70" s="32"/>
      <c r="B70" s="33"/>
      <c r="C70" s="27" t="s">
        <v>16</v>
      </c>
      <c r="D70" s="34"/>
      <c r="E70" s="34"/>
      <c r="F70" s="34"/>
      <c r="G70" s="34"/>
      <c r="H70" s="34"/>
      <c r="I70" s="34"/>
      <c r="J70" s="34"/>
      <c r="K70" s="34"/>
      <c r="L70" s="104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spans="1:31" s="2" customFormat="1" ht="14.45" customHeight="1">
      <c r="A71" s="32"/>
      <c r="B71" s="33"/>
      <c r="C71" s="34"/>
      <c r="D71" s="34"/>
      <c r="E71" s="252" t="str">
        <f>E7</f>
        <v>Údržba HOZ Novojičínsko, Ostravsko</v>
      </c>
      <c r="F71" s="253"/>
      <c r="G71" s="253"/>
      <c r="H71" s="253"/>
      <c r="I71" s="34"/>
      <c r="J71" s="34"/>
      <c r="K71" s="34"/>
      <c r="L71" s="104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:31" s="2" customFormat="1" ht="12" customHeight="1">
      <c r="A72" s="32"/>
      <c r="B72" s="33"/>
      <c r="C72" s="27" t="s">
        <v>95</v>
      </c>
      <c r="D72" s="34"/>
      <c r="E72" s="34"/>
      <c r="F72" s="34"/>
      <c r="G72" s="34"/>
      <c r="H72" s="34"/>
      <c r="I72" s="34"/>
      <c r="J72" s="34"/>
      <c r="K72" s="34"/>
      <c r="L72" s="104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:31" s="2" customFormat="1" ht="15.6" customHeight="1">
      <c r="A73" s="32"/>
      <c r="B73" s="33"/>
      <c r="C73" s="34"/>
      <c r="D73" s="34"/>
      <c r="E73" s="205" t="str">
        <f>E9</f>
        <v>SO 5 - HMZ Brantice-401_026</v>
      </c>
      <c r="F73" s="254"/>
      <c r="G73" s="254"/>
      <c r="H73" s="254"/>
      <c r="I73" s="34"/>
      <c r="J73" s="34"/>
      <c r="K73" s="34"/>
      <c r="L73" s="104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31" s="2" customFormat="1" ht="6.95" customHeight="1">
      <c r="A74" s="32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104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:31" s="2" customFormat="1" ht="12" customHeight="1">
      <c r="A75" s="32"/>
      <c r="B75" s="33"/>
      <c r="C75" s="27" t="s">
        <v>21</v>
      </c>
      <c r="D75" s="34"/>
      <c r="E75" s="34"/>
      <c r="F75" s="25" t="str">
        <f>F12</f>
        <v>Brantice</v>
      </c>
      <c r="G75" s="34"/>
      <c r="H75" s="34"/>
      <c r="I75" s="27" t="s">
        <v>23</v>
      </c>
      <c r="J75" s="57" t="str">
        <f>IF(J12="","",J12)</f>
        <v>Vyplň údaj</v>
      </c>
      <c r="K75" s="34"/>
      <c r="L75" s="104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:31" s="2" customFormat="1" ht="6.95" customHeigh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104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5.6" customHeight="1">
      <c r="A77" s="32"/>
      <c r="B77" s="33"/>
      <c r="C77" s="27" t="s">
        <v>24</v>
      </c>
      <c r="D77" s="34"/>
      <c r="E77" s="34"/>
      <c r="F77" s="25" t="str">
        <f>E15</f>
        <v xml:space="preserve"> </v>
      </c>
      <c r="G77" s="34"/>
      <c r="H77" s="34"/>
      <c r="I77" s="27" t="s">
        <v>30</v>
      </c>
      <c r="J77" s="30" t="str">
        <f>E21</f>
        <v>Zdenek Šťastný</v>
      </c>
      <c r="K77" s="34"/>
      <c r="L77" s="104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s="2" customFormat="1" ht="15.6" customHeight="1">
      <c r="A78" s="32"/>
      <c r="B78" s="33"/>
      <c r="C78" s="27" t="s">
        <v>28</v>
      </c>
      <c r="D78" s="34"/>
      <c r="E78" s="34"/>
      <c r="F78" s="25" t="str">
        <f>IF(E18="","",E18)</f>
        <v>Vyplň údaj</v>
      </c>
      <c r="G78" s="34"/>
      <c r="H78" s="34"/>
      <c r="I78" s="27" t="s">
        <v>33</v>
      </c>
      <c r="J78" s="30" t="str">
        <f>E24</f>
        <v>SPÚ OVHS</v>
      </c>
      <c r="K78" s="34"/>
      <c r="L78" s="104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1:31" s="2" customFormat="1" ht="10.35" customHeight="1">
      <c r="A79" s="32"/>
      <c r="B79" s="33"/>
      <c r="C79" s="34"/>
      <c r="D79" s="34"/>
      <c r="E79" s="34"/>
      <c r="F79" s="34"/>
      <c r="G79" s="34"/>
      <c r="H79" s="34"/>
      <c r="I79" s="34"/>
      <c r="J79" s="34"/>
      <c r="K79" s="34"/>
      <c r="L79" s="104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:31" s="11" customFormat="1" ht="29.25" customHeight="1">
      <c r="A80" s="144"/>
      <c r="B80" s="145"/>
      <c r="C80" s="146" t="s">
        <v>105</v>
      </c>
      <c r="D80" s="147" t="s">
        <v>56</v>
      </c>
      <c r="E80" s="147" t="s">
        <v>52</v>
      </c>
      <c r="F80" s="147" t="s">
        <v>53</v>
      </c>
      <c r="G80" s="147" t="s">
        <v>106</v>
      </c>
      <c r="H80" s="147" t="s">
        <v>107</v>
      </c>
      <c r="I80" s="147" t="s">
        <v>108</v>
      </c>
      <c r="J80" s="147" t="s">
        <v>100</v>
      </c>
      <c r="K80" s="148" t="s">
        <v>109</v>
      </c>
      <c r="L80" s="149"/>
      <c r="M80" s="66" t="s">
        <v>19</v>
      </c>
      <c r="N80" s="67" t="s">
        <v>41</v>
      </c>
      <c r="O80" s="67" t="s">
        <v>110</v>
      </c>
      <c r="P80" s="67" t="s">
        <v>111</v>
      </c>
      <c r="Q80" s="67" t="s">
        <v>112</v>
      </c>
      <c r="R80" s="67" t="s">
        <v>113</v>
      </c>
      <c r="S80" s="67" t="s">
        <v>114</v>
      </c>
      <c r="T80" s="68" t="s">
        <v>115</v>
      </c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</row>
    <row r="81" spans="1:65" s="2" customFormat="1" ht="22.9" customHeight="1">
      <c r="A81" s="32"/>
      <c r="B81" s="33"/>
      <c r="C81" s="73" t="s">
        <v>116</v>
      </c>
      <c r="D81" s="34"/>
      <c r="E81" s="34"/>
      <c r="F81" s="34"/>
      <c r="G81" s="34"/>
      <c r="H81" s="34"/>
      <c r="I81" s="34"/>
      <c r="J81" s="150">
        <f>BK81</f>
        <v>0</v>
      </c>
      <c r="K81" s="34"/>
      <c r="L81" s="37"/>
      <c r="M81" s="69"/>
      <c r="N81" s="151"/>
      <c r="O81" s="70"/>
      <c r="P81" s="152">
        <f>P82</f>
        <v>0</v>
      </c>
      <c r="Q81" s="70"/>
      <c r="R81" s="152">
        <f>R82</f>
        <v>0</v>
      </c>
      <c r="S81" s="70"/>
      <c r="T81" s="153">
        <f>T82</f>
        <v>0</v>
      </c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T81" s="15" t="s">
        <v>70</v>
      </c>
      <c r="AU81" s="15" t="s">
        <v>101</v>
      </c>
      <c r="BK81" s="154">
        <f>BK82</f>
        <v>0</v>
      </c>
    </row>
    <row r="82" spans="1:65" s="12" customFormat="1" ht="25.9" customHeight="1">
      <c r="B82" s="155"/>
      <c r="C82" s="156"/>
      <c r="D82" s="157" t="s">
        <v>70</v>
      </c>
      <c r="E82" s="158" t="s">
        <v>117</v>
      </c>
      <c r="F82" s="158" t="s">
        <v>118</v>
      </c>
      <c r="G82" s="156"/>
      <c r="H82" s="156"/>
      <c r="I82" s="159"/>
      <c r="J82" s="160">
        <f>BK82</f>
        <v>0</v>
      </c>
      <c r="K82" s="156"/>
      <c r="L82" s="161"/>
      <c r="M82" s="162"/>
      <c r="N82" s="163"/>
      <c r="O82" s="163"/>
      <c r="P82" s="164">
        <f>P83</f>
        <v>0</v>
      </c>
      <c r="Q82" s="163"/>
      <c r="R82" s="164">
        <f>R83</f>
        <v>0</v>
      </c>
      <c r="S82" s="163"/>
      <c r="T82" s="165">
        <f>T83</f>
        <v>0</v>
      </c>
      <c r="AR82" s="166" t="s">
        <v>79</v>
      </c>
      <c r="AT82" s="167" t="s">
        <v>70</v>
      </c>
      <c r="AU82" s="167" t="s">
        <v>71</v>
      </c>
      <c r="AY82" s="166" t="s">
        <v>119</v>
      </c>
      <c r="BK82" s="168">
        <f>BK83</f>
        <v>0</v>
      </c>
    </row>
    <row r="83" spans="1:65" s="12" customFormat="1" ht="22.9" customHeight="1">
      <c r="B83" s="155"/>
      <c r="C83" s="156"/>
      <c r="D83" s="157" t="s">
        <v>70</v>
      </c>
      <c r="E83" s="169" t="s">
        <v>79</v>
      </c>
      <c r="F83" s="169" t="s">
        <v>120</v>
      </c>
      <c r="G83" s="156"/>
      <c r="H83" s="156"/>
      <c r="I83" s="159"/>
      <c r="J83" s="170">
        <f>BK83</f>
        <v>0</v>
      </c>
      <c r="K83" s="156"/>
      <c r="L83" s="161"/>
      <c r="M83" s="162"/>
      <c r="N83" s="163"/>
      <c r="O83" s="163"/>
      <c r="P83" s="164">
        <f>SUM(P84:P91)</f>
        <v>0</v>
      </c>
      <c r="Q83" s="163"/>
      <c r="R83" s="164">
        <f>SUM(R84:R91)</f>
        <v>0</v>
      </c>
      <c r="S83" s="163"/>
      <c r="T83" s="165">
        <f>SUM(T84:T91)</f>
        <v>0</v>
      </c>
      <c r="AR83" s="166" t="s">
        <v>79</v>
      </c>
      <c r="AT83" s="167" t="s">
        <v>70</v>
      </c>
      <c r="AU83" s="167" t="s">
        <v>79</v>
      </c>
      <c r="AY83" s="166" t="s">
        <v>119</v>
      </c>
      <c r="BK83" s="168">
        <f>SUM(BK84:BK91)</f>
        <v>0</v>
      </c>
    </row>
    <row r="84" spans="1:65" s="2" customFormat="1" ht="19.899999999999999" customHeight="1">
      <c r="A84" s="32"/>
      <c r="B84" s="33"/>
      <c r="C84" s="171" t="s">
        <v>121</v>
      </c>
      <c r="D84" s="171" t="s">
        <v>122</v>
      </c>
      <c r="E84" s="172" t="s">
        <v>123</v>
      </c>
      <c r="F84" s="173" t="s">
        <v>124</v>
      </c>
      <c r="G84" s="174" t="s">
        <v>125</v>
      </c>
      <c r="H84" s="175">
        <v>0.32</v>
      </c>
      <c r="I84" s="176"/>
      <c r="J84" s="177">
        <f>ROUND(I84*H84,2)</f>
        <v>0</v>
      </c>
      <c r="K84" s="173" t="s">
        <v>126</v>
      </c>
      <c r="L84" s="37"/>
      <c r="M84" s="178" t="s">
        <v>19</v>
      </c>
      <c r="N84" s="179" t="s">
        <v>42</v>
      </c>
      <c r="O84" s="62"/>
      <c r="P84" s="180">
        <f>O84*H84</f>
        <v>0</v>
      </c>
      <c r="Q84" s="180">
        <v>0</v>
      </c>
      <c r="R84" s="180">
        <f>Q84*H84</f>
        <v>0</v>
      </c>
      <c r="S84" s="180">
        <v>0</v>
      </c>
      <c r="T84" s="181">
        <f>S84*H84</f>
        <v>0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R84" s="182" t="s">
        <v>121</v>
      </c>
      <c r="AT84" s="182" t="s">
        <v>122</v>
      </c>
      <c r="AU84" s="182" t="s">
        <v>81</v>
      </c>
      <c r="AY84" s="15" t="s">
        <v>119</v>
      </c>
      <c r="BE84" s="183">
        <f>IF(N84="základní",J84,0)</f>
        <v>0</v>
      </c>
      <c r="BF84" s="183">
        <f>IF(N84="snížená",J84,0)</f>
        <v>0</v>
      </c>
      <c r="BG84" s="183">
        <f>IF(N84="zákl. přenesená",J84,0)</f>
        <v>0</v>
      </c>
      <c r="BH84" s="183">
        <f>IF(N84="sníž. přenesená",J84,0)</f>
        <v>0</v>
      </c>
      <c r="BI84" s="183">
        <f>IF(N84="nulová",J84,0)</f>
        <v>0</v>
      </c>
      <c r="BJ84" s="15" t="s">
        <v>79</v>
      </c>
      <c r="BK84" s="183">
        <f>ROUND(I84*H84,2)</f>
        <v>0</v>
      </c>
      <c r="BL84" s="15" t="s">
        <v>121</v>
      </c>
      <c r="BM84" s="182" t="s">
        <v>155</v>
      </c>
    </row>
    <row r="85" spans="1:65" s="2" customFormat="1" ht="19.5">
      <c r="A85" s="32"/>
      <c r="B85" s="33"/>
      <c r="C85" s="34"/>
      <c r="D85" s="184" t="s">
        <v>128</v>
      </c>
      <c r="E85" s="34"/>
      <c r="F85" s="185" t="s">
        <v>129</v>
      </c>
      <c r="G85" s="34"/>
      <c r="H85" s="34"/>
      <c r="I85" s="186"/>
      <c r="J85" s="34"/>
      <c r="K85" s="34"/>
      <c r="L85" s="37"/>
      <c r="M85" s="187"/>
      <c r="N85" s="188"/>
      <c r="O85" s="62"/>
      <c r="P85" s="62"/>
      <c r="Q85" s="62"/>
      <c r="R85" s="62"/>
      <c r="S85" s="62"/>
      <c r="T85" s="63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T85" s="15" t="s">
        <v>128</v>
      </c>
      <c r="AU85" s="15" t="s">
        <v>81</v>
      </c>
    </row>
    <row r="86" spans="1:65" s="2" customFormat="1" ht="11.25">
      <c r="A86" s="32"/>
      <c r="B86" s="33"/>
      <c r="C86" s="34"/>
      <c r="D86" s="189" t="s">
        <v>130</v>
      </c>
      <c r="E86" s="34"/>
      <c r="F86" s="190" t="s">
        <v>131</v>
      </c>
      <c r="G86" s="34"/>
      <c r="H86" s="34"/>
      <c r="I86" s="186"/>
      <c r="J86" s="34"/>
      <c r="K86" s="34"/>
      <c r="L86" s="37"/>
      <c r="M86" s="187"/>
      <c r="N86" s="188"/>
      <c r="O86" s="62"/>
      <c r="P86" s="62"/>
      <c r="Q86" s="62"/>
      <c r="R86" s="62"/>
      <c r="S86" s="62"/>
      <c r="T86" s="63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T86" s="15" t="s">
        <v>130</v>
      </c>
      <c r="AU86" s="15" t="s">
        <v>81</v>
      </c>
    </row>
    <row r="87" spans="1:65" s="13" customFormat="1" ht="11.25">
      <c r="B87" s="191"/>
      <c r="C87" s="192"/>
      <c r="D87" s="184" t="s">
        <v>132</v>
      </c>
      <c r="E87" s="193" t="s">
        <v>19</v>
      </c>
      <c r="F87" s="194" t="s">
        <v>156</v>
      </c>
      <c r="G87" s="192"/>
      <c r="H87" s="195">
        <v>0.32</v>
      </c>
      <c r="I87" s="196"/>
      <c r="J87" s="192"/>
      <c r="K87" s="192"/>
      <c r="L87" s="197"/>
      <c r="M87" s="198"/>
      <c r="N87" s="199"/>
      <c r="O87" s="199"/>
      <c r="P87" s="199"/>
      <c r="Q87" s="199"/>
      <c r="R87" s="199"/>
      <c r="S87" s="199"/>
      <c r="T87" s="200"/>
      <c r="AT87" s="201" t="s">
        <v>132</v>
      </c>
      <c r="AU87" s="201" t="s">
        <v>81</v>
      </c>
      <c r="AV87" s="13" t="s">
        <v>81</v>
      </c>
      <c r="AW87" s="13" t="s">
        <v>32</v>
      </c>
      <c r="AX87" s="13" t="s">
        <v>79</v>
      </c>
      <c r="AY87" s="201" t="s">
        <v>119</v>
      </c>
    </row>
    <row r="88" spans="1:65" s="2" customFormat="1" ht="22.15" customHeight="1">
      <c r="A88" s="32"/>
      <c r="B88" s="33"/>
      <c r="C88" s="171" t="s">
        <v>81</v>
      </c>
      <c r="D88" s="171" t="s">
        <v>122</v>
      </c>
      <c r="E88" s="172" t="s">
        <v>134</v>
      </c>
      <c r="F88" s="173" t="s">
        <v>135</v>
      </c>
      <c r="G88" s="174" t="s">
        <v>125</v>
      </c>
      <c r="H88" s="175">
        <v>0.32</v>
      </c>
      <c r="I88" s="176"/>
      <c r="J88" s="177">
        <f>ROUND(I88*H88,2)</f>
        <v>0</v>
      </c>
      <c r="K88" s="173" t="s">
        <v>126</v>
      </c>
      <c r="L88" s="37"/>
      <c r="M88" s="178" t="s">
        <v>19</v>
      </c>
      <c r="N88" s="179" t="s">
        <v>42</v>
      </c>
      <c r="O88" s="62"/>
      <c r="P88" s="180">
        <f>O88*H88</f>
        <v>0</v>
      </c>
      <c r="Q88" s="180">
        <v>0</v>
      </c>
      <c r="R88" s="180">
        <f>Q88*H88</f>
        <v>0</v>
      </c>
      <c r="S88" s="180">
        <v>0</v>
      </c>
      <c r="T88" s="181">
        <f>S88*H88</f>
        <v>0</v>
      </c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R88" s="182" t="s">
        <v>121</v>
      </c>
      <c r="AT88" s="182" t="s">
        <v>122</v>
      </c>
      <c r="AU88" s="182" t="s">
        <v>81</v>
      </c>
      <c r="AY88" s="15" t="s">
        <v>119</v>
      </c>
      <c r="BE88" s="183">
        <f>IF(N88="základní",J88,0)</f>
        <v>0</v>
      </c>
      <c r="BF88" s="183">
        <f>IF(N88="snížená",J88,0)</f>
        <v>0</v>
      </c>
      <c r="BG88" s="183">
        <f>IF(N88="zákl. přenesená",J88,0)</f>
        <v>0</v>
      </c>
      <c r="BH88" s="183">
        <f>IF(N88="sníž. přenesená",J88,0)</f>
        <v>0</v>
      </c>
      <c r="BI88" s="183">
        <f>IF(N88="nulová",J88,0)</f>
        <v>0</v>
      </c>
      <c r="BJ88" s="15" t="s">
        <v>79</v>
      </c>
      <c r="BK88" s="183">
        <f>ROUND(I88*H88,2)</f>
        <v>0</v>
      </c>
      <c r="BL88" s="15" t="s">
        <v>121</v>
      </c>
      <c r="BM88" s="182" t="s">
        <v>157</v>
      </c>
    </row>
    <row r="89" spans="1:65" s="2" customFormat="1" ht="19.5">
      <c r="A89" s="32"/>
      <c r="B89" s="33"/>
      <c r="C89" s="34"/>
      <c r="D89" s="184" t="s">
        <v>128</v>
      </c>
      <c r="E89" s="34"/>
      <c r="F89" s="185" t="s">
        <v>137</v>
      </c>
      <c r="G89" s="34"/>
      <c r="H89" s="34"/>
      <c r="I89" s="186"/>
      <c r="J89" s="34"/>
      <c r="K89" s="34"/>
      <c r="L89" s="37"/>
      <c r="M89" s="187"/>
      <c r="N89" s="188"/>
      <c r="O89" s="62"/>
      <c r="P89" s="62"/>
      <c r="Q89" s="62"/>
      <c r="R89" s="62"/>
      <c r="S89" s="62"/>
      <c r="T89" s="63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T89" s="15" t="s">
        <v>128</v>
      </c>
      <c r="AU89" s="15" t="s">
        <v>81</v>
      </c>
    </row>
    <row r="90" spans="1:65" s="2" customFormat="1" ht="11.25">
      <c r="A90" s="32"/>
      <c r="B90" s="33"/>
      <c r="C90" s="34"/>
      <c r="D90" s="189" t="s">
        <v>130</v>
      </c>
      <c r="E90" s="34"/>
      <c r="F90" s="190" t="s">
        <v>138</v>
      </c>
      <c r="G90" s="34"/>
      <c r="H90" s="34"/>
      <c r="I90" s="186"/>
      <c r="J90" s="34"/>
      <c r="K90" s="34"/>
      <c r="L90" s="37"/>
      <c r="M90" s="187"/>
      <c r="N90" s="188"/>
      <c r="O90" s="62"/>
      <c r="P90" s="62"/>
      <c r="Q90" s="62"/>
      <c r="R90" s="62"/>
      <c r="S90" s="62"/>
      <c r="T90" s="63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T90" s="15" t="s">
        <v>130</v>
      </c>
      <c r="AU90" s="15" t="s">
        <v>81</v>
      </c>
    </row>
    <row r="91" spans="1:65" s="13" customFormat="1" ht="11.25">
      <c r="B91" s="191"/>
      <c r="C91" s="192"/>
      <c r="D91" s="184" t="s">
        <v>132</v>
      </c>
      <c r="E91" s="193" t="s">
        <v>19</v>
      </c>
      <c r="F91" s="194" t="s">
        <v>156</v>
      </c>
      <c r="G91" s="192"/>
      <c r="H91" s="195">
        <v>0.32</v>
      </c>
      <c r="I91" s="196"/>
      <c r="J91" s="192"/>
      <c r="K91" s="192"/>
      <c r="L91" s="197"/>
      <c r="M91" s="202"/>
      <c r="N91" s="203"/>
      <c r="O91" s="203"/>
      <c r="P91" s="203"/>
      <c r="Q91" s="203"/>
      <c r="R91" s="203"/>
      <c r="S91" s="203"/>
      <c r="T91" s="204"/>
      <c r="AT91" s="201" t="s">
        <v>132</v>
      </c>
      <c r="AU91" s="201" t="s">
        <v>81</v>
      </c>
      <c r="AV91" s="13" t="s">
        <v>81</v>
      </c>
      <c r="AW91" s="13" t="s">
        <v>32</v>
      </c>
      <c r="AX91" s="13" t="s">
        <v>79</v>
      </c>
      <c r="AY91" s="201" t="s">
        <v>119</v>
      </c>
    </row>
    <row r="92" spans="1:65" s="2" customFormat="1" ht="6.95" customHeight="1">
      <c r="A92" s="32"/>
      <c r="B92" s="45"/>
      <c r="C92" s="46"/>
      <c r="D92" s="46"/>
      <c r="E92" s="46"/>
      <c r="F92" s="46"/>
      <c r="G92" s="46"/>
      <c r="H92" s="46"/>
      <c r="I92" s="46"/>
      <c r="J92" s="46"/>
      <c r="K92" s="46"/>
      <c r="L92" s="37"/>
      <c r="M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</sheetData>
  <sheetProtection algorithmName="SHA-512" hashValue="mp+6crD+IcIFtF9sSh40VvzIfXW4UKIPrzrhGQHzoStP5YPLX0C3lhKyN/J/Rz3hhMVrPZGngiHyF8/wEHsvCA==" saltValue="9uST899oYJCjiqTC+YNnQA53sPZuWtsbJBVn/0bWQL/sOkZprRtO/m32n0s/ST6iJtXXbM4XLzHnox+OCM2XvA==" spinCount="100000" sheet="1" objects="1" scenarios="1" formatColumns="0" formatRows="0" autoFilter="0"/>
  <autoFilter ref="C80:K91" xr:uid="{00000000-0009-0000-0000-000005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500-000000000000}"/>
    <hyperlink ref="F90" r:id="rId2" xr:uid="{00000000-0004-0000-05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 1 - HMZ Loučka-402_151</vt:lpstr>
      <vt:lpstr>SO 2 - Nebory A-403_180</vt:lpstr>
      <vt:lpstr>SO 3 - HMZ Antošovice-43_021</vt:lpstr>
      <vt:lpstr>SO 4 - HMZ Brantice-401_028</vt:lpstr>
      <vt:lpstr>SO 5 - HMZ Brantice-401_026</vt:lpstr>
      <vt:lpstr>'Rekapitulace stavby'!Názvy_tisku</vt:lpstr>
      <vt:lpstr>'SO 1 - HMZ Loučka-402_151'!Názvy_tisku</vt:lpstr>
      <vt:lpstr>'SO 2 - Nebory A-403_180'!Názvy_tisku</vt:lpstr>
      <vt:lpstr>'SO 3 - HMZ Antošovice-43_021'!Názvy_tisku</vt:lpstr>
      <vt:lpstr>'SO 4 - HMZ Brantice-401_028'!Názvy_tisku</vt:lpstr>
      <vt:lpstr>'SO 5 - HMZ Brantice-401_026'!Názvy_tisku</vt:lpstr>
      <vt:lpstr>'Rekapitulace stavby'!Oblast_tisku</vt:lpstr>
      <vt:lpstr>'SO 1 - HMZ Loučka-402_151'!Oblast_tisku</vt:lpstr>
      <vt:lpstr>'SO 2 - Nebory A-403_180'!Oblast_tisku</vt:lpstr>
      <vt:lpstr>'SO 3 - HMZ Antošovice-43_021'!Oblast_tisku</vt:lpstr>
      <vt:lpstr>'SO 4 - HMZ Brantice-401_028'!Oblast_tisku</vt:lpstr>
      <vt:lpstr>'SO 5 - HMZ Brantice-401_026'!Oblast_tisku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Šťastný Zdenek</dc:creator>
  <cp:lastModifiedBy>Novotná Blanka</cp:lastModifiedBy>
  <dcterms:created xsi:type="dcterms:W3CDTF">2025-05-02T07:57:58Z</dcterms:created>
  <dcterms:modified xsi:type="dcterms:W3CDTF">2025-05-29T07:51:34Z</dcterms:modified>
</cp:coreProperties>
</file>