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27 Údržba HOZ Hradecko, Trutnovsko A3\výzva\"/>
    </mc:Choice>
  </mc:AlternateContent>
  <xr:revisionPtr revIDLastSave="0" documentId="13_ncr:1_{8B502C23-BC42-463B-B12B-C4C7913F372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SO1 - SLEZSKE PREDMESTI" sheetId="2" r:id="rId2"/>
    <sheet name="SO10 - ODPADY O5b" sheetId="3" r:id="rId3"/>
    <sheet name="SO11 - Černilov-Výrava (L..." sheetId="4" r:id="rId4"/>
    <sheet name="SO12 - 2 OTEVRENE ZAVL.KAN" sheetId="5" r:id="rId5"/>
    <sheet name="SO13 - HMZ 02 Olešnice" sheetId="6" r:id="rId6"/>
    <sheet name="SO14 - Třebechovice L7" sheetId="7" r:id="rId7"/>
    <sheet name="SO15 - ODPAD A" sheetId="8" r:id="rId8"/>
    <sheet name="SO16 - ODPAD B" sheetId="9" r:id="rId9"/>
    <sheet name="SO2 - SLEZSKE PREDM. " sheetId="10" r:id="rId10"/>
    <sheet name="SO3 - Bříza I (Plotiště)" sheetId="11" r:id="rId11"/>
    <sheet name="SO4 - ODPADY O4 " sheetId="12" r:id="rId12"/>
    <sheet name="SO5 - ODPADY O2a " sheetId="13" r:id="rId13"/>
    <sheet name="SO6 - ODPADY O1a" sheetId="14" r:id="rId14"/>
    <sheet name="SO7 - ODPADY O1b" sheetId="15" r:id="rId15"/>
    <sheet name="SO8 - ODPADY O1c" sheetId="16" r:id="rId16"/>
    <sheet name="SO9 - ODPADY O3" sheetId="17" r:id="rId17"/>
    <sheet name="Pokyny pro vyplnění" sheetId="18" r:id="rId18"/>
  </sheets>
  <definedNames>
    <definedName name="_xlnm._FilterDatabase" localSheetId="1" hidden="1">'SO1 - SLEZSKE PREDMESTI'!$C$82:$K$107</definedName>
    <definedName name="_xlnm._FilterDatabase" localSheetId="2" hidden="1">'SO10 - ODPADY O5b'!$C$82:$K$97</definedName>
    <definedName name="_xlnm._FilterDatabase" localSheetId="3" hidden="1">'SO11 - Černilov-Výrava (L...'!$C$82:$K$98</definedName>
    <definedName name="_xlnm._FilterDatabase" localSheetId="4" hidden="1">'SO12 - 2 OTEVRENE ZAVL.KAN'!$C$82:$K$107</definedName>
    <definedName name="_xlnm._FilterDatabase" localSheetId="5" hidden="1">'SO13 - HMZ 02 Olešnice'!$C$82:$K$97</definedName>
    <definedName name="_xlnm._FilterDatabase" localSheetId="6" hidden="1">'SO14 - Třebechovice L7'!$C$82:$K$107</definedName>
    <definedName name="_xlnm._FilterDatabase" localSheetId="7" hidden="1">'SO15 - ODPAD A'!$C$82:$K$98</definedName>
    <definedName name="_xlnm._FilterDatabase" localSheetId="8" hidden="1">'SO16 - ODPAD B'!$C$82:$K$98</definedName>
    <definedName name="_xlnm._FilterDatabase" localSheetId="9" hidden="1">'SO2 - SLEZSKE PREDM. '!$C$82:$K$104</definedName>
    <definedName name="_xlnm._FilterDatabase" localSheetId="10" hidden="1">'SO3 - Bříza I (Plotiště)'!$C$82:$K$117</definedName>
    <definedName name="_xlnm._FilterDatabase" localSheetId="11" hidden="1">'SO4 - ODPADY O4 '!$C$82:$K$97</definedName>
    <definedName name="_xlnm._FilterDatabase" localSheetId="12" hidden="1">'SO5 - ODPADY O2a '!$C$82:$K$97</definedName>
    <definedName name="_xlnm._FilterDatabase" localSheetId="13" hidden="1">'SO6 - ODPADY O1a'!$C$82:$K$97</definedName>
    <definedName name="_xlnm._FilterDatabase" localSheetId="14" hidden="1">'SO7 - ODPADY O1b'!$C$82:$K$98</definedName>
    <definedName name="_xlnm._FilterDatabase" localSheetId="15" hidden="1">'SO8 - ODPADY O1c'!$C$82:$K$97</definedName>
    <definedName name="_xlnm._FilterDatabase" localSheetId="16" hidden="1">'SO9 - ODPADY O3'!$C$82:$K$104</definedName>
    <definedName name="_xlnm.Print_Titles" localSheetId="0">'Rekapitulace stavby'!$52:$52</definedName>
    <definedName name="_xlnm.Print_Titles" localSheetId="1">'SO1 - SLEZSKE PREDMESTI'!$82:$82</definedName>
    <definedName name="_xlnm.Print_Titles" localSheetId="2">'SO10 - ODPADY O5b'!$82:$82</definedName>
    <definedName name="_xlnm.Print_Titles" localSheetId="3">'SO11 - Černilov-Výrava (L...'!$82:$82</definedName>
    <definedName name="_xlnm.Print_Titles" localSheetId="4">'SO12 - 2 OTEVRENE ZAVL.KAN'!$82:$82</definedName>
    <definedName name="_xlnm.Print_Titles" localSheetId="5">'SO13 - HMZ 02 Olešnice'!$82:$82</definedName>
    <definedName name="_xlnm.Print_Titles" localSheetId="6">'SO14 - Třebechovice L7'!$82:$82</definedName>
    <definedName name="_xlnm.Print_Titles" localSheetId="7">'SO15 - ODPAD A'!$82:$82</definedName>
    <definedName name="_xlnm.Print_Titles" localSheetId="8">'SO16 - ODPAD B'!$82:$82</definedName>
    <definedName name="_xlnm.Print_Titles" localSheetId="9">'SO2 - SLEZSKE PREDM. '!$82:$82</definedName>
    <definedName name="_xlnm.Print_Titles" localSheetId="10">'SO3 - Bříza I (Plotiště)'!$82:$82</definedName>
    <definedName name="_xlnm.Print_Titles" localSheetId="11">'SO4 - ODPADY O4 '!$82:$82</definedName>
    <definedName name="_xlnm.Print_Titles" localSheetId="12">'SO5 - ODPADY O2a '!$82:$82</definedName>
    <definedName name="_xlnm.Print_Titles" localSheetId="13">'SO6 - ODPADY O1a'!$82:$82</definedName>
    <definedName name="_xlnm.Print_Titles" localSheetId="14">'SO7 - ODPADY O1b'!$82:$82</definedName>
    <definedName name="_xlnm.Print_Titles" localSheetId="15">'SO8 - ODPADY O1c'!$82:$82</definedName>
    <definedName name="_xlnm.Print_Titles" localSheetId="16">'SO9 - ODPADY O3'!$82:$82</definedName>
    <definedName name="_xlnm.Print_Area" localSheetId="17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stavby'!$C$42:$AQ$71</definedName>
    <definedName name="_xlnm.Print_Area" localSheetId="1">'SO1 - SLEZSKE PREDMESTI'!$C$4:$J$39,'SO1 - SLEZSKE PREDMESTI'!$C$45:$J$64,'SO1 - SLEZSKE PREDMESTI'!$C$70:$K$107</definedName>
    <definedName name="_xlnm.Print_Area" localSheetId="2">'SO10 - ODPADY O5b'!$C$4:$J$39,'SO10 - ODPADY O5b'!$C$45:$J$64,'SO10 - ODPADY O5b'!$C$70:$K$97</definedName>
    <definedName name="_xlnm.Print_Area" localSheetId="3">'SO11 - Černilov-Výrava (L...'!$C$4:$J$39,'SO11 - Černilov-Výrava (L...'!$C$45:$J$64,'SO11 - Černilov-Výrava (L...'!$C$70:$K$98</definedName>
    <definedName name="_xlnm.Print_Area" localSheetId="4">'SO12 - 2 OTEVRENE ZAVL.KAN'!$C$4:$J$39,'SO12 - 2 OTEVRENE ZAVL.KAN'!$C$45:$J$64,'SO12 - 2 OTEVRENE ZAVL.KAN'!$C$70:$K$107</definedName>
    <definedName name="_xlnm.Print_Area" localSheetId="5">'SO13 - HMZ 02 Olešnice'!$C$4:$J$39,'SO13 - HMZ 02 Olešnice'!$C$45:$J$64,'SO13 - HMZ 02 Olešnice'!$C$70:$K$97</definedName>
    <definedName name="_xlnm.Print_Area" localSheetId="6">'SO14 - Třebechovice L7'!$C$4:$J$39,'SO14 - Třebechovice L7'!$C$45:$J$64,'SO14 - Třebechovice L7'!$C$70:$K$107</definedName>
    <definedName name="_xlnm.Print_Area" localSheetId="7">'SO15 - ODPAD A'!$C$4:$J$39,'SO15 - ODPAD A'!$C$45:$J$64,'SO15 - ODPAD A'!$C$70:$K$98</definedName>
    <definedName name="_xlnm.Print_Area" localSheetId="8">'SO16 - ODPAD B'!$C$4:$J$39,'SO16 - ODPAD B'!$C$45:$J$64,'SO16 - ODPAD B'!$C$70:$K$98</definedName>
    <definedName name="_xlnm.Print_Area" localSheetId="9">'SO2 - SLEZSKE PREDM. '!$C$4:$J$39,'SO2 - SLEZSKE PREDM. '!$C$45:$J$64,'SO2 - SLEZSKE PREDM. '!$C$70:$K$104</definedName>
    <definedName name="_xlnm.Print_Area" localSheetId="10">'SO3 - Bříza I (Plotiště)'!$C$4:$J$39,'SO3 - Bříza I (Plotiště)'!$C$45:$J$64,'SO3 - Bříza I (Plotiště)'!$C$70:$K$117</definedName>
    <definedName name="_xlnm.Print_Area" localSheetId="11">'SO4 - ODPADY O4 '!$C$4:$J$39,'SO4 - ODPADY O4 '!$C$45:$J$64,'SO4 - ODPADY O4 '!$C$70:$K$97</definedName>
    <definedName name="_xlnm.Print_Area" localSheetId="12">'SO5 - ODPADY O2a '!$C$4:$J$39,'SO5 - ODPADY O2a '!$C$45:$J$64,'SO5 - ODPADY O2a '!$C$70:$K$97</definedName>
    <definedName name="_xlnm.Print_Area" localSheetId="13">'SO6 - ODPADY O1a'!$C$4:$J$39,'SO6 - ODPADY O1a'!$C$45:$J$64,'SO6 - ODPADY O1a'!$C$70:$K$97</definedName>
    <definedName name="_xlnm.Print_Area" localSheetId="14">'SO7 - ODPADY O1b'!$C$4:$J$39,'SO7 - ODPADY O1b'!$C$45:$J$64,'SO7 - ODPADY O1b'!$C$70:$K$98</definedName>
    <definedName name="_xlnm.Print_Area" localSheetId="15">'SO8 - ODPADY O1c'!$C$4:$J$39,'SO8 - ODPADY O1c'!$C$45:$J$64,'SO8 - ODPADY O1c'!$C$70:$K$97</definedName>
    <definedName name="_xlnm.Print_Area" localSheetId="16">'SO9 - ODPADY O3'!$C$4:$J$39,'SO9 - ODPADY O3'!$C$45:$J$64,'SO9 - ODPADY O3'!$C$70:$K$104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7" l="1"/>
  <c r="J36" i="17"/>
  <c r="AY70" i="1"/>
  <c r="J35" i="17"/>
  <c r="AX70" i="1"/>
  <c r="BI102" i="17"/>
  <c r="BH102" i="17"/>
  <c r="BG102" i="17"/>
  <c r="BF102" i="17"/>
  <c r="T102" i="17"/>
  <c r="R102" i="17"/>
  <c r="P102" i="17"/>
  <c r="BI99" i="17"/>
  <c r="BH99" i="17"/>
  <c r="BG99" i="17"/>
  <c r="BF99" i="17"/>
  <c r="T99" i="17"/>
  <c r="R99" i="17"/>
  <c r="P99" i="17"/>
  <c r="BI94" i="17"/>
  <c r="BH94" i="17"/>
  <c r="BG94" i="17"/>
  <c r="BF94" i="17"/>
  <c r="T94" i="17"/>
  <c r="R94" i="17"/>
  <c r="P94" i="17"/>
  <c r="BI90" i="17"/>
  <c r="BH90" i="17"/>
  <c r="BG90" i="17"/>
  <c r="BF90" i="17"/>
  <c r="T90" i="17"/>
  <c r="R90" i="17"/>
  <c r="P90" i="17"/>
  <c r="BI86" i="17"/>
  <c r="BH86" i="17"/>
  <c r="BG86" i="17"/>
  <c r="BF86" i="17"/>
  <c r="T86" i="17"/>
  <c r="R86" i="17"/>
  <c r="P86" i="17"/>
  <c r="F77" i="17"/>
  <c r="E75" i="17"/>
  <c r="F52" i="17"/>
  <c r="E50" i="17"/>
  <c r="J24" i="17"/>
  <c r="E24" i="17"/>
  <c r="J80" i="17" s="1"/>
  <c r="J23" i="17"/>
  <c r="J21" i="17"/>
  <c r="E21" i="17"/>
  <c r="J79" i="17" s="1"/>
  <c r="J20" i="17"/>
  <c r="J18" i="17"/>
  <c r="E18" i="17"/>
  <c r="F55" i="17" s="1"/>
  <c r="J17" i="17"/>
  <c r="J15" i="17"/>
  <c r="E15" i="17"/>
  <c r="F79" i="17" s="1"/>
  <c r="J14" i="17"/>
  <c r="J12" i="17"/>
  <c r="J77" i="17" s="1"/>
  <c r="E7" i="17"/>
  <c r="E73" i="17" s="1"/>
  <c r="J37" i="16"/>
  <c r="J36" i="16"/>
  <c r="AY69" i="1" s="1"/>
  <c r="J35" i="16"/>
  <c r="AX69" i="1"/>
  <c r="BI95" i="16"/>
  <c r="BH95" i="16"/>
  <c r="BG95" i="16"/>
  <c r="BF95" i="16"/>
  <c r="T95" i="16"/>
  <c r="T94" i="16"/>
  <c r="T93" i="16" s="1"/>
  <c r="R95" i="16"/>
  <c r="R94" i="16"/>
  <c r="R93" i="16" s="1"/>
  <c r="P95" i="16"/>
  <c r="P94" i="16"/>
  <c r="P93" i="16" s="1"/>
  <c r="BI90" i="16"/>
  <c r="BH90" i="16"/>
  <c r="BG90" i="16"/>
  <c r="BF90" i="16"/>
  <c r="T90" i="16"/>
  <c r="R90" i="16"/>
  <c r="P90" i="16"/>
  <c r="BI86" i="16"/>
  <c r="BH86" i="16"/>
  <c r="BG86" i="16"/>
  <c r="BF86" i="16"/>
  <c r="T86" i="16"/>
  <c r="R86" i="16"/>
  <c r="P86" i="16"/>
  <c r="F77" i="16"/>
  <c r="E75" i="16"/>
  <c r="F52" i="16"/>
  <c r="E50" i="16"/>
  <c r="J24" i="16"/>
  <c r="E24" i="16"/>
  <c r="J80" i="16" s="1"/>
  <c r="J23" i="16"/>
  <c r="J21" i="16"/>
  <c r="E21" i="16"/>
  <c r="J79" i="16"/>
  <c r="J20" i="16"/>
  <c r="J18" i="16"/>
  <c r="E18" i="16"/>
  <c r="F80" i="16" s="1"/>
  <c r="J17" i="16"/>
  <c r="J15" i="16"/>
  <c r="E15" i="16"/>
  <c r="F54" i="16"/>
  <c r="J14" i="16"/>
  <c r="J12" i="16"/>
  <c r="J77" i="16" s="1"/>
  <c r="E7" i="16"/>
  <c r="E73" i="16" s="1"/>
  <c r="J37" i="15"/>
  <c r="J36" i="15"/>
  <c r="AY68" i="1"/>
  <c r="J35" i="15"/>
  <c r="AX68" i="1"/>
  <c r="BI96" i="15"/>
  <c r="BH96" i="15"/>
  <c r="BG96" i="15"/>
  <c r="BF96" i="15"/>
  <c r="T96" i="15"/>
  <c r="T95" i="15"/>
  <c r="T94" i="15" s="1"/>
  <c r="R96" i="15"/>
  <c r="R95" i="15"/>
  <c r="R94" i="15" s="1"/>
  <c r="P96" i="15"/>
  <c r="P95" i="15"/>
  <c r="P94" i="15" s="1"/>
  <c r="BI91" i="15"/>
  <c r="BH91" i="15"/>
  <c r="BG91" i="15"/>
  <c r="BF91" i="15"/>
  <c r="T91" i="15"/>
  <c r="R91" i="15"/>
  <c r="P91" i="15"/>
  <c r="BI86" i="15"/>
  <c r="BH86" i="15"/>
  <c r="BG86" i="15"/>
  <c r="BF86" i="15"/>
  <c r="T86" i="15"/>
  <c r="R86" i="15"/>
  <c r="P86" i="15"/>
  <c r="F77" i="15"/>
  <c r="E75" i="15"/>
  <c r="F52" i="15"/>
  <c r="E50" i="15"/>
  <c r="J24" i="15"/>
  <c r="E24" i="15"/>
  <c r="J80" i="15" s="1"/>
  <c r="J23" i="15"/>
  <c r="J21" i="15"/>
  <c r="E21" i="15"/>
  <c r="J79" i="15"/>
  <c r="J20" i="15"/>
  <c r="J18" i="15"/>
  <c r="E18" i="15"/>
  <c r="F80" i="15" s="1"/>
  <c r="J17" i="15"/>
  <c r="J15" i="15"/>
  <c r="E15" i="15"/>
  <c r="F79" i="15"/>
  <c r="J14" i="15"/>
  <c r="J12" i="15"/>
  <c r="J52" i="15"/>
  <c r="E7" i="15"/>
  <c r="E73" i="15"/>
  <c r="J37" i="14"/>
  <c r="J36" i="14"/>
  <c r="AY67" i="1"/>
  <c r="J35" i="14"/>
  <c r="AX67" i="1"/>
  <c r="BI95" i="14"/>
  <c r="BH95" i="14"/>
  <c r="BG95" i="14"/>
  <c r="BF95" i="14"/>
  <c r="T95" i="14"/>
  <c r="T94" i="14"/>
  <c r="T93" i="14" s="1"/>
  <c r="R95" i="14"/>
  <c r="R94" i="14"/>
  <c r="R93" i="14" s="1"/>
  <c r="P95" i="14"/>
  <c r="P94" i="14"/>
  <c r="P93" i="14" s="1"/>
  <c r="BI90" i="14"/>
  <c r="BH90" i="14"/>
  <c r="BG90" i="14"/>
  <c r="BF90" i="14"/>
  <c r="T90" i="14"/>
  <c r="R90" i="14"/>
  <c r="P90" i="14"/>
  <c r="BI86" i="14"/>
  <c r="BH86" i="14"/>
  <c r="BG86" i="14"/>
  <c r="BF86" i="14"/>
  <c r="T86" i="14"/>
  <c r="R86" i="14"/>
  <c r="P86" i="14"/>
  <c r="F77" i="14"/>
  <c r="E75" i="14"/>
  <c r="F52" i="14"/>
  <c r="E50" i="14"/>
  <c r="J24" i="14"/>
  <c r="E24" i="14"/>
  <c r="J80" i="14" s="1"/>
  <c r="J23" i="14"/>
  <c r="J21" i="14"/>
  <c r="E21" i="14"/>
  <c r="J79" i="14"/>
  <c r="J20" i="14"/>
  <c r="J18" i="14"/>
  <c r="E18" i="14"/>
  <c r="F80" i="14" s="1"/>
  <c r="J17" i="14"/>
  <c r="J15" i="14"/>
  <c r="E15" i="14"/>
  <c r="F54" i="14"/>
  <c r="J14" i="14"/>
  <c r="J12" i="14"/>
  <c r="J77" i="14"/>
  <c r="E7" i="14"/>
  <c r="E48" i="14" s="1"/>
  <c r="J37" i="13"/>
  <c r="J36" i="13"/>
  <c r="AY66" i="1"/>
  <c r="J35" i="13"/>
  <c r="AX66" i="1"/>
  <c r="BI95" i="13"/>
  <c r="BH95" i="13"/>
  <c r="BG95" i="13"/>
  <c r="BF95" i="13"/>
  <c r="T95" i="13"/>
  <c r="T94" i="13"/>
  <c r="T93" i="13" s="1"/>
  <c r="R95" i="13"/>
  <c r="R94" i="13"/>
  <c r="R93" i="13" s="1"/>
  <c r="P95" i="13"/>
  <c r="P94" i="13"/>
  <c r="P93" i="13" s="1"/>
  <c r="BI90" i="13"/>
  <c r="BH90" i="13"/>
  <c r="BG90" i="13"/>
  <c r="BF90" i="13"/>
  <c r="T90" i="13"/>
  <c r="R90" i="13"/>
  <c r="P90" i="13"/>
  <c r="BI86" i="13"/>
  <c r="BH86" i="13"/>
  <c r="BG86" i="13"/>
  <c r="BF86" i="13"/>
  <c r="T86" i="13"/>
  <c r="R86" i="13"/>
  <c r="P86" i="13"/>
  <c r="F77" i="13"/>
  <c r="E75" i="13"/>
  <c r="F52" i="13"/>
  <c r="E50" i="13"/>
  <c r="J24" i="13"/>
  <c r="E24" i="13"/>
  <c r="J55" i="13" s="1"/>
  <c r="J23" i="13"/>
  <c r="J21" i="13"/>
  <c r="E21" i="13"/>
  <c r="J79" i="13"/>
  <c r="J20" i="13"/>
  <c r="J18" i="13"/>
  <c r="E18" i="13"/>
  <c r="F80" i="13" s="1"/>
  <c r="J17" i="13"/>
  <c r="J15" i="13"/>
  <c r="E15" i="13"/>
  <c r="F54" i="13"/>
  <c r="J14" i="13"/>
  <c r="J12" i="13"/>
  <c r="J52" i="13" s="1"/>
  <c r="E7" i="13"/>
  <c r="E73" i="13" s="1"/>
  <c r="J37" i="12"/>
  <c r="J36" i="12"/>
  <c r="AY65" i="1"/>
  <c r="J35" i="12"/>
  <c r="AX65" i="1"/>
  <c r="BI95" i="12"/>
  <c r="BH95" i="12"/>
  <c r="BG95" i="12"/>
  <c r="BF95" i="12"/>
  <c r="T95" i="12"/>
  <c r="T94" i="12"/>
  <c r="T93" i="12" s="1"/>
  <c r="R95" i="12"/>
  <c r="R94" i="12"/>
  <c r="R93" i="12" s="1"/>
  <c r="P95" i="12"/>
  <c r="P94" i="12"/>
  <c r="P93" i="12" s="1"/>
  <c r="BI90" i="12"/>
  <c r="BH90" i="12"/>
  <c r="BG90" i="12"/>
  <c r="BF90" i="12"/>
  <c r="T90" i="12"/>
  <c r="R90" i="12"/>
  <c r="P90" i="12"/>
  <c r="BI86" i="12"/>
  <c r="BH86" i="12"/>
  <c r="BG86" i="12"/>
  <c r="BF86" i="12"/>
  <c r="T86" i="12"/>
  <c r="R86" i="12"/>
  <c r="P86" i="12"/>
  <c r="F77" i="12"/>
  <c r="E75" i="12"/>
  <c r="F52" i="12"/>
  <c r="E50" i="12"/>
  <c r="J24" i="12"/>
  <c r="E24" i="12"/>
  <c r="J80" i="12" s="1"/>
  <c r="J23" i="12"/>
  <c r="J21" i="12"/>
  <c r="E21" i="12"/>
  <c r="J79" i="12"/>
  <c r="J20" i="12"/>
  <c r="J18" i="12"/>
  <c r="E18" i="12"/>
  <c r="F55" i="12" s="1"/>
  <c r="J17" i="12"/>
  <c r="J15" i="12"/>
  <c r="E15" i="12"/>
  <c r="F54" i="12"/>
  <c r="J14" i="12"/>
  <c r="J12" i="12"/>
  <c r="J77" i="12" s="1"/>
  <c r="E7" i="12"/>
  <c r="E73" i="12" s="1"/>
  <c r="J37" i="11"/>
  <c r="J36" i="11"/>
  <c r="AY64" i="1"/>
  <c r="J35" i="11"/>
  <c r="AX64" i="1"/>
  <c r="BI115" i="11"/>
  <c r="BH115" i="11"/>
  <c r="BG115" i="11"/>
  <c r="BF115" i="11"/>
  <c r="T115" i="11"/>
  <c r="R115" i="11"/>
  <c r="P115" i="11"/>
  <c r="BI112" i="11"/>
  <c r="BH112" i="11"/>
  <c r="BG112" i="11"/>
  <c r="BF112" i="11"/>
  <c r="T112" i="11"/>
  <c r="R112" i="11"/>
  <c r="P112" i="11"/>
  <c r="BI109" i="11"/>
  <c r="BH109" i="11"/>
  <c r="BG109" i="11"/>
  <c r="BF109" i="11"/>
  <c r="T109" i="11"/>
  <c r="R109" i="11"/>
  <c r="P109" i="11"/>
  <c r="BI104" i="11"/>
  <c r="BH104" i="11"/>
  <c r="BG104" i="11"/>
  <c r="BF104" i="11"/>
  <c r="T104" i="11"/>
  <c r="R104" i="11"/>
  <c r="P104" i="11"/>
  <c r="BI101" i="11"/>
  <c r="BH101" i="11"/>
  <c r="BG101" i="11"/>
  <c r="BF101" i="11"/>
  <c r="T101" i="11"/>
  <c r="R101" i="11"/>
  <c r="P101" i="11"/>
  <c r="BI96" i="11"/>
  <c r="BH96" i="11"/>
  <c r="BG96" i="11"/>
  <c r="BF96" i="11"/>
  <c r="T96" i="11"/>
  <c r="R96" i="11"/>
  <c r="P96" i="11"/>
  <c r="BI91" i="11"/>
  <c r="BH91" i="11"/>
  <c r="BG91" i="11"/>
  <c r="BF91" i="11"/>
  <c r="T91" i="11"/>
  <c r="R91" i="11"/>
  <c r="P91" i="11"/>
  <c r="BI86" i="11"/>
  <c r="BH86" i="11"/>
  <c r="BG86" i="11"/>
  <c r="BF86" i="11"/>
  <c r="T86" i="11"/>
  <c r="R86" i="11"/>
  <c r="P86" i="11"/>
  <c r="F77" i="11"/>
  <c r="E75" i="11"/>
  <c r="F52" i="11"/>
  <c r="E50" i="11"/>
  <c r="J24" i="11"/>
  <c r="E24" i="11"/>
  <c r="J80" i="11" s="1"/>
  <c r="J23" i="11"/>
  <c r="J21" i="11"/>
  <c r="E21" i="11"/>
  <c r="J54" i="11" s="1"/>
  <c r="J20" i="11"/>
  <c r="J18" i="11"/>
  <c r="E18" i="11"/>
  <c r="F55" i="11" s="1"/>
  <c r="J17" i="11"/>
  <c r="J15" i="11"/>
  <c r="E15" i="11"/>
  <c r="F54" i="11" s="1"/>
  <c r="J14" i="11"/>
  <c r="J12" i="11"/>
  <c r="J77" i="11" s="1"/>
  <c r="E7" i="11"/>
  <c r="E73" i="11"/>
  <c r="J37" i="10"/>
  <c r="J36" i="10"/>
  <c r="AY63" i="1" s="1"/>
  <c r="J35" i="10"/>
  <c r="AX63" i="1" s="1"/>
  <c r="BI102" i="10"/>
  <c r="BH102" i="10"/>
  <c r="BG102" i="10"/>
  <c r="BF102" i="10"/>
  <c r="T102" i="10"/>
  <c r="R102" i="10"/>
  <c r="P102" i="10"/>
  <c r="BI99" i="10"/>
  <c r="BH99" i="10"/>
  <c r="BG99" i="10"/>
  <c r="BF99" i="10"/>
  <c r="T99" i="10"/>
  <c r="R99" i="10"/>
  <c r="P99" i="10"/>
  <c r="BI94" i="10"/>
  <c r="BH94" i="10"/>
  <c r="BG94" i="10"/>
  <c r="BF94" i="10"/>
  <c r="T94" i="10"/>
  <c r="R94" i="10"/>
  <c r="P94" i="10"/>
  <c r="BI90" i="10"/>
  <c r="BH90" i="10"/>
  <c r="BG90" i="10"/>
  <c r="BF90" i="10"/>
  <c r="T90" i="10"/>
  <c r="R90" i="10"/>
  <c r="P90" i="10"/>
  <c r="BI86" i="10"/>
  <c r="BH86" i="10"/>
  <c r="BG86" i="10"/>
  <c r="BF86" i="10"/>
  <c r="T86" i="10"/>
  <c r="R86" i="10"/>
  <c r="P86" i="10"/>
  <c r="F77" i="10"/>
  <c r="E75" i="10"/>
  <c r="F52" i="10"/>
  <c r="E50" i="10"/>
  <c r="J24" i="10"/>
  <c r="E24" i="10"/>
  <c r="J55" i="10" s="1"/>
  <c r="J23" i="10"/>
  <c r="J21" i="10"/>
  <c r="E21" i="10"/>
  <c r="J79" i="10" s="1"/>
  <c r="J20" i="10"/>
  <c r="J18" i="10"/>
  <c r="E18" i="10"/>
  <c r="F80" i="10" s="1"/>
  <c r="J17" i="10"/>
  <c r="J15" i="10"/>
  <c r="E15" i="10"/>
  <c r="F54" i="10" s="1"/>
  <c r="J14" i="10"/>
  <c r="J12" i="10"/>
  <c r="J52" i="10"/>
  <c r="E7" i="10"/>
  <c r="E48" i="10"/>
  <c r="J37" i="9"/>
  <c r="J36" i="9"/>
  <c r="AY62" i="1" s="1"/>
  <c r="J35" i="9"/>
  <c r="AX62" i="1" s="1"/>
  <c r="BI96" i="9"/>
  <c r="BH96" i="9"/>
  <c r="BG96" i="9"/>
  <c r="BF96" i="9"/>
  <c r="T96" i="9"/>
  <c r="T95" i="9"/>
  <c r="T94" i="9"/>
  <c r="R96" i="9"/>
  <c r="R95" i="9"/>
  <c r="R94" i="9" s="1"/>
  <c r="P96" i="9"/>
  <c r="P95" i="9"/>
  <c r="P94" i="9" s="1"/>
  <c r="BI91" i="9"/>
  <c r="BH91" i="9"/>
  <c r="BG91" i="9"/>
  <c r="BF91" i="9"/>
  <c r="T91" i="9"/>
  <c r="R91" i="9"/>
  <c r="P91" i="9"/>
  <c r="BI86" i="9"/>
  <c r="BH86" i="9"/>
  <c r="BG86" i="9"/>
  <c r="BF86" i="9"/>
  <c r="T86" i="9"/>
  <c r="R86" i="9"/>
  <c r="P86" i="9"/>
  <c r="F77" i="9"/>
  <c r="E75" i="9"/>
  <c r="F52" i="9"/>
  <c r="E50" i="9"/>
  <c r="J24" i="9"/>
  <c r="E24" i="9"/>
  <c r="J55" i="9" s="1"/>
  <c r="J23" i="9"/>
  <c r="J21" i="9"/>
  <c r="E21" i="9"/>
  <c r="J79" i="9"/>
  <c r="J20" i="9"/>
  <c r="J18" i="9"/>
  <c r="E18" i="9"/>
  <c r="F55" i="9" s="1"/>
  <c r="J17" i="9"/>
  <c r="J15" i="9"/>
  <c r="E15" i="9"/>
  <c r="F79" i="9"/>
  <c r="J14" i="9"/>
  <c r="J12" i="9"/>
  <c r="J77" i="9"/>
  <c r="E7" i="9"/>
  <c r="E48" i="9"/>
  <c r="J37" i="8"/>
  <c r="J36" i="8"/>
  <c r="AY61" i="1"/>
  <c r="J35" i="8"/>
  <c r="AX61" i="1" s="1"/>
  <c r="BI96" i="8"/>
  <c r="BH96" i="8"/>
  <c r="BG96" i="8"/>
  <c r="BF96" i="8"/>
  <c r="T96" i="8"/>
  <c r="T95" i="8"/>
  <c r="T94" i="8"/>
  <c r="R96" i="8"/>
  <c r="R95" i="8"/>
  <c r="R94" i="8" s="1"/>
  <c r="P96" i="8"/>
  <c r="P95" i="8"/>
  <c r="P94" i="8" s="1"/>
  <c r="BI91" i="8"/>
  <c r="BH91" i="8"/>
  <c r="BG91" i="8"/>
  <c r="BF91" i="8"/>
  <c r="T91" i="8"/>
  <c r="R91" i="8"/>
  <c r="P91" i="8"/>
  <c r="BI86" i="8"/>
  <c r="BH86" i="8"/>
  <c r="BG86" i="8"/>
  <c r="BF86" i="8"/>
  <c r="T86" i="8"/>
  <c r="R86" i="8"/>
  <c r="P86" i="8"/>
  <c r="F77" i="8"/>
  <c r="E75" i="8"/>
  <c r="F52" i="8"/>
  <c r="E50" i="8"/>
  <c r="J24" i="8"/>
  <c r="E24" i="8"/>
  <c r="J55" i="8" s="1"/>
  <c r="J23" i="8"/>
  <c r="J21" i="8"/>
  <c r="E21" i="8"/>
  <c r="J79" i="8"/>
  <c r="J20" i="8"/>
  <c r="J18" i="8"/>
  <c r="E18" i="8"/>
  <c r="F80" i="8" s="1"/>
  <c r="J17" i="8"/>
  <c r="J15" i="8"/>
  <c r="E15" i="8"/>
  <c r="F54" i="8"/>
  <c r="J14" i="8"/>
  <c r="J12" i="8"/>
  <c r="J52" i="8"/>
  <c r="E7" i="8"/>
  <c r="E73" i="8"/>
  <c r="J37" i="7"/>
  <c r="J36" i="7"/>
  <c r="AY60" i="1"/>
  <c r="J35" i="7"/>
  <c r="AX60" i="1" s="1"/>
  <c r="BI105" i="7"/>
  <c r="BH105" i="7"/>
  <c r="BG105" i="7"/>
  <c r="BF105" i="7"/>
  <c r="T105" i="7"/>
  <c r="R105" i="7"/>
  <c r="P105" i="7"/>
  <c r="BI102" i="7"/>
  <c r="BH102" i="7"/>
  <c r="BG102" i="7"/>
  <c r="BF102" i="7"/>
  <c r="T102" i="7"/>
  <c r="R102" i="7"/>
  <c r="P102" i="7"/>
  <c r="BI97" i="7"/>
  <c r="BH97" i="7"/>
  <c r="BG97" i="7"/>
  <c r="BF97" i="7"/>
  <c r="T97" i="7"/>
  <c r="R97" i="7"/>
  <c r="P97" i="7"/>
  <c r="BI94" i="7"/>
  <c r="BH94" i="7"/>
  <c r="BG94" i="7"/>
  <c r="BF94" i="7"/>
  <c r="T94" i="7"/>
  <c r="R94" i="7"/>
  <c r="P94" i="7"/>
  <c r="BI90" i="7"/>
  <c r="BH90" i="7"/>
  <c r="BG90" i="7"/>
  <c r="BF90" i="7"/>
  <c r="T90" i="7"/>
  <c r="R90" i="7"/>
  <c r="P90" i="7"/>
  <c r="BI86" i="7"/>
  <c r="BH86" i="7"/>
  <c r="BG86" i="7"/>
  <c r="BF86" i="7"/>
  <c r="T86" i="7"/>
  <c r="R86" i="7"/>
  <c r="P86" i="7"/>
  <c r="F77" i="7"/>
  <c r="E75" i="7"/>
  <c r="F52" i="7"/>
  <c r="E50" i="7"/>
  <c r="J24" i="7"/>
  <c r="E24" i="7"/>
  <c r="J55" i="7"/>
  <c r="J23" i="7"/>
  <c r="J21" i="7"/>
  <c r="E21" i="7"/>
  <c r="J79" i="7" s="1"/>
  <c r="J20" i="7"/>
  <c r="J18" i="7"/>
  <c r="E18" i="7"/>
  <c r="F80" i="7"/>
  <c r="J17" i="7"/>
  <c r="J15" i="7"/>
  <c r="E15" i="7"/>
  <c r="F79" i="7" s="1"/>
  <c r="J14" i="7"/>
  <c r="J12" i="7"/>
  <c r="J77" i="7" s="1"/>
  <c r="E7" i="7"/>
  <c r="E73" i="7" s="1"/>
  <c r="J37" i="6"/>
  <c r="J36" i="6"/>
  <c r="AY59" i="1" s="1"/>
  <c r="J35" i="6"/>
  <c r="AX59" i="1"/>
  <c r="BI95" i="6"/>
  <c r="BH95" i="6"/>
  <c r="BG95" i="6"/>
  <c r="BF95" i="6"/>
  <c r="T95" i="6"/>
  <c r="T94" i="6" s="1"/>
  <c r="T93" i="6" s="1"/>
  <c r="R95" i="6"/>
  <c r="R94" i="6" s="1"/>
  <c r="R93" i="6" s="1"/>
  <c r="P95" i="6"/>
  <c r="P94" i="6"/>
  <c r="P93" i="6"/>
  <c r="BI90" i="6"/>
  <c r="BH90" i="6"/>
  <c r="BG90" i="6"/>
  <c r="BF90" i="6"/>
  <c r="T90" i="6"/>
  <c r="R90" i="6"/>
  <c r="P90" i="6"/>
  <c r="BI86" i="6"/>
  <c r="BH86" i="6"/>
  <c r="BG86" i="6"/>
  <c r="BF86" i="6"/>
  <c r="T86" i="6"/>
  <c r="R86" i="6"/>
  <c r="P86" i="6"/>
  <c r="F77" i="6"/>
  <c r="E75" i="6"/>
  <c r="F52" i="6"/>
  <c r="E50" i="6"/>
  <c r="J24" i="6"/>
  <c r="E24" i="6"/>
  <c r="J80" i="6" s="1"/>
  <c r="J23" i="6"/>
  <c r="J21" i="6"/>
  <c r="E21" i="6"/>
  <c r="J54" i="6"/>
  <c r="J20" i="6"/>
  <c r="J18" i="6"/>
  <c r="E18" i="6"/>
  <c r="F80" i="6" s="1"/>
  <c r="J17" i="6"/>
  <c r="J15" i="6"/>
  <c r="E15" i="6"/>
  <c r="F79" i="6"/>
  <c r="J14" i="6"/>
  <c r="J12" i="6"/>
  <c r="J77" i="6"/>
  <c r="E7" i="6"/>
  <c r="E73" i="6" s="1"/>
  <c r="J37" i="5"/>
  <c r="J36" i="5"/>
  <c r="AY58" i="1"/>
  <c r="J35" i="5"/>
  <c r="AX58" i="1"/>
  <c r="BI105" i="5"/>
  <c r="BH105" i="5"/>
  <c r="BG105" i="5"/>
  <c r="BF105" i="5"/>
  <c r="T105" i="5"/>
  <c r="R105" i="5"/>
  <c r="P105" i="5"/>
  <c r="BI102" i="5"/>
  <c r="BH102" i="5"/>
  <c r="BG102" i="5"/>
  <c r="BF102" i="5"/>
  <c r="T102" i="5"/>
  <c r="R102" i="5"/>
  <c r="P102" i="5"/>
  <c r="BI97" i="5"/>
  <c r="BH97" i="5"/>
  <c r="BG97" i="5"/>
  <c r="BF97" i="5"/>
  <c r="T97" i="5"/>
  <c r="R97" i="5"/>
  <c r="P97" i="5"/>
  <c r="BI94" i="5"/>
  <c r="BH94" i="5"/>
  <c r="BG94" i="5"/>
  <c r="BF94" i="5"/>
  <c r="T94" i="5"/>
  <c r="R94" i="5"/>
  <c r="P94" i="5"/>
  <c r="BI90" i="5"/>
  <c r="BH90" i="5"/>
  <c r="BG90" i="5"/>
  <c r="BF90" i="5"/>
  <c r="T90" i="5"/>
  <c r="R90" i="5"/>
  <c r="P90" i="5"/>
  <c r="BI86" i="5"/>
  <c r="BH86" i="5"/>
  <c r="BG86" i="5"/>
  <c r="BF86" i="5"/>
  <c r="T86" i="5"/>
  <c r="R86" i="5"/>
  <c r="P86" i="5"/>
  <c r="F77" i="5"/>
  <c r="E75" i="5"/>
  <c r="F52" i="5"/>
  <c r="E50" i="5"/>
  <c r="J24" i="5"/>
  <c r="E24" i="5"/>
  <c r="J80" i="5"/>
  <c r="J23" i="5"/>
  <c r="J21" i="5"/>
  <c r="E21" i="5"/>
  <c r="J79" i="5"/>
  <c r="J20" i="5"/>
  <c r="J18" i="5"/>
  <c r="E18" i="5"/>
  <c r="F55" i="5"/>
  <c r="J17" i="5"/>
  <c r="J15" i="5"/>
  <c r="E15" i="5"/>
  <c r="F79" i="5"/>
  <c r="J14" i="5"/>
  <c r="J12" i="5"/>
  <c r="J77" i="5" s="1"/>
  <c r="E7" i="5"/>
  <c r="E73" i="5" s="1"/>
  <c r="J37" i="4"/>
  <c r="J36" i="4"/>
  <c r="AY57" i="1"/>
  <c r="J35" i="4"/>
  <c r="AX57" i="1" s="1"/>
  <c r="BI96" i="4"/>
  <c r="BH96" i="4"/>
  <c r="BG96" i="4"/>
  <c r="BF96" i="4"/>
  <c r="T96" i="4"/>
  <c r="T95" i="4"/>
  <c r="T94" i="4"/>
  <c r="R96" i="4"/>
  <c r="R95" i="4"/>
  <c r="R94" i="4"/>
  <c r="P96" i="4"/>
  <c r="P95" i="4" s="1"/>
  <c r="P94" i="4" s="1"/>
  <c r="BI91" i="4"/>
  <c r="BH91" i="4"/>
  <c r="BG91" i="4"/>
  <c r="BF91" i="4"/>
  <c r="T91" i="4"/>
  <c r="R91" i="4"/>
  <c r="P91" i="4"/>
  <c r="BI86" i="4"/>
  <c r="BH86" i="4"/>
  <c r="BG86" i="4"/>
  <c r="BF86" i="4"/>
  <c r="T86" i="4"/>
  <c r="R86" i="4"/>
  <c r="P86" i="4"/>
  <c r="F77" i="4"/>
  <c r="E75" i="4"/>
  <c r="F52" i="4"/>
  <c r="E50" i="4"/>
  <c r="J24" i="4"/>
  <c r="E24" i="4"/>
  <c r="J80" i="4"/>
  <c r="J23" i="4"/>
  <c r="J21" i="4"/>
  <c r="E21" i="4"/>
  <c r="J79" i="4"/>
  <c r="J20" i="4"/>
  <c r="J18" i="4"/>
  <c r="E18" i="4"/>
  <c r="F80" i="4"/>
  <c r="J17" i="4"/>
  <c r="J15" i="4"/>
  <c r="E15" i="4"/>
  <c r="F54" i="4"/>
  <c r="J14" i="4"/>
  <c r="J12" i="4"/>
  <c r="J77" i="4"/>
  <c r="E7" i="4"/>
  <c r="E73" i="4" s="1"/>
  <c r="J37" i="3"/>
  <c r="J36" i="3"/>
  <c r="AY56" i="1"/>
  <c r="J35" i="3"/>
  <c r="AX56" i="1" s="1"/>
  <c r="BI95" i="3"/>
  <c r="BH95" i="3"/>
  <c r="BG95" i="3"/>
  <c r="BF95" i="3"/>
  <c r="T95" i="3"/>
  <c r="T94" i="3"/>
  <c r="T93" i="3"/>
  <c r="R95" i="3"/>
  <c r="R94" i="3"/>
  <c r="R93" i="3"/>
  <c r="P95" i="3"/>
  <c r="P94" i="3"/>
  <c r="P93" i="3" s="1"/>
  <c r="BI90" i="3"/>
  <c r="BH90" i="3"/>
  <c r="BG90" i="3"/>
  <c r="BF90" i="3"/>
  <c r="T90" i="3"/>
  <c r="R90" i="3"/>
  <c r="P90" i="3"/>
  <c r="BI86" i="3"/>
  <c r="BH86" i="3"/>
  <c r="BG86" i="3"/>
  <c r="BF86" i="3"/>
  <c r="T86" i="3"/>
  <c r="R86" i="3"/>
  <c r="P86" i="3"/>
  <c r="F77" i="3"/>
  <c r="E75" i="3"/>
  <c r="F52" i="3"/>
  <c r="E50" i="3"/>
  <c r="J24" i="3"/>
  <c r="E24" i="3"/>
  <c r="J80" i="3"/>
  <c r="J23" i="3"/>
  <c r="J21" i="3"/>
  <c r="E21" i="3"/>
  <c r="J54" i="3"/>
  <c r="J20" i="3"/>
  <c r="J18" i="3"/>
  <c r="E18" i="3"/>
  <c r="F80" i="3"/>
  <c r="J17" i="3"/>
  <c r="J15" i="3"/>
  <c r="E15" i="3"/>
  <c r="F54" i="3"/>
  <c r="J14" i="3"/>
  <c r="J12" i="3"/>
  <c r="J52" i="3"/>
  <c r="E7" i="3"/>
  <c r="E73" i="3" s="1"/>
  <c r="J37" i="2"/>
  <c r="J36" i="2"/>
  <c r="AY55" i="1"/>
  <c r="J35" i="2"/>
  <c r="AX55" i="1" s="1"/>
  <c r="BI105" i="2"/>
  <c r="BH105" i="2"/>
  <c r="BG105" i="2"/>
  <c r="BF105" i="2"/>
  <c r="T105" i="2"/>
  <c r="R105" i="2"/>
  <c r="P105" i="2"/>
  <c r="BI102" i="2"/>
  <c r="BH102" i="2"/>
  <c r="BG102" i="2"/>
  <c r="BF102" i="2"/>
  <c r="T102" i="2"/>
  <c r="R102" i="2"/>
  <c r="P102" i="2"/>
  <c r="BI97" i="2"/>
  <c r="BH97" i="2"/>
  <c r="BG97" i="2"/>
  <c r="BF97" i="2"/>
  <c r="T97" i="2"/>
  <c r="R97" i="2"/>
  <c r="P97" i="2"/>
  <c r="BI94" i="2"/>
  <c r="BH94" i="2"/>
  <c r="BG94" i="2"/>
  <c r="BF94" i="2"/>
  <c r="T94" i="2"/>
  <c r="R94" i="2"/>
  <c r="P94" i="2"/>
  <c r="BI90" i="2"/>
  <c r="BH90" i="2"/>
  <c r="BG90" i="2"/>
  <c r="BF90" i="2"/>
  <c r="T90" i="2"/>
  <c r="R90" i="2"/>
  <c r="P90" i="2"/>
  <c r="BI86" i="2"/>
  <c r="BH86" i="2"/>
  <c r="BG86" i="2"/>
  <c r="BF86" i="2"/>
  <c r="T86" i="2"/>
  <c r="R86" i="2"/>
  <c r="P86" i="2"/>
  <c r="F77" i="2"/>
  <c r="E75" i="2"/>
  <c r="F52" i="2"/>
  <c r="E50" i="2"/>
  <c r="J24" i="2"/>
  <c r="E24" i="2"/>
  <c r="J80" i="2"/>
  <c r="J23" i="2"/>
  <c r="J21" i="2"/>
  <c r="E21" i="2"/>
  <c r="J54" i="2" s="1"/>
  <c r="J20" i="2"/>
  <c r="J18" i="2"/>
  <c r="E18" i="2"/>
  <c r="F80" i="2"/>
  <c r="J17" i="2"/>
  <c r="J15" i="2"/>
  <c r="E15" i="2"/>
  <c r="F54" i="2" s="1"/>
  <c r="J14" i="2"/>
  <c r="J12" i="2"/>
  <c r="J77" i="2" s="1"/>
  <c r="E7" i="2"/>
  <c r="E48" i="2"/>
  <c r="L50" i="1"/>
  <c r="AM50" i="1"/>
  <c r="AM49" i="1"/>
  <c r="L49" i="1"/>
  <c r="AM47" i="1"/>
  <c r="L47" i="1"/>
  <c r="L45" i="1"/>
  <c r="L44" i="1"/>
  <c r="J96" i="8"/>
  <c r="BK90" i="3"/>
  <c r="BK86" i="9"/>
  <c r="BK115" i="11"/>
  <c r="J86" i="8"/>
  <c r="J91" i="8"/>
  <c r="BK90" i="10"/>
  <c r="BK97" i="2"/>
  <c r="J105" i="5"/>
  <c r="BK95" i="6"/>
  <c r="J105" i="7"/>
  <c r="BK90" i="2"/>
  <c r="J86" i="14"/>
  <c r="BK90" i="5"/>
  <c r="BK86" i="8"/>
  <c r="J86" i="11"/>
  <c r="J86" i="9"/>
  <c r="BK109" i="11"/>
  <c r="F34" i="12"/>
  <c r="J90" i="14"/>
  <c r="J90" i="5"/>
  <c r="BK86" i="12"/>
  <c r="BK97" i="7"/>
  <c r="J86" i="3"/>
  <c r="J97" i="7"/>
  <c r="BK105" i="2"/>
  <c r="BK91" i="8"/>
  <c r="J97" i="2"/>
  <c r="J91" i="9"/>
  <c r="J86" i="10"/>
  <c r="J102" i="2"/>
  <c r="J86" i="5"/>
  <c r="BK95" i="13"/>
  <c r="J90" i="13"/>
  <c r="J90" i="6"/>
  <c r="J86" i="4"/>
  <c r="BK86" i="17"/>
  <c r="BK95" i="14"/>
  <c r="BK99" i="17"/>
  <c r="BK86" i="15"/>
  <c r="BK112" i="11"/>
  <c r="J86" i="2"/>
  <c r="J91" i="15"/>
  <c r="J94" i="7"/>
  <c r="J94" i="17"/>
  <c r="BK96" i="8"/>
  <c r="J86" i="7"/>
  <c r="BK102" i="2"/>
  <c r="J94" i="10"/>
  <c r="BK90" i="12"/>
  <c r="J90" i="17"/>
  <c r="J86" i="16"/>
  <c r="J86" i="15"/>
  <c r="J109" i="11"/>
  <c r="J95" i="13"/>
  <c r="J94" i="2"/>
  <c r="BK102" i="17"/>
  <c r="J102" i="5"/>
  <c r="BK86" i="16"/>
  <c r="J102" i="7"/>
  <c r="J94" i="5"/>
  <c r="BK101" i="11"/>
  <c r="J86" i="13"/>
  <c r="BK90" i="16"/>
  <c r="BK97" i="5"/>
  <c r="BK99" i="10"/>
  <c r="J90" i="10"/>
  <c r="J86" i="17"/>
  <c r="J99" i="17"/>
  <c r="J95" i="16"/>
  <c r="BK96" i="15"/>
  <c r="BK95" i="3"/>
  <c r="J86" i="6"/>
  <c r="J91" i="11"/>
  <c r="J105" i="2"/>
  <c r="BK91" i="11"/>
  <c r="F37" i="8"/>
  <c r="BK86" i="14"/>
  <c r="BK91" i="4"/>
  <c r="BK86" i="5"/>
  <c r="BK86" i="10"/>
  <c r="J90" i="2"/>
  <c r="J34" i="4"/>
  <c r="AW57" i="1"/>
  <c r="BK102" i="5"/>
  <c r="BK94" i="10"/>
  <c r="BK91" i="15"/>
  <c r="BK94" i="5"/>
  <c r="J112" i="11"/>
  <c r="J96" i="15"/>
  <c r="J96" i="11"/>
  <c r="J95" i="14"/>
  <c r="BK86" i="7"/>
  <c r="BK96" i="11"/>
  <c r="J97" i="5"/>
  <c r="BK94" i="7"/>
  <c r="BK105" i="7"/>
  <c r="J102" i="17"/>
  <c r="BK90" i="6"/>
  <c r="J95" i="6"/>
  <c r="J95" i="12"/>
  <c r="BK90" i="7"/>
  <c r="J90" i="3"/>
  <c r="J102" i="10"/>
  <c r="J96" i="9"/>
  <c r="J104" i="11"/>
  <c r="J115" i="11"/>
  <c r="BK102" i="7"/>
  <c r="J90" i="16"/>
  <c r="BK86" i="3"/>
  <c r="BK90" i="13"/>
  <c r="BK102" i="10"/>
  <c r="J96" i="4"/>
  <c r="BK95" i="16"/>
  <c r="BK105" i="5"/>
  <c r="BK94" i="2"/>
  <c r="BK90" i="17"/>
  <c r="BK86" i="4"/>
  <c r="BK91" i="9"/>
  <c r="J101" i="11"/>
  <c r="BK90" i="14"/>
  <c r="J34" i="3"/>
  <c r="AW56" i="1"/>
  <c r="BK94" i="17"/>
  <c r="BK86" i="11"/>
  <c r="J99" i="10"/>
  <c r="BK95" i="12"/>
  <c r="AS54" i="1"/>
  <c r="J90" i="7"/>
  <c r="BK86" i="2"/>
  <c r="J90" i="12"/>
  <c r="BK96" i="4"/>
  <c r="BK86" i="6"/>
  <c r="J91" i="4"/>
  <c r="BK86" i="13"/>
  <c r="J95" i="3"/>
  <c r="BK96" i="9"/>
  <c r="BK104" i="11"/>
  <c r="J86" i="12"/>
  <c r="T98" i="17" l="1"/>
  <c r="T97" i="17"/>
  <c r="R101" i="2"/>
  <c r="R100" i="2" s="1"/>
  <c r="BK85" i="5"/>
  <c r="J85" i="5" s="1"/>
  <c r="J61" i="5" s="1"/>
  <c r="P101" i="5"/>
  <c r="P100" i="5" s="1"/>
  <c r="T85" i="6"/>
  <c r="T84" i="6"/>
  <c r="T83" i="6" s="1"/>
  <c r="T101" i="7"/>
  <c r="T100" i="7" s="1"/>
  <c r="BK85" i="9"/>
  <c r="BK84" i="9"/>
  <c r="J84" i="9" s="1"/>
  <c r="J60" i="9" s="1"/>
  <c r="T108" i="11"/>
  <c r="T107" i="11" s="1"/>
  <c r="BK85" i="13"/>
  <c r="BK84" i="13" s="1"/>
  <c r="T85" i="2"/>
  <c r="T84" i="2"/>
  <c r="T83" i="2" s="1"/>
  <c r="BK85" i="10"/>
  <c r="J85" i="10"/>
  <c r="J61" i="10" s="1"/>
  <c r="T101" i="2"/>
  <c r="T100" i="2" s="1"/>
  <c r="BK85" i="6"/>
  <c r="BK84" i="6" s="1"/>
  <c r="J85" i="6"/>
  <c r="J61" i="6" s="1"/>
  <c r="T85" i="8"/>
  <c r="T84" i="8"/>
  <c r="T83" i="8" s="1"/>
  <c r="P85" i="10"/>
  <c r="P84" i="10" s="1"/>
  <c r="T85" i="11"/>
  <c r="T84" i="11"/>
  <c r="T83" i="11" s="1"/>
  <c r="T85" i="13"/>
  <c r="T84" i="13"/>
  <c r="T83" i="13" s="1"/>
  <c r="P85" i="6"/>
  <c r="P84" i="6" s="1"/>
  <c r="P83" i="6" s="1"/>
  <c r="AU59" i="1" s="1"/>
  <c r="R98" i="10"/>
  <c r="R97" i="10"/>
  <c r="R108" i="11"/>
  <c r="R107" i="11" s="1"/>
  <c r="BK85" i="12"/>
  <c r="J85" i="12" s="1"/>
  <c r="J61" i="12" s="1"/>
  <c r="P101" i="7"/>
  <c r="P100" i="7" s="1"/>
  <c r="P108" i="11"/>
  <c r="P107" i="11"/>
  <c r="BK101" i="2"/>
  <c r="J101" i="2"/>
  <c r="J63" i="2" s="1"/>
  <c r="BK85" i="3"/>
  <c r="J85" i="3"/>
  <c r="J61" i="3" s="1"/>
  <c r="P85" i="4"/>
  <c r="P84" i="4"/>
  <c r="P83" i="4" s="1"/>
  <c r="AU57" i="1" s="1"/>
  <c r="R85" i="5"/>
  <c r="R84" i="5"/>
  <c r="R101" i="7"/>
  <c r="R100" i="7" s="1"/>
  <c r="R85" i="8"/>
  <c r="R84" i="8"/>
  <c r="R83" i="8" s="1"/>
  <c r="R85" i="9"/>
  <c r="R84" i="9" s="1"/>
  <c r="R83" i="9" s="1"/>
  <c r="T85" i="10"/>
  <c r="T84" i="10" s="1"/>
  <c r="BK108" i="11"/>
  <c r="BK107" i="11"/>
  <c r="J107" i="11" s="1"/>
  <c r="J62" i="11" s="1"/>
  <c r="T85" i="12"/>
  <c r="T84" i="12"/>
  <c r="T83" i="12"/>
  <c r="T85" i="15"/>
  <c r="T84" i="15"/>
  <c r="T83" i="15"/>
  <c r="BK85" i="16"/>
  <c r="J85" i="16"/>
  <c r="J61" i="16" s="1"/>
  <c r="P101" i="2"/>
  <c r="P100" i="2"/>
  <c r="R85" i="6"/>
  <c r="R84" i="6"/>
  <c r="R83" i="6"/>
  <c r="P85" i="7"/>
  <c r="P84" i="7"/>
  <c r="BK98" i="10"/>
  <c r="J98" i="10" s="1"/>
  <c r="J63" i="10" s="1"/>
  <c r="R85" i="11"/>
  <c r="R84" i="11" s="1"/>
  <c r="R83" i="11" s="1"/>
  <c r="P85" i="13"/>
  <c r="P84" i="13"/>
  <c r="P83" i="13"/>
  <c r="AU66" i="1" s="1"/>
  <c r="BK85" i="14"/>
  <c r="J85" i="14"/>
  <c r="J61" i="14" s="1"/>
  <c r="R85" i="15"/>
  <c r="R84" i="15" s="1"/>
  <c r="R83" i="15" s="1"/>
  <c r="T85" i="16"/>
  <c r="T84" i="16" s="1"/>
  <c r="T83" i="16" s="1"/>
  <c r="P85" i="17"/>
  <c r="P84" i="17" s="1"/>
  <c r="BK98" i="17"/>
  <c r="BK97" i="17" s="1"/>
  <c r="J97" i="17" s="1"/>
  <c r="J62" i="17" s="1"/>
  <c r="R85" i="2"/>
  <c r="R84" i="2" s="1"/>
  <c r="R83" i="2" s="1"/>
  <c r="P85" i="3"/>
  <c r="P84" i="3"/>
  <c r="P83" i="3" s="1"/>
  <c r="AU56" i="1" s="1"/>
  <c r="T85" i="4"/>
  <c r="T84" i="4" s="1"/>
  <c r="T83" i="4" s="1"/>
  <c r="T85" i="5"/>
  <c r="T84" i="5" s="1"/>
  <c r="T83" i="5" s="1"/>
  <c r="T101" i="5"/>
  <c r="T100" i="5"/>
  <c r="T85" i="7"/>
  <c r="T84" i="7" s="1"/>
  <c r="P85" i="8"/>
  <c r="P84" i="8" s="1"/>
  <c r="P83" i="8" s="1"/>
  <c r="AU61" i="1" s="1"/>
  <c r="P85" i="9"/>
  <c r="P84" i="9"/>
  <c r="P83" i="9" s="1"/>
  <c r="AU62" i="1" s="1"/>
  <c r="P98" i="10"/>
  <c r="P97" i="10" s="1"/>
  <c r="P85" i="11"/>
  <c r="P84" i="11" s="1"/>
  <c r="P83" i="11" s="1"/>
  <c r="AU64" i="1" s="1"/>
  <c r="R85" i="14"/>
  <c r="R84" i="14" s="1"/>
  <c r="R83" i="14" s="1"/>
  <c r="P85" i="16"/>
  <c r="P84" i="16"/>
  <c r="P83" i="16" s="1"/>
  <c r="AU69" i="1" s="1"/>
  <c r="R85" i="17"/>
  <c r="R84" i="17" s="1"/>
  <c r="P98" i="17"/>
  <c r="P97" i="17"/>
  <c r="BK101" i="5"/>
  <c r="J101" i="5"/>
  <c r="J63" i="5" s="1"/>
  <c r="R85" i="7"/>
  <c r="R84" i="7"/>
  <c r="R83" i="7" s="1"/>
  <c r="T98" i="10"/>
  <c r="T97" i="10"/>
  <c r="R85" i="3"/>
  <c r="R84" i="3"/>
  <c r="R83" i="3" s="1"/>
  <c r="BK85" i="4"/>
  <c r="J85" i="4"/>
  <c r="J61" i="4" s="1"/>
  <c r="R85" i="10"/>
  <c r="R84" i="10"/>
  <c r="R83" i="10" s="1"/>
  <c r="R85" i="12"/>
  <c r="R84" i="12" s="1"/>
  <c r="R83" i="12" s="1"/>
  <c r="P85" i="14"/>
  <c r="P84" i="14" s="1"/>
  <c r="P83" i="14" s="1"/>
  <c r="AU67" i="1" s="1"/>
  <c r="P85" i="15"/>
  <c r="P84" i="15"/>
  <c r="P83" i="15" s="1"/>
  <c r="AU68" i="1" s="1"/>
  <c r="P85" i="2"/>
  <c r="P84" i="2"/>
  <c r="P83" i="2"/>
  <c r="AU55" i="1" s="1"/>
  <c r="BK85" i="2"/>
  <c r="J85" i="2"/>
  <c r="J61" i="2" s="1"/>
  <c r="T85" i="3"/>
  <c r="T84" i="3" s="1"/>
  <c r="T83" i="3" s="1"/>
  <c r="R85" i="4"/>
  <c r="R84" i="4" s="1"/>
  <c r="R83" i="4" s="1"/>
  <c r="P85" i="5"/>
  <c r="P84" i="5" s="1"/>
  <c r="P83" i="5" s="1"/>
  <c r="AU58" i="1" s="1"/>
  <c r="R101" i="5"/>
  <c r="R100" i="5"/>
  <c r="BK85" i="7"/>
  <c r="BK84" i="7" s="1"/>
  <c r="J84" i="7" s="1"/>
  <c r="J60" i="7" s="1"/>
  <c r="BK101" i="7"/>
  <c r="J101" i="7" s="1"/>
  <c r="J63" i="7" s="1"/>
  <c r="BK85" i="8"/>
  <c r="J85" i="8"/>
  <c r="J61" i="8"/>
  <c r="T85" i="9"/>
  <c r="T84" i="9" s="1"/>
  <c r="T83" i="9" s="1"/>
  <c r="BK85" i="11"/>
  <c r="BK84" i="11"/>
  <c r="J84" i="11" s="1"/>
  <c r="J60" i="11" s="1"/>
  <c r="P85" i="12"/>
  <c r="P84" i="12" s="1"/>
  <c r="P83" i="12" s="1"/>
  <c r="AU65" i="1" s="1"/>
  <c r="R85" i="13"/>
  <c r="R84" i="13"/>
  <c r="R83" i="13" s="1"/>
  <c r="T85" i="14"/>
  <c r="T84" i="14"/>
  <c r="T83" i="14" s="1"/>
  <c r="BK85" i="15"/>
  <c r="BK84" i="15"/>
  <c r="R85" i="16"/>
  <c r="R84" i="16"/>
  <c r="R83" i="16" s="1"/>
  <c r="BK85" i="17"/>
  <c r="J85" i="17"/>
  <c r="J61" i="17" s="1"/>
  <c r="T85" i="17"/>
  <c r="T84" i="17"/>
  <c r="T83" i="17" s="1"/>
  <c r="R98" i="17"/>
  <c r="R97" i="17" s="1"/>
  <c r="BK95" i="4"/>
  <c r="J95" i="4"/>
  <c r="J63" i="4" s="1"/>
  <c r="BK95" i="8"/>
  <c r="J95" i="8"/>
  <c r="J63" i="8" s="1"/>
  <c r="BK94" i="14"/>
  <c r="J94" i="14" s="1"/>
  <c r="J63" i="14" s="1"/>
  <c r="BK95" i="15"/>
  <c r="BK94" i="15" s="1"/>
  <c r="J94" i="15" s="1"/>
  <c r="J62" i="15" s="1"/>
  <c r="BK94" i="13"/>
  <c r="BK93" i="13"/>
  <c r="J93" i="13" s="1"/>
  <c r="J62" i="13" s="1"/>
  <c r="BK94" i="16"/>
  <c r="J94" i="16" s="1"/>
  <c r="J63" i="16" s="1"/>
  <c r="BK94" i="3"/>
  <c r="BK93" i="3" s="1"/>
  <c r="J93" i="3" s="1"/>
  <c r="J62" i="3" s="1"/>
  <c r="BK94" i="12"/>
  <c r="J94" i="12"/>
  <c r="J63" i="12" s="1"/>
  <c r="BK95" i="9"/>
  <c r="J95" i="9"/>
  <c r="J63" i="9" s="1"/>
  <c r="BK94" i="6"/>
  <c r="BK93" i="6" s="1"/>
  <c r="J93" i="6" s="1"/>
  <c r="J62" i="6" s="1"/>
  <c r="F54" i="17"/>
  <c r="J54" i="17"/>
  <c r="F80" i="17"/>
  <c r="BE86" i="17"/>
  <c r="BE90" i="17"/>
  <c r="BE94" i="17"/>
  <c r="BE99" i="17"/>
  <c r="BE102" i="17"/>
  <c r="J52" i="17"/>
  <c r="J55" i="17"/>
  <c r="E48" i="17"/>
  <c r="J84" i="15"/>
  <c r="J60" i="15"/>
  <c r="BE95" i="16"/>
  <c r="J85" i="15"/>
  <c r="J61" i="15"/>
  <c r="J52" i="16"/>
  <c r="J54" i="16"/>
  <c r="F55" i="16"/>
  <c r="F79" i="16"/>
  <c r="BE90" i="16"/>
  <c r="E48" i="16"/>
  <c r="J55" i="16"/>
  <c r="BE86" i="16"/>
  <c r="J77" i="15"/>
  <c r="BK93" i="14"/>
  <c r="J93" i="14"/>
  <c r="J62" i="14" s="1"/>
  <c r="J55" i="15"/>
  <c r="J54" i="15"/>
  <c r="BE86" i="15"/>
  <c r="E48" i="15"/>
  <c r="BK84" i="14"/>
  <c r="BK83" i="14"/>
  <c r="J83" i="14"/>
  <c r="J30" i="14" s="1"/>
  <c r="F54" i="15"/>
  <c r="BE91" i="15"/>
  <c r="F55" i="15"/>
  <c r="BE96" i="15"/>
  <c r="J55" i="14"/>
  <c r="F79" i="14"/>
  <c r="BE86" i="14"/>
  <c r="J52" i="14"/>
  <c r="BE90" i="14"/>
  <c r="J85" i="13"/>
  <c r="J61" i="13" s="1"/>
  <c r="J94" i="13"/>
  <c r="J63" i="13"/>
  <c r="E73" i="14"/>
  <c r="F55" i="14"/>
  <c r="J54" i="14"/>
  <c r="BE95" i="14"/>
  <c r="BK84" i="12"/>
  <c r="J84" i="12" s="1"/>
  <c r="J60" i="12" s="1"/>
  <c r="F55" i="13"/>
  <c r="J77" i="13"/>
  <c r="E48" i="13"/>
  <c r="J54" i="13"/>
  <c r="F79" i="13"/>
  <c r="BE86" i="13"/>
  <c r="BE95" i="13"/>
  <c r="J80" i="13"/>
  <c r="BE90" i="13"/>
  <c r="J52" i="12"/>
  <c r="J54" i="12"/>
  <c r="F80" i="12"/>
  <c r="BK83" i="11"/>
  <c r="J83" i="11"/>
  <c r="J108" i="11"/>
  <c r="J63" i="11"/>
  <c r="E48" i="12"/>
  <c r="BE90" i="12"/>
  <c r="J85" i="11"/>
  <c r="J61" i="11" s="1"/>
  <c r="F79" i="12"/>
  <c r="J55" i="12"/>
  <c r="BE86" i="12"/>
  <c r="BE95" i="12"/>
  <c r="BA65" i="1"/>
  <c r="BK84" i="10"/>
  <c r="J84" i="10"/>
  <c r="J60" i="10" s="1"/>
  <c r="BE86" i="11"/>
  <c r="J79" i="11"/>
  <c r="F79" i="11"/>
  <c r="BE96" i="11"/>
  <c r="E48" i="11"/>
  <c r="J55" i="11"/>
  <c r="F80" i="11"/>
  <c r="BE115" i="11"/>
  <c r="J52" i="11"/>
  <c r="BE91" i="11"/>
  <c r="BE104" i="11"/>
  <c r="BE101" i="11"/>
  <c r="BE109" i="11"/>
  <c r="BE112" i="11"/>
  <c r="J80" i="10"/>
  <c r="J85" i="9"/>
  <c r="J61" i="9" s="1"/>
  <c r="J77" i="10"/>
  <c r="F55" i="10"/>
  <c r="F79" i="10"/>
  <c r="BK94" i="9"/>
  <c r="J94" i="9" s="1"/>
  <c r="J62" i="9" s="1"/>
  <c r="J54" i="10"/>
  <c r="E73" i="10"/>
  <c r="BE90" i="10"/>
  <c r="BE94" i="10"/>
  <c r="BE99" i="10"/>
  <c r="BE102" i="10"/>
  <c r="BE86" i="10"/>
  <c r="F80" i="9"/>
  <c r="BE86" i="9"/>
  <c r="BK94" i="8"/>
  <c r="J94" i="8" s="1"/>
  <c r="J62" i="8" s="1"/>
  <c r="J52" i="9"/>
  <c r="E73" i="9"/>
  <c r="J80" i="9"/>
  <c r="BE91" i="9"/>
  <c r="F54" i="9"/>
  <c r="J54" i="9"/>
  <c r="BK84" i="8"/>
  <c r="BK83" i="8"/>
  <c r="J83" i="8"/>
  <c r="J59" i="8"/>
  <c r="BE96" i="9"/>
  <c r="E48" i="8"/>
  <c r="BK100" i="7"/>
  <c r="J100" i="7" s="1"/>
  <c r="J62" i="7" s="1"/>
  <c r="J54" i="8"/>
  <c r="F79" i="8"/>
  <c r="BE91" i="8"/>
  <c r="J77" i="8"/>
  <c r="BE96" i="8"/>
  <c r="BE86" i="8"/>
  <c r="J85" i="7"/>
  <c r="J61" i="7"/>
  <c r="J80" i="8"/>
  <c r="F55" i="8"/>
  <c r="BD61" i="1"/>
  <c r="E48" i="7"/>
  <c r="F54" i="7"/>
  <c r="BE86" i="7"/>
  <c r="J94" i="6"/>
  <c r="J63" i="6"/>
  <c r="J52" i="7"/>
  <c r="F55" i="7"/>
  <c r="J80" i="7"/>
  <c r="BE90" i="7"/>
  <c r="J54" i="7"/>
  <c r="BE94" i="7"/>
  <c r="BE97" i="7"/>
  <c r="BE102" i="7"/>
  <c r="BE105" i="7"/>
  <c r="E48" i="6"/>
  <c r="J52" i="6"/>
  <c r="J55" i="6"/>
  <c r="J79" i="6"/>
  <c r="BE86" i="6"/>
  <c r="BE90" i="6"/>
  <c r="F54" i="6"/>
  <c r="BK84" i="5"/>
  <c r="J84" i="5"/>
  <c r="J60" i="5"/>
  <c r="F55" i="6"/>
  <c r="BE95" i="6"/>
  <c r="J54" i="5"/>
  <c r="E48" i="5"/>
  <c r="BK94" i="4"/>
  <c r="J94" i="4" s="1"/>
  <c r="J62" i="4" s="1"/>
  <c r="J55" i="5"/>
  <c r="F80" i="5"/>
  <c r="BE90" i="5"/>
  <c r="J52" i="5"/>
  <c r="BE97" i="5"/>
  <c r="BK84" i="4"/>
  <c r="BK83" i="4" s="1"/>
  <c r="J83" i="4" s="1"/>
  <c r="J30" i="4" s="1"/>
  <c r="F54" i="5"/>
  <c r="BE86" i="5"/>
  <c r="BE94" i="5"/>
  <c r="BE102" i="5"/>
  <c r="BE105" i="5"/>
  <c r="BK84" i="3"/>
  <c r="J84" i="3" s="1"/>
  <c r="J60" i="3" s="1"/>
  <c r="J55" i="4"/>
  <c r="F79" i="4"/>
  <c r="J52" i="4"/>
  <c r="F55" i="4"/>
  <c r="J94" i="3"/>
  <c r="J63" i="3"/>
  <c r="E48" i="4"/>
  <c r="BE86" i="4"/>
  <c r="BE91" i="4"/>
  <c r="BE96" i="4"/>
  <c r="J54" i="4"/>
  <c r="J55" i="3"/>
  <c r="E48" i="3"/>
  <c r="F79" i="3"/>
  <c r="BK84" i="2"/>
  <c r="J84" i="2" s="1"/>
  <c r="J60" i="2" s="1"/>
  <c r="BK100" i="2"/>
  <c r="J100" i="2"/>
  <c r="J62" i="2" s="1"/>
  <c r="J77" i="3"/>
  <c r="BE95" i="3"/>
  <c r="F55" i="3"/>
  <c r="BE86" i="3"/>
  <c r="J79" i="3"/>
  <c r="BE90" i="3"/>
  <c r="F55" i="2"/>
  <c r="J52" i="2"/>
  <c r="E73" i="2"/>
  <c r="F79" i="2"/>
  <c r="J55" i="2"/>
  <c r="J79" i="2"/>
  <c r="BE86" i="2"/>
  <c r="BE90" i="2"/>
  <c r="BE97" i="2"/>
  <c r="BE105" i="2"/>
  <c r="BE94" i="2"/>
  <c r="BE102" i="2"/>
  <c r="F34" i="5"/>
  <c r="BA58" i="1" s="1"/>
  <c r="F36" i="3"/>
  <c r="BC56" i="1" s="1"/>
  <c r="F35" i="8"/>
  <c r="BB61" i="1" s="1"/>
  <c r="F37" i="13"/>
  <c r="BD66" i="1"/>
  <c r="F35" i="6"/>
  <c r="BB59" i="1" s="1"/>
  <c r="J34" i="17"/>
  <c r="AW70" i="1" s="1"/>
  <c r="F36" i="16"/>
  <c r="BC69" i="1" s="1"/>
  <c r="F37" i="14"/>
  <c r="BD67" i="1"/>
  <c r="F36" i="7"/>
  <c r="BC60" i="1" s="1"/>
  <c r="F35" i="5"/>
  <c r="BB58" i="1" s="1"/>
  <c r="F35" i="16"/>
  <c r="BB69" i="1" s="1"/>
  <c r="F34" i="11"/>
  <c r="BA64" i="1"/>
  <c r="F35" i="13"/>
  <c r="BB66" i="1" s="1"/>
  <c r="F34" i="14"/>
  <c r="BA67" i="1" s="1"/>
  <c r="F35" i="3"/>
  <c r="BB56" i="1" s="1"/>
  <c r="F36" i="4"/>
  <c r="BC57" i="1"/>
  <c r="F34" i="3"/>
  <c r="BA56" i="1" s="1"/>
  <c r="F36" i="6"/>
  <c r="BC59" i="1" s="1"/>
  <c r="F37" i="17"/>
  <c r="BD70" i="1" s="1"/>
  <c r="J34" i="5"/>
  <c r="AW58" i="1"/>
  <c r="F35" i="14"/>
  <c r="BB67" i="1" s="1"/>
  <c r="J34" i="2"/>
  <c r="AW55" i="1" s="1"/>
  <c r="F36" i="13"/>
  <c r="BC66" i="1" s="1"/>
  <c r="F37" i="2"/>
  <c r="BD55" i="1"/>
  <c r="F35" i="4"/>
  <c r="BB57" i="1" s="1"/>
  <c r="J34" i="14"/>
  <c r="AW67" i="1" s="1"/>
  <c r="F37" i="7"/>
  <c r="BD60" i="1" s="1"/>
  <c r="F35" i="11"/>
  <c r="BB64" i="1"/>
  <c r="F37" i="11"/>
  <c r="BD64" i="1" s="1"/>
  <c r="J34" i="8"/>
  <c r="AW61" i="1" s="1"/>
  <c r="F36" i="14"/>
  <c r="BC67" i="1" s="1"/>
  <c r="F36" i="8"/>
  <c r="BC61" i="1"/>
  <c r="F37" i="5"/>
  <c r="BD58" i="1" s="1"/>
  <c r="F34" i="7"/>
  <c r="BA60" i="1" s="1"/>
  <c r="F35" i="17"/>
  <c r="BB70" i="1" s="1"/>
  <c r="F37" i="4"/>
  <c r="BD57" i="1"/>
  <c r="F36" i="11"/>
  <c r="BC64" i="1" s="1"/>
  <c r="F34" i="2"/>
  <c r="BA55" i="1" s="1"/>
  <c r="F36" i="2"/>
  <c r="BC55" i="1" s="1"/>
  <c r="F35" i="12"/>
  <c r="BB65" i="1"/>
  <c r="J34" i="12"/>
  <c r="AW65" i="1" s="1"/>
  <c r="F35" i="15"/>
  <c r="BB68" i="1" s="1"/>
  <c r="F36" i="15"/>
  <c r="BC68" i="1" s="1"/>
  <c r="F34" i="15"/>
  <c r="BA68" i="1"/>
  <c r="J34" i="7"/>
  <c r="AW60" i="1" s="1"/>
  <c r="F34" i="6"/>
  <c r="BA59" i="1" s="1"/>
  <c r="F35" i="2"/>
  <c r="BB55" i="1" s="1"/>
  <c r="J34" i="10"/>
  <c r="AW63" i="1"/>
  <c r="J34" i="16"/>
  <c r="AW69" i="1" s="1"/>
  <c r="F36" i="9"/>
  <c r="BC62" i="1"/>
  <c r="F37" i="3"/>
  <c r="BD56" i="1"/>
  <c r="F34" i="10"/>
  <c r="BA63" i="1" s="1"/>
  <c r="F36" i="5"/>
  <c r="BC58" i="1"/>
  <c r="J34" i="6"/>
  <c r="AW59" i="1"/>
  <c r="F37" i="15"/>
  <c r="BD68" i="1"/>
  <c r="F36" i="10"/>
  <c r="BC63" i="1" s="1"/>
  <c r="F36" i="17"/>
  <c r="BC70" i="1"/>
  <c r="J34" i="15"/>
  <c r="AW68" i="1"/>
  <c r="F34" i="9"/>
  <c r="BA62" i="1"/>
  <c r="J30" i="11"/>
  <c r="F34" i="16"/>
  <c r="BA69" i="1" s="1"/>
  <c r="F37" i="6"/>
  <c r="BD59" i="1" s="1"/>
  <c r="F35" i="10"/>
  <c r="BB63" i="1" s="1"/>
  <c r="F34" i="8"/>
  <c r="BA61" i="1"/>
  <c r="F35" i="9"/>
  <c r="BB62" i="1" s="1"/>
  <c r="F37" i="9"/>
  <c r="BD62" i="1" s="1"/>
  <c r="F34" i="17"/>
  <c r="BA70" i="1" s="1"/>
  <c r="F37" i="16"/>
  <c r="BD69" i="1"/>
  <c r="J34" i="9"/>
  <c r="AW62" i="1" s="1"/>
  <c r="F34" i="13"/>
  <c r="BA66" i="1" s="1"/>
  <c r="F36" i="12"/>
  <c r="BC65" i="1" s="1"/>
  <c r="F34" i="4"/>
  <c r="BA57" i="1"/>
  <c r="J34" i="11"/>
  <c r="AW64" i="1" s="1"/>
  <c r="F37" i="12"/>
  <c r="BD65" i="1"/>
  <c r="F37" i="10"/>
  <c r="BD63" i="1"/>
  <c r="J34" i="13"/>
  <c r="AW66" i="1" s="1"/>
  <c r="F35" i="7"/>
  <c r="BB60" i="1"/>
  <c r="BK83" i="13" l="1"/>
  <c r="J83" i="13" s="1"/>
  <c r="J59" i="13" s="1"/>
  <c r="J84" i="13"/>
  <c r="J60" i="13" s="1"/>
  <c r="P83" i="7"/>
  <c r="AU60" i="1" s="1"/>
  <c r="T83" i="7"/>
  <c r="BK83" i="6"/>
  <c r="J83" i="6" s="1"/>
  <c r="J59" i="6" s="1"/>
  <c r="J95" i="15"/>
  <c r="J63" i="15" s="1"/>
  <c r="BK97" i="10"/>
  <c r="J97" i="10" s="1"/>
  <c r="J62" i="10" s="1"/>
  <c r="BK93" i="16"/>
  <c r="T83" i="10"/>
  <c r="R83" i="5"/>
  <c r="P83" i="17"/>
  <c r="AU70" i="1" s="1"/>
  <c r="P83" i="10"/>
  <c r="AU63" i="1"/>
  <c r="R83" i="17"/>
  <c r="BK83" i="15"/>
  <c r="J83" i="15" s="1"/>
  <c r="J30" i="15" s="1"/>
  <c r="AG68" i="1" s="1"/>
  <c r="AN68" i="1" s="1"/>
  <c r="BK84" i="17"/>
  <c r="J84" i="17"/>
  <c r="J60" i="17"/>
  <c r="J98" i="17"/>
  <c r="J63" i="17"/>
  <c r="BK100" i="5"/>
  <c r="J100" i="5"/>
  <c r="J62" i="5" s="1"/>
  <c r="BK93" i="12"/>
  <c r="J93" i="12" s="1"/>
  <c r="J62" i="12" s="1"/>
  <c r="BK84" i="16"/>
  <c r="J84" i="16"/>
  <c r="J60" i="16" s="1"/>
  <c r="J93" i="16"/>
  <c r="J62" i="16" s="1"/>
  <c r="AG67" i="1"/>
  <c r="J59" i="14"/>
  <c r="J84" i="14"/>
  <c r="J60" i="14" s="1"/>
  <c r="BK83" i="12"/>
  <c r="J83" i="12" s="1"/>
  <c r="J59" i="12" s="1"/>
  <c r="AG64" i="1"/>
  <c r="J59" i="11"/>
  <c r="BK83" i="9"/>
  <c r="J83" i="9"/>
  <c r="J59" i="9" s="1"/>
  <c r="J84" i="8"/>
  <c r="J60" i="8" s="1"/>
  <c r="BK83" i="7"/>
  <c r="J83" i="7" s="1"/>
  <c r="J30" i="7" s="1"/>
  <c r="AG60" i="1" s="1"/>
  <c r="J84" i="6"/>
  <c r="J60" i="6"/>
  <c r="BK83" i="5"/>
  <c r="J83" i="5" s="1"/>
  <c r="J30" i="5" s="1"/>
  <c r="AG58" i="1" s="1"/>
  <c r="AG57" i="1"/>
  <c r="J59" i="4"/>
  <c r="J84" i="4"/>
  <c r="J60" i="4" s="1"/>
  <c r="BK83" i="3"/>
  <c r="J83" i="3"/>
  <c r="J59" i="3"/>
  <c r="BK83" i="2"/>
  <c r="J83" i="2"/>
  <c r="J59" i="2" s="1"/>
  <c r="J33" i="3"/>
  <c r="AV56" i="1" s="1"/>
  <c r="AT56" i="1" s="1"/>
  <c r="BB54" i="1"/>
  <c r="W31" i="1"/>
  <c r="J33" i="17"/>
  <c r="AV70" i="1" s="1"/>
  <c r="AT70" i="1" s="1"/>
  <c r="J33" i="9"/>
  <c r="AV62" i="1" s="1"/>
  <c r="AT62" i="1" s="1"/>
  <c r="F33" i="14"/>
  <c r="AZ67" i="1"/>
  <c r="J33" i="8"/>
  <c r="AV61" i="1" s="1"/>
  <c r="AT61" i="1" s="1"/>
  <c r="F33" i="7"/>
  <c r="AZ60" i="1" s="1"/>
  <c r="J33" i="12"/>
  <c r="AV65" i="1" s="1"/>
  <c r="AT65" i="1" s="1"/>
  <c r="J30" i="6"/>
  <c r="AG59" i="1" s="1"/>
  <c r="F33" i="8"/>
  <c r="AZ61" i="1"/>
  <c r="F33" i="6"/>
  <c r="AZ59" i="1"/>
  <c r="F33" i="5"/>
  <c r="AZ58" i="1"/>
  <c r="J33" i="6"/>
  <c r="AV59" i="1" s="1"/>
  <c r="AT59" i="1" s="1"/>
  <c r="J33" i="13"/>
  <c r="AV66" i="1" s="1"/>
  <c r="AT66" i="1" s="1"/>
  <c r="F33" i="12"/>
  <c r="AZ65" i="1"/>
  <c r="BD54" i="1"/>
  <c r="W33" i="1" s="1"/>
  <c r="J33" i="7"/>
  <c r="AV60" i="1" s="1"/>
  <c r="AT60" i="1" s="1"/>
  <c r="J33" i="2"/>
  <c r="AV55" i="1" s="1"/>
  <c r="AT55" i="1" s="1"/>
  <c r="J33" i="5"/>
  <c r="AV58" i="1" s="1"/>
  <c r="AT58" i="1" s="1"/>
  <c r="J30" i="13"/>
  <c r="AG66" i="1" s="1"/>
  <c r="F33" i="10"/>
  <c r="AZ63" i="1"/>
  <c r="F33" i="13"/>
  <c r="AZ66" i="1"/>
  <c r="F33" i="9"/>
  <c r="AZ62" i="1"/>
  <c r="F33" i="2"/>
  <c r="AZ55" i="1"/>
  <c r="J33" i="15"/>
  <c r="AV68" i="1"/>
  <c r="AT68" i="1" s="1"/>
  <c r="F33" i="4"/>
  <c r="AZ57" i="1" s="1"/>
  <c r="BC54" i="1"/>
  <c r="W32" i="1"/>
  <c r="F33" i="15"/>
  <c r="AZ68" i="1"/>
  <c r="J33" i="14"/>
  <c r="AV67" i="1"/>
  <c r="AT67" i="1" s="1"/>
  <c r="AN67" i="1" s="1"/>
  <c r="F33" i="16"/>
  <c r="AZ69" i="1"/>
  <c r="F33" i="11"/>
  <c r="AZ64" i="1"/>
  <c r="BA54" i="1"/>
  <c r="AW54" i="1"/>
  <c r="AK30" i="1" s="1"/>
  <c r="J33" i="10"/>
  <c r="AV63" i="1" s="1"/>
  <c r="AT63" i="1" s="1"/>
  <c r="F33" i="17"/>
  <c r="AZ70" i="1"/>
  <c r="J33" i="16"/>
  <c r="AV69" i="1"/>
  <c r="AT69" i="1" s="1"/>
  <c r="J30" i="8"/>
  <c r="AG61" i="1" s="1"/>
  <c r="J33" i="11"/>
  <c r="AV64" i="1" s="1"/>
  <c r="AT64" i="1" s="1"/>
  <c r="AN64" i="1" s="1"/>
  <c r="F33" i="3"/>
  <c r="AZ56" i="1" s="1"/>
  <c r="J33" i="4"/>
  <c r="AV57" i="1" s="1"/>
  <c r="AT57" i="1" s="1"/>
  <c r="AN57" i="1" s="1"/>
  <c r="BK83" i="10" l="1"/>
  <c r="J83" i="10" s="1"/>
  <c r="J30" i="10" s="1"/>
  <c r="AG63" i="1" s="1"/>
  <c r="BK83" i="16"/>
  <c r="J83" i="16" s="1"/>
  <c r="J59" i="16" s="1"/>
  <c r="J59" i="15"/>
  <c r="BK83" i="17"/>
  <c r="J83" i="17"/>
  <c r="J59" i="17"/>
  <c r="J39" i="15"/>
  <c r="AN66" i="1"/>
  <c r="J39" i="14"/>
  <c r="J39" i="13"/>
  <c r="AN63" i="1"/>
  <c r="J39" i="11"/>
  <c r="J59" i="10"/>
  <c r="J39" i="10"/>
  <c r="AN61" i="1"/>
  <c r="AN60" i="1"/>
  <c r="J39" i="8"/>
  <c r="J59" i="7"/>
  <c r="AN59" i="1"/>
  <c r="J39" i="7"/>
  <c r="AN58" i="1"/>
  <c r="J59" i="5"/>
  <c r="J39" i="6"/>
  <c r="J39" i="5"/>
  <c r="J39" i="4"/>
  <c r="J30" i="2"/>
  <c r="AG55" i="1" s="1"/>
  <c r="AY54" i="1"/>
  <c r="AU54" i="1"/>
  <c r="AX54" i="1"/>
  <c r="W30" i="1"/>
  <c r="J30" i="9"/>
  <c r="AG62" i="1" s="1"/>
  <c r="AN62" i="1" s="1"/>
  <c r="J30" i="3"/>
  <c r="AG56" i="1"/>
  <c r="AN56" i="1"/>
  <c r="AZ54" i="1"/>
  <c r="W29" i="1" s="1"/>
  <c r="J30" i="12"/>
  <c r="AG65" i="1" s="1"/>
  <c r="AN65" i="1" s="1"/>
  <c r="J39" i="12" l="1"/>
  <c r="J39" i="9"/>
  <c r="J39" i="3"/>
  <c r="J39" i="2"/>
  <c r="AN55" i="1"/>
  <c r="AV54" i="1"/>
  <c r="AK29" i="1"/>
  <c r="J30" i="16"/>
  <c r="AG69" i="1" s="1"/>
  <c r="AN69" i="1" s="1"/>
  <c r="J30" i="17"/>
  <c r="AG70" i="1" s="1"/>
  <c r="J39" i="16" l="1"/>
  <c r="J39" i="17"/>
  <c r="AN70" i="1"/>
  <c r="AG54" i="1"/>
  <c r="AK26" i="1"/>
  <c r="AT54" i="1"/>
  <c r="AN54" i="1"/>
  <c r="AK35" i="1" l="1"/>
</calcChain>
</file>

<file path=xl/sharedStrings.xml><?xml version="1.0" encoding="utf-8"?>
<sst xmlns="http://schemas.openxmlformats.org/spreadsheetml/2006/main" count="4416" uniqueCount="509">
  <si>
    <t>Export Komplet</t>
  </si>
  <si>
    <t>VZ</t>
  </si>
  <si>
    <t>2.0</t>
  </si>
  <si>
    <t>ZAMOK</t>
  </si>
  <si>
    <t>False</t>
  </si>
  <si>
    <t>{0447c8f1-1911-43b8-a9a6-0f7cd9bace4c}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</si>
  <si>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</si>
  <si>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</si>
  <si>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</si>
  <si>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</si>
  <si>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</si>
  <si>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</si>
  <si>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</si>
  <si>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</si>
  <si>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03/2025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</si>
  <si>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</si>
  <si>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</si>
  <si>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Hradecko, Trutnovsko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</si>
  <si>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</si>
  <si>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</si>
  <si>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</si>
  <si>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</si>
  <si>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</si>
  <si>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</si>
  <si>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</si>
  <si>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</si>
  <si>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SPÚ, OVHS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</si>
  <si>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</si>
  <si>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</si>
  <si>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</si>
  <si>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</si>
  <si>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</si>
  <si>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</si>
  <si>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</si>
  <si>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</si>
  <si>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</si>
  <si>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</si>
  <si>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</si>
  <si>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</si>
  <si>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</si>
  <si>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</si>
  <si>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</si>
  <si>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</si>
  <si>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</si>
  <si>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</si>
  <si>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</si>
  <si>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</si>
  <si>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</si>
  <si>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</si>
  <si>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</si>
  <si>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</si>
  <si>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</si>
  <si>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</si>
  <si>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</si>
  <si>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</si>
  <si>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</si>
  <si>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</si>
  <si>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</si>
  <si>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</si>
  <si>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</si>
  <si>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</si>
  <si>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</si>
  <si>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</si>
  <si>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</si>
  <si>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</si>
  <si>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</si>
  <si>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</si>
  <si>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</si>
  <si>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</si>
  <si>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</si>
  <si>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</si>
  <si>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</si>
  <si>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</si>
  <si>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</si>
  <si>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</t>
  </si>
  <si>
    <t>SLEZSKE PREDMESTI</t>
  </si>
  <si>
    <t>STA</t>
  </si>
  <si>
    <t>1</t>
  </si>
  <si>
    <t>{783daadf-6bd2-4d82-b366-344f77ad0efd}</t>
  </si>
  <si>
    <t>2</t>
  </si>
  <si>
    <t>SO10</t>
  </si>
  <si>
    <t>ODPADY O5b</t>
  </si>
  <si>
    <t>{eb575d1b-5003-4f9c-a211-c2353fd62c62}</t>
  </si>
  <si>
    <t>SO11</t>
  </si>
  <si>
    <t>Černilov-Výrava (Libřice)</t>
  </si>
  <si>
    <t>{9c0a62dd-c305-4d02-87a4-5147f365291e}</t>
  </si>
  <si>
    <t>SO12</t>
  </si>
  <si>
    <t>2 OTEVRENE ZAVL.KAN</t>
  </si>
  <si>
    <t>{2cfe0e64-61e3-4a53-b177-32eb75861354}</t>
  </si>
  <si>
    <t>SO13</t>
  </si>
  <si>
    <t>HMZ 02 Olešnice</t>
  </si>
  <si>
    <t>{eb33a85a-445c-40ee-a165-4211e976363d}</t>
  </si>
  <si>
    <t>SO14</t>
  </si>
  <si>
    <t>Třebechovice L7</t>
  </si>
  <si>
    <t>{fd87bbb3-9d57-498d-8460-85469f5df99b}</t>
  </si>
  <si>
    <t>SO15</t>
  </si>
  <si>
    <t>ODPAD A</t>
  </si>
  <si>
    <t>{094dd2fc-bbca-4620-90ea-42bf76d093c0}</t>
  </si>
  <si>
    <t>SO16</t>
  </si>
  <si>
    <t>ODPAD B</t>
  </si>
  <si>
    <t>{866d9e50-9c25-46c4-90d6-6eb37f24701e}</t>
  </si>
  <si>
    <t>SO2</t>
  </si>
  <si>
    <t xml:space="preserve">SLEZSKE PREDM. </t>
  </si>
  <si>
    <t>{9f34766f-b6d4-451d-8ae2-d5e90992e59c}</t>
  </si>
  <si>
    <t>SO3</t>
  </si>
  <si>
    <t>Bříza I (Plotiště)</t>
  </si>
  <si>
    <t>{6f78f58f-b738-4271-a196-ecab23cac860}</t>
  </si>
  <si>
    <t>SO4</t>
  </si>
  <si>
    <t xml:space="preserve">ODPADY O4 </t>
  </si>
  <si>
    <t>{c1183a3f-5134-4f8e-a913-fbc8100f2467}</t>
  </si>
  <si>
    <t>SO5</t>
  </si>
  <si>
    <t xml:space="preserve">ODPADY O2a </t>
  </si>
  <si>
    <t>{a8087c58-6cff-4839-b0ec-eacf38bb8f80}</t>
  </si>
  <si>
    <t>SO6</t>
  </si>
  <si>
    <t>ODPADY O1a</t>
  </si>
  <si>
    <t>{26c3f166-b919-4f74-84ab-d2cbd43e6622}</t>
  </si>
  <si>
    <t>SO7</t>
  </si>
  <si>
    <t>ODPADY O1b</t>
  </si>
  <si>
    <t>{5abaa3f6-06ea-4085-957f-fc56171fde7b}</t>
  </si>
  <si>
    <t>SO8</t>
  </si>
  <si>
    <t>ODPADY O1c</t>
  </si>
  <si>
    <t>{1cbd84a6-3037-43c4-a593-507671ed8926}</t>
  </si>
  <si>
    <t>SO9</t>
  </si>
  <si>
    <t>ODPADY O3</t>
  </si>
  <si>
    <t>{29045536-514d-4864-9c4e-248d81aabc6c}</t>
  </si>
  <si>
    <t>KRYCÍ LIST SOUPISU PRACÍ</t>
  </si>
  <si>
    <t>Objekt:</t>
  </si>
  <si>
    <t>SO1 - SLEZSKE PREDMESTI</t>
  </si>
  <si>
    <t>Pouchov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</si>
  <si>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</si>
  <si>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</si>
  <si>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</si>
  <si>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</si>
  <si>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</si>
  <si>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</si>
  <si>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</si>
  <si>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</si>
  <si>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</si>
  <si>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</si>
  <si>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</si>
  <si>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</si>
  <si>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</si>
  <si>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</si>
  <si>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</si>
  <si>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</si>
  <si>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</si>
  <si>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</si>
  <si>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</si>
  <si>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</si>
  <si>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</si>
  <si>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</si>
  <si>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</si>
  <si>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</si>
  <si>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</si>
  <si>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</si>
  <si>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111103212</t>
  </si>
  <si>
    <t>Kosení ve vegetačním období divokého porostu středně hustého</t>
  </si>
  <si>
    <t>ha</t>
  </si>
  <si>
    <t>CS ÚRS 2025 01</t>
  </si>
  <si>
    <t>4</t>
  </si>
  <si>
    <t>-942227195</t>
  </si>
  <si>
    <t>PP</t>
  </si>
  <si>
    <t>Kosení travin a vodních rostlin ve vegetačním období divokého porostu středně hustého</t>
  </si>
  <si>
    <t>Online PSC</t>
  </si>
  <si>
    <t>https://podminky.urs.cz/item/CS_URS_2025_01/111103212</t>
  </si>
  <si>
    <t>VV</t>
  </si>
  <si>
    <t>(4,53*243/10000)*0,7</t>
  </si>
  <si>
    <t>111103222</t>
  </si>
  <si>
    <t>Kosení ve vegetačním období vodního rostlinstva na břehu středně hustého</t>
  </si>
  <si>
    <t>882996662</t>
  </si>
  <si>
    <t>Kosení travin a vodních rostlin ve vegetačním období vodního rostlinstva na břehu středně hustého</t>
  </si>
  <si>
    <t>https://podminky.urs.cz/item/CS_URS_2025_01/111103222</t>
  </si>
  <si>
    <t>(4,53*243/10000)*0,3</t>
  </si>
  <si>
    <t>3</t>
  </si>
  <si>
    <t>185803106</t>
  </si>
  <si>
    <t>Shrabání pokoseného divokého porostu s odvozem do 20 km</t>
  </si>
  <si>
    <t>-773639761</t>
  </si>
  <si>
    <t>Shrabání pokoseného porostu a organických naplavenin s odvozem do 20 km divokého porostu</t>
  </si>
  <si>
    <t>https://podminky.urs.cz/item/CS_URS_2025_01/185803106</t>
  </si>
  <si>
    <t>185803107</t>
  </si>
  <si>
    <t>Shrabání pokoseného vodního rostlinstva z břehu i z vody s odvozem do 20 km</t>
  </si>
  <si>
    <t>1885462760</t>
  </si>
  <si>
    <t>Shrabání pokoseného porostu a organických naplavenin s odvozem do 20 km vodního rostlinstva z břehu i z vody</t>
  </si>
  <si>
    <t>https://podminky.urs.cz/item/CS_URS_2025_01/185803107</t>
  </si>
  <si>
    <t>N00</t>
  </si>
  <si>
    <t>Nepojmenované práce</t>
  </si>
  <si>
    <t>N01</t>
  </si>
  <si>
    <t>Nepojmenovaný díl</t>
  </si>
  <si>
    <t>5</t>
  </si>
  <si>
    <t>R-032</t>
  </si>
  <si>
    <t xml:space="preserve">Ekologická likvidace divokého porostu - v souladu se zákonem  o odpadech č. 541/2020 Sb.v platném znění     </t>
  </si>
  <si>
    <t>512</t>
  </si>
  <si>
    <t>403629542</t>
  </si>
  <si>
    <t>Ekologická likvidace divokého porostu - v souladu se zákonem o odpadech č. 541/2020 Sb.v platném znění</t>
  </si>
  <si>
    <t>P</t>
  </si>
  <si>
    <t>Poznámka k položce:_x000D_
porost bude zlikvidován např. uložením na skládce TKO, odvozem na bioplynovou stanici, uložením na polní hnijiště apod., položka neřeší vodorovné přemístění porostu</t>
  </si>
  <si>
    <t>6</t>
  </si>
  <si>
    <t>R-033</t>
  </si>
  <si>
    <t>Ekologická likvidace vodního porostu - v souladu se zákonem  o odpadech č. 541/2020 Sb.v platném znění</t>
  </si>
  <si>
    <t>241365620</t>
  </si>
  <si>
    <t xml:space="preserve">Ekologická likvidace vodního porostu - v souladu se zákonem o odpadech č. 541/2020 Sb.v platném znění </t>
  </si>
  <si>
    <t>SO10 - ODPADY O5b</t>
  </si>
  <si>
    <t>Vilantice</t>
  </si>
  <si>
    <t>-547754848</t>
  </si>
  <si>
    <t>(4,14*210)/10000</t>
  </si>
  <si>
    <t>256844975</t>
  </si>
  <si>
    <t>629041835</t>
  </si>
  <si>
    <t>SO11 - Černilov-Výrava (Libřice)</t>
  </si>
  <si>
    <t>Libřice, Králova Lhora</t>
  </si>
  <si>
    <t>917429019</t>
  </si>
  <si>
    <t>(5,5*1750)/10000</t>
  </si>
  <si>
    <t>Součet</t>
  </si>
  <si>
    <t>-107230788</t>
  </si>
  <si>
    <t>-244144511</t>
  </si>
  <si>
    <t>SO12 - 2 OTEVRENE ZAVL.KAN</t>
  </si>
  <si>
    <t>Zájezd u České Skalice</t>
  </si>
  <si>
    <t>-2003123673</t>
  </si>
  <si>
    <t>(110*4)/10000</t>
  </si>
  <si>
    <t>1926072694</t>
  </si>
  <si>
    <t>(135*10)/10000</t>
  </si>
  <si>
    <t>-1888614613</t>
  </si>
  <si>
    <t>-509412224</t>
  </si>
  <si>
    <t>-836863260</t>
  </si>
  <si>
    <t>686505760</t>
  </si>
  <si>
    <t>SO13 - HMZ 02 Olešnice</t>
  </si>
  <si>
    <t>Olešnice u Červeného Kostelce</t>
  </si>
  <si>
    <t>622309337</t>
  </si>
  <si>
    <t>300*8/10000</t>
  </si>
  <si>
    <t>1152059902</t>
  </si>
  <si>
    <t>-1745762994</t>
  </si>
  <si>
    <t>SO14 - Třebechovice L7</t>
  </si>
  <si>
    <t>Třebechovice pod Orebem</t>
  </si>
  <si>
    <t>-2110954849</t>
  </si>
  <si>
    <t>(0,00096*495)*0,4</t>
  </si>
  <si>
    <t>111103233</t>
  </si>
  <si>
    <t>Kosení ve vegetačním období vodního rostlinstva pod vodou středně hustého hl do 300 mm</t>
  </si>
  <si>
    <t>-1150020011</t>
  </si>
  <si>
    <t>Kosení travin a vodních rostlin ve vegetačním období vodního rostlinstva pod vodou středně hustého, při hloubce vody do 300 mm</t>
  </si>
  <si>
    <t>https://podminky.urs.cz/item/CS_URS_2025_01/111103233</t>
  </si>
  <si>
    <t>(0,00096*495)*0,6</t>
  </si>
  <si>
    <t>2045266805</t>
  </si>
  <si>
    <t>-169294860</t>
  </si>
  <si>
    <t>-1104258991</t>
  </si>
  <si>
    <t>-939807090</t>
  </si>
  <si>
    <t>SO15 - ODPAD A</t>
  </si>
  <si>
    <t>Dubenec</t>
  </si>
  <si>
    <t>1218478766</t>
  </si>
  <si>
    <t>320*3,4/10000</t>
  </si>
  <si>
    <t>690165654</t>
  </si>
  <si>
    <t>1521037611</t>
  </si>
  <si>
    <t>SO16 - ODPAD B</t>
  </si>
  <si>
    <t>1257848799</t>
  </si>
  <si>
    <t>516*4,55/10000</t>
  </si>
  <si>
    <t>-1896115906</t>
  </si>
  <si>
    <t>-520300637</t>
  </si>
  <si>
    <t xml:space="preserve">SO2 - SLEZSKE PREDM. </t>
  </si>
  <si>
    <t>1403704990</t>
  </si>
  <si>
    <t>(7,1*400)/10000</t>
  </si>
  <si>
    <t>111203201</t>
  </si>
  <si>
    <t>Odstranění křovin a stromů s ponecháním kořenů z plochy do 1000 m2</t>
  </si>
  <si>
    <t>m2</t>
  </si>
  <si>
    <t>-905783435</t>
  </si>
  <si>
    <t>Odstranění křovin a stromů s ponecháním kořenů průměru kmene do 100 mm, při jakémkoliv sklonu terénu mimo LTM, při celkové ploše do 1 000 m2</t>
  </si>
  <si>
    <t>https://podminky.urs.cz/item/CS_URS_2025_01/111203201</t>
  </si>
  <si>
    <t>2+4+2+1+1,5+2+6+4+16+4+12+36+16+4+10+12+6+8+6+20+16+12+20+8+9+12+20+20</t>
  </si>
  <si>
    <t>-1594671666</t>
  </si>
  <si>
    <t>R-001</t>
  </si>
  <si>
    <t xml:space="preserve">Ekologická likvidace veškeré neupotřeb. dřev. hmoty - z křovin a stromů D kmene do 100 mm - v souladu se zákonem o odpadech č. 541/2020 Sb.v platném znění </t>
  </si>
  <si>
    <t>1494080962</t>
  </si>
  <si>
    <t>Poznámka k položce:_x000D_
likvidace dřevní hmoty, použije se v případě když nelze pálit (např. štěpkováním, drcením, pálením na místě k tomu určeném a pod)</t>
  </si>
  <si>
    <t>1241711645</t>
  </si>
  <si>
    <t>SO3 - Bříza I (Plotiště)</t>
  </si>
  <si>
    <t>Plotiště nad Labem</t>
  </si>
  <si>
    <t>1541868072</t>
  </si>
  <si>
    <t>(((1,8+0,8+1,7)*218)*0,0001)*0,6</t>
  </si>
  <si>
    <t>-815707911</t>
  </si>
  <si>
    <t>(((1,8+0,8+1,7)*218)*0,0001)*0,4</t>
  </si>
  <si>
    <t>7</t>
  </si>
  <si>
    <t>-1002506868</t>
  </si>
  <si>
    <t>2+2+1</t>
  </si>
  <si>
    <t>1983845970</t>
  </si>
  <si>
    <t>-1442718967</t>
  </si>
  <si>
    <t>8</t>
  </si>
  <si>
    <t>-943174229</t>
  </si>
  <si>
    <t>2042094228</t>
  </si>
  <si>
    <t>1091806535</t>
  </si>
  <si>
    <t xml:space="preserve">SO4 - ODPADY O4 </t>
  </si>
  <si>
    <t>-135913298</t>
  </si>
  <si>
    <t>(3,43*490)/10000</t>
  </si>
  <si>
    <t>-2141403625</t>
  </si>
  <si>
    <t>-1913443770</t>
  </si>
  <si>
    <t xml:space="preserve">SO5 - ODPADY O2a </t>
  </si>
  <si>
    <t>1568884055</t>
  </si>
  <si>
    <t>(5,97*395)/10000</t>
  </si>
  <si>
    <t>-1180107896</t>
  </si>
  <si>
    <t>-1519903121</t>
  </si>
  <si>
    <t>SO6 - ODPADY O1a</t>
  </si>
  <si>
    <t>194582211</t>
  </si>
  <si>
    <t>(4,49*619)/10000</t>
  </si>
  <si>
    <t>-771996783</t>
  </si>
  <si>
    <t>2052929629</t>
  </si>
  <si>
    <t>SO7 - ODPADY O1b</t>
  </si>
  <si>
    <t>-527408335</t>
  </si>
  <si>
    <t>(1*75)/10000</t>
  </si>
  <si>
    <t>-1180842196</t>
  </si>
  <si>
    <t>-461881811</t>
  </si>
  <si>
    <t>SO8 - ODPADY O1c</t>
  </si>
  <si>
    <t>2004236308</t>
  </si>
  <si>
    <t>(3*70)/10000</t>
  </si>
  <si>
    <t>1157270878</t>
  </si>
  <si>
    <t>-2002823141</t>
  </si>
  <si>
    <t>SO9 - ODPADY O3</t>
  </si>
  <si>
    <t>c</t>
  </si>
  <si>
    <t>-253228158</t>
  </si>
  <si>
    <t>https://podminky.urs.cz/item/CS_URS_2025_01/c</t>
  </si>
  <si>
    <t>(2,88*222)/10000</t>
  </si>
  <si>
    <t>162981662</t>
  </si>
  <si>
    <t>4*5+2*5+3*3+3*6+3*2</t>
  </si>
  <si>
    <t>1537758439</t>
  </si>
  <si>
    <t>2063789342</t>
  </si>
  <si>
    <t>1643991492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</si>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</sst>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wrapText="1"/>
    </xf>
    <xf numFmtId="0" fontId="20" fillId="4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0" fillId="4" borderId="8" xfId="0" applyFont="1" applyFill="1" applyBorder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22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203201" TargetMode="External"/><Relationship Id="rId1" Type="http://schemas.openxmlformats.org/officeDocument/2006/relationships/hyperlink" Target="https://podminky.urs.cz/item/CS_URS_2025_01/111103212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203201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6" Type="http://schemas.openxmlformats.org/officeDocument/2006/relationships/drawing" Target="../drawings/drawing11.xml"/><Relationship Id="rId5" Type="http://schemas.openxmlformats.org/officeDocument/2006/relationships/hyperlink" Target="https://podminky.urs.cz/item/CS_URS_2025_01/185803107" TargetMode="External"/><Relationship Id="rId4" Type="http://schemas.openxmlformats.org/officeDocument/2006/relationships/hyperlink" Target="https://podminky.urs.cz/item/CS_URS_2025_01/185803106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203201" TargetMode="External"/><Relationship Id="rId1" Type="http://schemas.openxmlformats.org/officeDocument/2006/relationships/hyperlink" Target="https://podminky.urs.cz/item/CS_URS_2025_01/c" TargetMode="External"/><Relationship Id="rId4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18580310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podminky.urs.cz/item/CS_URS_2025_01/18580310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33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https://podminky.urs.cz/item/CS_URS_2025_01/185803107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72"/>
  <sheetViews>
    <sheetView showGridLines="0" tabSelected="1" workbookViewId="0">
      <selection activeCell="L45" sqref="L45:AO45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8" t="s">
        <v>14</v>
      </c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23"/>
      <c r="AQ5" s="23"/>
      <c r="AR5" s="21"/>
      <c r="BE5" s="31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20" t="s">
        <v>17</v>
      </c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23"/>
      <c r="AQ6" s="23"/>
      <c r="AR6" s="21"/>
      <c r="BE6" s="31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6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1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6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1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1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6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16"/>
      <c r="BS13" s="18" t="s">
        <v>6</v>
      </c>
    </row>
    <row r="14" spans="1:74" ht="12.75">
      <c r="B14" s="22"/>
      <c r="C14" s="23"/>
      <c r="D14" s="23"/>
      <c r="E14" s="321" t="s">
        <v>29</v>
      </c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1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6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1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16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6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1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16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6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6"/>
    </row>
    <row r="23" spans="1:71" s="1" customFormat="1" ht="48" customHeight="1">
      <c r="B23" s="22"/>
      <c r="C23" s="23"/>
      <c r="D23" s="23"/>
      <c r="E23" s="323" t="s">
        <v>34</v>
      </c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23"/>
      <c r="AP23" s="23"/>
      <c r="AQ23" s="23"/>
      <c r="AR23" s="21"/>
      <c r="BE23" s="31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6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4">
        <f>ROUND(AG54,2)</f>
        <v>0</v>
      </c>
      <c r="AL26" s="325"/>
      <c r="AM26" s="325"/>
      <c r="AN26" s="325"/>
      <c r="AO26" s="325"/>
      <c r="AP26" s="37"/>
      <c r="AQ26" s="37"/>
      <c r="AR26" s="40"/>
      <c r="BE26" s="31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6" t="s">
        <v>36</v>
      </c>
      <c r="M28" s="326"/>
      <c r="N28" s="326"/>
      <c r="O28" s="326"/>
      <c r="P28" s="326"/>
      <c r="Q28" s="37"/>
      <c r="R28" s="37"/>
      <c r="S28" s="37"/>
      <c r="T28" s="37"/>
      <c r="U28" s="37"/>
      <c r="V28" s="37"/>
      <c r="W28" s="326" t="s">
        <v>37</v>
      </c>
      <c r="X28" s="326"/>
      <c r="Y28" s="326"/>
      <c r="Z28" s="326"/>
      <c r="AA28" s="326"/>
      <c r="AB28" s="326"/>
      <c r="AC28" s="326"/>
      <c r="AD28" s="326"/>
      <c r="AE28" s="326"/>
      <c r="AF28" s="37"/>
      <c r="AG28" s="37"/>
      <c r="AH28" s="37"/>
      <c r="AI28" s="37"/>
      <c r="AJ28" s="37"/>
      <c r="AK28" s="326" t="s">
        <v>38</v>
      </c>
      <c r="AL28" s="326"/>
      <c r="AM28" s="326"/>
      <c r="AN28" s="326"/>
      <c r="AO28" s="326"/>
      <c r="AP28" s="37"/>
      <c r="AQ28" s="37"/>
      <c r="AR28" s="40"/>
      <c r="BE28" s="316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29">
        <v>0.21</v>
      </c>
      <c r="M29" s="328"/>
      <c r="N29" s="328"/>
      <c r="O29" s="328"/>
      <c r="P29" s="328"/>
      <c r="Q29" s="42"/>
      <c r="R29" s="42"/>
      <c r="S29" s="42"/>
      <c r="T29" s="42"/>
      <c r="U29" s="42"/>
      <c r="V29" s="42"/>
      <c r="W29" s="327">
        <f>ROUND(AZ54, 2)</f>
        <v>0</v>
      </c>
      <c r="X29" s="328"/>
      <c r="Y29" s="328"/>
      <c r="Z29" s="328"/>
      <c r="AA29" s="328"/>
      <c r="AB29" s="328"/>
      <c r="AC29" s="328"/>
      <c r="AD29" s="328"/>
      <c r="AE29" s="328"/>
      <c r="AF29" s="42"/>
      <c r="AG29" s="42"/>
      <c r="AH29" s="42"/>
      <c r="AI29" s="42"/>
      <c r="AJ29" s="42"/>
      <c r="AK29" s="327">
        <f>ROUND(AV54, 2)</f>
        <v>0</v>
      </c>
      <c r="AL29" s="328"/>
      <c r="AM29" s="328"/>
      <c r="AN29" s="328"/>
      <c r="AO29" s="328"/>
      <c r="AP29" s="42"/>
      <c r="AQ29" s="42"/>
      <c r="AR29" s="43"/>
      <c r="BE29" s="317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29">
        <v>0.12</v>
      </c>
      <c r="M30" s="328"/>
      <c r="N30" s="328"/>
      <c r="O30" s="328"/>
      <c r="P30" s="328"/>
      <c r="Q30" s="42"/>
      <c r="R30" s="42"/>
      <c r="S30" s="42"/>
      <c r="T30" s="42"/>
      <c r="U30" s="42"/>
      <c r="V30" s="42"/>
      <c r="W30" s="327">
        <f>ROUND(BA54, 2)</f>
        <v>0</v>
      </c>
      <c r="X30" s="328"/>
      <c r="Y30" s="328"/>
      <c r="Z30" s="328"/>
      <c r="AA30" s="328"/>
      <c r="AB30" s="328"/>
      <c r="AC30" s="328"/>
      <c r="AD30" s="328"/>
      <c r="AE30" s="328"/>
      <c r="AF30" s="42"/>
      <c r="AG30" s="42"/>
      <c r="AH30" s="42"/>
      <c r="AI30" s="42"/>
      <c r="AJ30" s="42"/>
      <c r="AK30" s="327">
        <f>ROUND(AW54, 2)</f>
        <v>0</v>
      </c>
      <c r="AL30" s="328"/>
      <c r="AM30" s="328"/>
      <c r="AN30" s="328"/>
      <c r="AO30" s="328"/>
      <c r="AP30" s="42"/>
      <c r="AQ30" s="42"/>
      <c r="AR30" s="43"/>
      <c r="BE30" s="317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29">
        <v>0.21</v>
      </c>
      <c r="M31" s="328"/>
      <c r="N31" s="328"/>
      <c r="O31" s="328"/>
      <c r="P31" s="328"/>
      <c r="Q31" s="42"/>
      <c r="R31" s="42"/>
      <c r="S31" s="42"/>
      <c r="T31" s="42"/>
      <c r="U31" s="42"/>
      <c r="V31" s="42"/>
      <c r="W31" s="327">
        <f>ROUND(BB54, 2)</f>
        <v>0</v>
      </c>
      <c r="X31" s="328"/>
      <c r="Y31" s="328"/>
      <c r="Z31" s="328"/>
      <c r="AA31" s="328"/>
      <c r="AB31" s="328"/>
      <c r="AC31" s="328"/>
      <c r="AD31" s="328"/>
      <c r="AE31" s="328"/>
      <c r="AF31" s="42"/>
      <c r="AG31" s="42"/>
      <c r="AH31" s="42"/>
      <c r="AI31" s="42"/>
      <c r="AJ31" s="42"/>
      <c r="AK31" s="327">
        <v>0</v>
      </c>
      <c r="AL31" s="328"/>
      <c r="AM31" s="328"/>
      <c r="AN31" s="328"/>
      <c r="AO31" s="328"/>
      <c r="AP31" s="42"/>
      <c r="AQ31" s="42"/>
      <c r="AR31" s="43"/>
      <c r="BE31" s="317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29">
        <v>0.12</v>
      </c>
      <c r="M32" s="328"/>
      <c r="N32" s="328"/>
      <c r="O32" s="328"/>
      <c r="P32" s="328"/>
      <c r="Q32" s="42"/>
      <c r="R32" s="42"/>
      <c r="S32" s="42"/>
      <c r="T32" s="42"/>
      <c r="U32" s="42"/>
      <c r="V32" s="42"/>
      <c r="W32" s="327">
        <f>ROUND(BC54, 2)</f>
        <v>0</v>
      </c>
      <c r="X32" s="328"/>
      <c r="Y32" s="328"/>
      <c r="Z32" s="328"/>
      <c r="AA32" s="328"/>
      <c r="AB32" s="328"/>
      <c r="AC32" s="328"/>
      <c r="AD32" s="328"/>
      <c r="AE32" s="328"/>
      <c r="AF32" s="42"/>
      <c r="AG32" s="42"/>
      <c r="AH32" s="42"/>
      <c r="AI32" s="42"/>
      <c r="AJ32" s="42"/>
      <c r="AK32" s="327">
        <v>0</v>
      </c>
      <c r="AL32" s="328"/>
      <c r="AM32" s="328"/>
      <c r="AN32" s="328"/>
      <c r="AO32" s="328"/>
      <c r="AP32" s="42"/>
      <c r="AQ32" s="42"/>
      <c r="AR32" s="43"/>
      <c r="BE32" s="317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29">
        <v>0</v>
      </c>
      <c r="M33" s="328"/>
      <c r="N33" s="328"/>
      <c r="O33" s="328"/>
      <c r="P33" s="328"/>
      <c r="Q33" s="42"/>
      <c r="R33" s="42"/>
      <c r="S33" s="42"/>
      <c r="T33" s="42"/>
      <c r="U33" s="42"/>
      <c r="V33" s="42"/>
      <c r="W33" s="327">
        <f>ROUND(BD54, 2)</f>
        <v>0</v>
      </c>
      <c r="X33" s="328"/>
      <c r="Y33" s="328"/>
      <c r="Z33" s="328"/>
      <c r="AA33" s="328"/>
      <c r="AB33" s="328"/>
      <c r="AC33" s="328"/>
      <c r="AD33" s="328"/>
      <c r="AE33" s="328"/>
      <c r="AF33" s="42"/>
      <c r="AG33" s="42"/>
      <c r="AH33" s="42"/>
      <c r="AI33" s="42"/>
      <c r="AJ33" s="42"/>
      <c r="AK33" s="327">
        <v>0</v>
      </c>
      <c r="AL33" s="328"/>
      <c r="AM33" s="328"/>
      <c r="AN33" s="328"/>
      <c r="AO33" s="328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33" t="s">
        <v>47</v>
      </c>
      <c r="Y35" s="331"/>
      <c r="Z35" s="331"/>
      <c r="AA35" s="331"/>
      <c r="AB35" s="331"/>
      <c r="AC35" s="46"/>
      <c r="AD35" s="46"/>
      <c r="AE35" s="46"/>
      <c r="AF35" s="46"/>
      <c r="AG35" s="46"/>
      <c r="AH35" s="46"/>
      <c r="AI35" s="46"/>
      <c r="AJ35" s="46"/>
      <c r="AK35" s="330">
        <f>SUM(AK26:AK33)</f>
        <v>0</v>
      </c>
      <c r="AL35" s="331"/>
      <c r="AM35" s="331"/>
      <c r="AN35" s="331"/>
      <c r="AO35" s="332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03/2025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12" t="str">
        <f>K6</f>
        <v>Údržba HOZ Hradecko, Trutnovsko</v>
      </c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 xml:space="preserve"> 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8" t="str">
        <f>IF(AN8= "","",AN8)</f>
        <v>Vyplň údaj</v>
      </c>
      <c r="AN47" s="338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SPÚ, OVHS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39" t="str">
        <f>IF(E17="","",E17)</f>
        <v xml:space="preserve"> </v>
      </c>
      <c r="AN49" s="340"/>
      <c r="AO49" s="340"/>
      <c r="AP49" s="340"/>
      <c r="AQ49" s="37"/>
      <c r="AR49" s="40"/>
      <c r="AS49" s="341" t="s">
        <v>49</v>
      </c>
      <c r="AT49" s="342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39" t="str">
        <f>IF(E20="","",E20)</f>
        <v xml:space="preserve"> </v>
      </c>
      <c r="AN50" s="340"/>
      <c r="AO50" s="340"/>
      <c r="AP50" s="340"/>
      <c r="AQ50" s="37"/>
      <c r="AR50" s="40"/>
      <c r="AS50" s="343"/>
      <c r="AT50" s="344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45"/>
      <c r="AT51" s="346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08" t="s">
        <v>50</v>
      </c>
      <c r="D52" s="309"/>
      <c r="E52" s="309"/>
      <c r="F52" s="309"/>
      <c r="G52" s="309"/>
      <c r="H52" s="67"/>
      <c r="I52" s="311" t="s">
        <v>51</v>
      </c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37" t="s">
        <v>52</v>
      </c>
      <c r="AH52" s="309"/>
      <c r="AI52" s="309"/>
      <c r="AJ52" s="309"/>
      <c r="AK52" s="309"/>
      <c r="AL52" s="309"/>
      <c r="AM52" s="309"/>
      <c r="AN52" s="311" t="s">
        <v>53</v>
      </c>
      <c r="AO52" s="309"/>
      <c r="AP52" s="309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14">
        <f>ROUND(SUM(AG55:AG70),2)</f>
        <v>0</v>
      </c>
      <c r="AH54" s="314"/>
      <c r="AI54" s="314"/>
      <c r="AJ54" s="314"/>
      <c r="AK54" s="314"/>
      <c r="AL54" s="314"/>
      <c r="AM54" s="314"/>
      <c r="AN54" s="347">
        <f t="shared" ref="AN54:AN70" si="0">SUM(AG54,AT54)</f>
        <v>0</v>
      </c>
      <c r="AO54" s="347"/>
      <c r="AP54" s="347"/>
      <c r="AQ54" s="79" t="s">
        <v>19</v>
      </c>
      <c r="AR54" s="80"/>
      <c r="AS54" s="81">
        <f>ROUND(SUM(AS55:AS70),2)</f>
        <v>0</v>
      </c>
      <c r="AT54" s="82">
        <f t="shared" ref="AT54:AT70" si="1">ROUND(SUM(AV54:AW54),2)</f>
        <v>0</v>
      </c>
      <c r="AU54" s="83">
        <f>ROUND(SUM(AU55:AU70),5)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ROUND(SUM(AZ55:AZ70),2)</f>
        <v>0</v>
      </c>
      <c r="BA54" s="82">
        <f>ROUND(SUM(BA55:BA70),2)</f>
        <v>0</v>
      </c>
      <c r="BB54" s="82">
        <f>ROUND(SUM(BB55:BB70),2)</f>
        <v>0</v>
      </c>
      <c r="BC54" s="82">
        <f>ROUND(SUM(BC55:BC70),2)</f>
        <v>0</v>
      </c>
      <c r="BD54" s="84">
        <f>ROUND(SUM(BD55:BD70),2)</f>
        <v>0</v>
      </c>
      <c r="BS54" s="85" t="s">
        <v>68</v>
      </c>
      <c r="BT54" s="85" t="s">
        <v>69</v>
      </c>
      <c r="BU54" s="86" t="s">
        <v>70</v>
      </c>
      <c r="BV54" s="85" t="s">
        <v>71</v>
      </c>
      <c r="BW54" s="85" t="s">
        <v>5</v>
      </c>
      <c r="BX54" s="85" t="s">
        <v>72</v>
      </c>
      <c r="CL54" s="85" t="s">
        <v>19</v>
      </c>
    </row>
    <row r="55" spans="1:91" s="7" customFormat="1" ht="14.45" customHeight="1">
      <c r="A55" s="87" t="s">
        <v>73</v>
      </c>
      <c r="B55" s="88"/>
      <c r="C55" s="89"/>
      <c r="D55" s="310" t="s">
        <v>74</v>
      </c>
      <c r="E55" s="310"/>
      <c r="F55" s="310"/>
      <c r="G55" s="310"/>
      <c r="H55" s="310"/>
      <c r="I55" s="90"/>
      <c r="J55" s="310" t="s">
        <v>75</v>
      </c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35">
        <f>'SO1 - SLEZSKE PREDMESTI'!J30</f>
        <v>0</v>
      </c>
      <c r="AH55" s="336"/>
      <c r="AI55" s="336"/>
      <c r="AJ55" s="336"/>
      <c r="AK55" s="336"/>
      <c r="AL55" s="336"/>
      <c r="AM55" s="336"/>
      <c r="AN55" s="335">
        <f t="shared" si="0"/>
        <v>0</v>
      </c>
      <c r="AO55" s="336"/>
      <c r="AP55" s="336"/>
      <c r="AQ55" s="91" t="s">
        <v>76</v>
      </c>
      <c r="AR55" s="92"/>
      <c r="AS55" s="93">
        <v>0</v>
      </c>
      <c r="AT55" s="94">
        <f t="shared" si="1"/>
        <v>0</v>
      </c>
      <c r="AU55" s="95">
        <f>'SO1 - SLEZSKE PREDMESTI'!P83</f>
        <v>0</v>
      </c>
      <c r="AV55" s="94">
        <f>'SO1 - SLEZSKE PREDMESTI'!J33</f>
        <v>0</v>
      </c>
      <c r="AW55" s="94">
        <f>'SO1 - SLEZSKE PREDMESTI'!J34</f>
        <v>0</v>
      </c>
      <c r="AX55" s="94">
        <f>'SO1 - SLEZSKE PREDMESTI'!J35</f>
        <v>0</v>
      </c>
      <c r="AY55" s="94">
        <f>'SO1 - SLEZSKE PREDMESTI'!J36</f>
        <v>0</v>
      </c>
      <c r="AZ55" s="94">
        <f>'SO1 - SLEZSKE PREDMESTI'!F33</f>
        <v>0</v>
      </c>
      <c r="BA55" s="94">
        <f>'SO1 - SLEZSKE PREDMESTI'!F34</f>
        <v>0</v>
      </c>
      <c r="BB55" s="94">
        <f>'SO1 - SLEZSKE PREDMESTI'!F35</f>
        <v>0</v>
      </c>
      <c r="BC55" s="94">
        <f>'SO1 - SLEZSKE PREDMESTI'!F36</f>
        <v>0</v>
      </c>
      <c r="BD55" s="96">
        <f>'SO1 - SLEZSKE PREDMESTI'!F37</f>
        <v>0</v>
      </c>
      <c r="BT55" s="97" t="s">
        <v>77</v>
      </c>
      <c r="BV55" s="97" t="s">
        <v>71</v>
      </c>
      <c r="BW55" s="97" t="s">
        <v>78</v>
      </c>
      <c r="BX55" s="97" t="s">
        <v>5</v>
      </c>
      <c r="CL55" s="97" t="s">
        <v>19</v>
      </c>
      <c r="CM55" s="97" t="s">
        <v>79</v>
      </c>
    </row>
    <row r="56" spans="1:91" s="7" customFormat="1" ht="14.45" customHeight="1">
      <c r="A56" s="87" t="s">
        <v>73</v>
      </c>
      <c r="B56" s="88"/>
      <c r="C56" s="89"/>
      <c r="D56" s="310" t="s">
        <v>80</v>
      </c>
      <c r="E56" s="310"/>
      <c r="F56" s="310"/>
      <c r="G56" s="310"/>
      <c r="H56" s="310"/>
      <c r="I56" s="90"/>
      <c r="J56" s="310" t="s">
        <v>81</v>
      </c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35">
        <f>'SO10 - ODPADY O5b'!J30</f>
        <v>0</v>
      </c>
      <c r="AH56" s="336"/>
      <c r="AI56" s="336"/>
      <c r="AJ56" s="336"/>
      <c r="AK56" s="336"/>
      <c r="AL56" s="336"/>
      <c r="AM56" s="336"/>
      <c r="AN56" s="335">
        <f t="shared" si="0"/>
        <v>0</v>
      </c>
      <c r="AO56" s="336"/>
      <c r="AP56" s="336"/>
      <c r="AQ56" s="91" t="s">
        <v>76</v>
      </c>
      <c r="AR56" s="92"/>
      <c r="AS56" s="93">
        <v>0</v>
      </c>
      <c r="AT56" s="94">
        <f t="shared" si="1"/>
        <v>0</v>
      </c>
      <c r="AU56" s="95">
        <f>'SO10 - ODPADY O5b'!P83</f>
        <v>0</v>
      </c>
      <c r="AV56" s="94">
        <f>'SO10 - ODPADY O5b'!J33</f>
        <v>0</v>
      </c>
      <c r="AW56" s="94">
        <f>'SO10 - ODPADY O5b'!J34</f>
        <v>0</v>
      </c>
      <c r="AX56" s="94">
        <f>'SO10 - ODPADY O5b'!J35</f>
        <v>0</v>
      </c>
      <c r="AY56" s="94">
        <f>'SO10 - ODPADY O5b'!J36</f>
        <v>0</v>
      </c>
      <c r="AZ56" s="94">
        <f>'SO10 - ODPADY O5b'!F33</f>
        <v>0</v>
      </c>
      <c r="BA56" s="94">
        <f>'SO10 - ODPADY O5b'!F34</f>
        <v>0</v>
      </c>
      <c r="BB56" s="94">
        <f>'SO10 - ODPADY O5b'!F35</f>
        <v>0</v>
      </c>
      <c r="BC56" s="94">
        <f>'SO10 - ODPADY O5b'!F36</f>
        <v>0</v>
      </c>
      <c r="BD56" s="96">
        <f>'SO10 - ODPADY O5b'!F37</f>
        <v>0</v>
      </c>
      <c r="BT56" s="97" t="s">
        <v>77</v>
      </c>
      <c r="BV56" s="97" t="s">
        <v>71</v>
      </c>
      <c r="BW56" s="97" t="s">
        <v>82</v>
      </c>
      <c r="BX56" s="97" t="s">
        <v>5</v>
      </c>
      <c r="CL56" s="97" t="s">
        <v>19</v>
      </c>
      <c r="CM56" s="97" t="s">
        <v>79</v>
      </c>
    </row>
    <row r="57" spans="1:91" s="7" customFormat="1" ht="14.45" customHeight="1">
      <c r="A57" s="87" t="s">
        <v>73</v>
      </c>
      <c r="B57" s="88"/>
      <c r="C57" s="89"/>
      <c r="D57" s="310" t="s">
        <v>83</v>
      </c>
      <c r="E57" s="310"/>
      <c r="F57" s="310"/>
      <c r="G57" s="310"/>
      <c r="H57" s="310"/>
      <c r="I57" s="90"/>
      <c r="J57" s="310" t="s">
        <v>84</v>
      </c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35">
        <f>'SO11 - Černilov-Výrava (L...'!J30</f>
        <v>0</v>
      </c>
      <c r="AH57" s="336"/>
      <c r="AI57" s="336"/>
      <c r="AJ57" s="336"/>
      <c r="AK57" s="336"/>
      <c r="AL57" s="336"/>
      <c r="AM57" s="336"/>
      <c r="AN57" s="335">
        <f t="shared" si="0"/>
        <v>0</v>
      </c>
      <c r="AO57" s="336"/>
      <c r="AP57" s="336"/>
      <c r="AQ57" s="91" t="s">
        <v>76</v>
      </c>
      <c r="AR57" s="92"/>
      <c r="AS57" s="93">
        <v>0</v>
      </c>
      <c r="AT57" s="94">
        <f t="shared" si="1"/>
        <v>0</v>
      </c>
      <c r="AU57" s="95">
        <f>'SO11 - Černilov-Výrava (L...'!P83</f>
        <v>0</v>
      </c>
      <c r="AV57" s="94">
        <f>'SO11 - Černilov-Výrava (L...'!J33</f>
        <v>0</v>
      </c>
      <c r="AW57" s="94">
        <f>'SO11 - Černilov-Výrava (L...'!J34</f>
        <v>0</v>
      </c>
      <c r="AX57" s="94">
        <f>'SO11 - Černilov-Výrava (L...'!J35</f>
        <v>0</v>
      </c>
      <c r="AY57" s="94">
        <f>'SO11 - Černilov-Výrava (L...'!J36</f>
        <v>0</v>
      </c>
      <c r="AZ57" s="94">
        <f>'SO11 - Černilov-Výrava (L...'!F33</f>
        <v>0</v>
      </c>
      <c r="BA57" s="94">
        <f>'SO11 - Černilov-Výrava (L...'!F34</f>
        <v>0</v>
      </c>
      <c r="BB57" s="94">
        <f>'SO11 - Černilov-Výrava (L...'!F35</f>
        <v>0</v>
      </c>
      <c r="BC57" s="94">
        <f>'SO11 - Černilov-Výrava (L...'!F36</f>
        <v>0</v>
      </c>
      <c r="BD57" s="96">
        <f>'SO11 - Černilov-Výrava (L...'!F37</f>
        <v>0</v>
      </c>
      <c r="BT57" s="97" t="s">
        <v>77</v>
      </c>
      <c r="BV57" s="97" t="s">
        <v>71</v>
      </c>
      <c r="BW57" s="97" t="s">
        <v>85</v>
      </c>
      <c r="BX57" s="97" t="s">
        <v>5</v>
      </c>
      <c r="CL57" s="97" t="s">
        <v>19</v>
      </c>
      <c r="CM57" s="97" t="s">
        <v>79</v>
      </c>
    </row>
    <row r="58" spans="1:91" s="7" customFormat="1" ht="14.45" customHeight="1">
      <c r="A58" s="87" t="s">
        <v>73</v>
      </c>
      <c r="B58" s="88"/>
      <c r="C58" s="89"/>
      <c r="D58" s="310" t="s">
        <v>86</v>
      </c>
      <c r="E58" s="310"/>
      <c r="F58" s="310"/>
      <c r="G58" s="310"/>
      <c r="H58" s="310"/>
      <c r="I58" s="90"/>
      <c r="J58" s="310" t="s">
        <v>87</v>
      </c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335">
        <f>'SO12 - 2 OTEVRENE ZAVL.KAN'!J30</f>
        <v>0</v>
      </c>
      <c r="AH58" s="336"/>
      <c r="AI58" s="336"/>
      <c r="AJ58" s="336"/>
      <c r="AK58" s="336"/>
      <c r="AL58" s="336"/>
      <c r="AM58" s="336"/>
      <c r="AN58" s="335">
        <f t="shared" si="0"/>
        <v>0</v>
      </c>
      <c r="AO58" s="336"/>
      <c r="AP58" s="336"/>
      <c r="AQ58" s="91" t="s">
        <v>76</v>
      </c>
      <c r="AR58" s="92"/>
      <c r="AS58" s="93">
        <v>0</v>
      </c>
      <c r="AT58" s="94">
        <f t="shared" si="1"/>
        <v>0</v>
      </c>
      <c r="AU58" s="95">
        <f>'SO12 - 2 OTEVRENE ZAVL.KAN'!P83</f>
        <v>0</v>
      </c>
      <c r="AV58" s="94">
        <f>'SO12 - 2 OTEVRENE ZAVL.KAN'!J33</f>
        <v>0</v>
      </c>
      <c r="AW58" s="94">
        <f>'SO12 - 2 OTEVRENE ZAVL.KAN'!J34</f>
        <v>0</v>
      </c>
      <c r="AX58" s="94">
        <f>'SO12 - 2 OTEVRENE ZAVL.KAN'!J35</f>
        <v>0</v>
      </c>
      <c r="AY58" s="94">
        <f>'SO12 - 2 OTEVRENE ZAVL.KAN'!J36</f>
        <v>0</v>
      </c>
      <c r="AZ58" s="94">
        <f>'SO12 - 2 OTEVRENE ZAVL.KAN'!F33</f>
        <v>0</v>
      </c>
      <c r="BA58" s="94">
        <f>'SO12 - 2 OTEVRENE ZAVL.KAN'!F34</f>
        <v>0</v>
      </c>
      <c r="BB58" s="94">
        <f>'SO12 - 2 OTEVRENE ZAVL.KAN'!F35</f>
        <v>0</v>
      </c>
      <c r="BC58" s="94">
        <f>'SO12 - 2 OTEVRENE ZAVL.KAN'!F36</f>
        <v>0</v>
      </c>
      <c r="BD58" s="96">
        <f>'SO12 - 2 OTEVRENE ZAVL.KAN'!F37</f>
        <v>0</v>
      </c>
      <c r="BT58" s="97" t="s">
        <v>77</v>
      </c>
      <c r="BV58" s="97" t="s">
        <v>71</v>
      </c>
      <c r="BW58" s="97" t="s">
        <v>88</v>
      </c>
      <c r="BX58" s="97" t="s">
        <v>5</v>
      </c>
      <c r="CL58" s="97" t="s">
        <v>19</v>
      </c>
      <c r="CM58" s="97" t="s">
        <v>79</v>
      </c>
    </row>
    <row r="59" spans="1:91" s="7" customFormat="1" ht="14.45" customHeight="1">
      <c r="A59" s="87" t="s">
        <v>73</v>
      </c>
      <c r="B59" s="88"/>
      <c r="C59" s="89"/>
      <c r="D59" s="310" t="s">
        <v>89</v>
      </c>
      <c r="E59" s="310"/>
      <c r="F59" s="310"/>
      <c r="G59" s="310"/>
      <c r="H59" s="310"/>
      <c r="I59" s="90"/>
      <c r="J59" s="310" t="s">
        <v>90</v>
      </c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35">
        <f>'SO13 - HMZ 02 Olešnice'!J30</f>
        <v>0</v>
      </c>
      <c r="AH59" s="336"/>
      <c r="AI59" s="336"/>
      <c r="AJ59" s="336"/>
      <c r="AK59" s="336"/>
      <c r="AL59" s="336"/>
      <c r="AM59" s="336"/>
      <c r="AN59" s="335">
        <f t="shared" si="0"/>
        <v>0</v>
      </c>
      <c r="AO59" s="336"/>
      <c r="AP59" s="336"/>
      <c r="AQ59" s="91" t="s">
        <v>76</v>
      </c>
      <c r="AR59" s="92"/>
      <c r="AS59" s="93">
        <v>0</v>
      </c>
      <c r="AT59" s="94">
        <f t="shared" si="1"/>
        <v>0</v>
      </c>
      <c r="AU59" s="95">
        <f>'SO13 - HMZ 02 Olešnice'!P83</f>
        <v>0</v>
      </c>
      <c r="AV59" s="94">
        <f>'SO13 - HMZ 02 Olešnice'!J33</f>
        <v>0</v>
      </c>
      <c r="AW59" s="94">
        <f>'SO13 - HMZ 02 Olešnice'!J34</f>
        <v>0</v>
      </c>
      <c r="AX59" s="94">
        <f>'SO13 - HMZ 02 Olešnice'!J35</f>
        <v>0</v>
      </c>
      <c r="AY59" s="94">
        <f>'SO13 - HMZ 02 Olešnice'!J36</f>
        <v>0</v>
      </c>
      <c r="AZ59" s="94">
        <f>'SO13 - HMZ 02 Olešnice'!F33</f>
        <v>0</v>
      </c>
      <c r="BA59" s="94">
        <f>'SO13 - HMZ 02 Olešnice'!F34</f>
        <v>0</v>
      </c>
      <c r="BB59" s="94">
        <f>'SO13 - HMZ 02 Olešnice'!F35</f>
        <v>0</v>
      </c>
      <c r="BC59" s="94">
        <f>'SO13 - HMZ 02 Olešnice'!F36</f>
        <v>0</v>
      </c>
      <c r="BD59" s="96">
        <f>'SO13 - HMZ 02 Olešnice'!F37</f>
        <v>0</v>
      </c>
      <c r="BT59" s="97" t="s">
        <v>77</v>
      </c>
      <c r="BV59" s="97" t="s">
        <v>71</v>
      </c>
      <c r="BW59" s="97" t="s">
        <v>91</v>
      </c>
      <c r="BX59" s="97" t="s">
        <v>5</v>
      </c>
      <c r="CL59" s="97" t="s">
        <v>19</v>
      </c>
      <c r="CM59" s="97" t="s">
        <v>79</v>
      </c>
    </row>
    <row r="60" spans="1:91" s="7" customFormat="1" ht="14.45" customHeight="1">
      <c r="A60" s="87" t="s">
        <v>73</v>
      </c>
      <c r="B60" s="88"/>
      <c r="C60" s="89"/>
      <c r="D60" s="310" t="s">
        <v>92</v>
      </c>
      <c r="E60" s="310"/>
      <c r="F60" s="310"/>
      <c r="G60" s="310"/>
      <c r="H60" s="310"/>
      <c r="I60" s="90"/>
      <c r="J60" s="310" t="s">
        <v>93</v>
      </c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335">
        <f>'SO14 - Třebechovice L7'!J30</f>
        <v>0</v>
      </c>
      <c r="AH60" s="336"/>
      <c r="AI60" s="336"/>
      <c r="AJ60" s="336"/>
      <c r="AK60" s="336"/>
      <c r="AL60" s="336"/>
      <c r="AM60" s="336"/>
      <c r="AN60" s="335">
        <f t="shared" si="0"/>
        <v>0</v>
      </c>
      <c r="AO60" s="336"/>
      <c r="AP60" s="336"/>
      <c r="AQ60" s="91" t="s">
        <v>76</v>
      </c>
      <c r="AR60" s="92"/>
      <c r="AS60" s="93">
        <v>0</v>
      </c>
      <c r="AT60" s="94">
        <f t="shared" si="1"/>
        <v>0</v>
      </c>
      <c r="AU60" s="95">
        <f>'SO14 - Třebechovice L7'!P83</f>
        <v>0</v>
      </c>
      <c r="AV60" s="94">
        <f>'SO14 - Třebechovice L7'!J33</f>
        <v>0</v>
      </c>
      <c r="AW60" s="94">
        <f>'SO14 - Třebechovice L7'!J34</f>
        <v>0</v>
      </c>
      <c r="AX60" s="94">
        <f>'SO14 - Třebechovice L7'!J35</f>
        <v>0</v>
      </c>
      <c r="AY60" s="94">
        <f>'SO14 - Třebechovice L7'!J36</f>
        <v>0</v>
      </c>
      <c r="AZ60" s="94">
        <f>'SO14 - Třebechovice L7'!F33</f>
        <v>0</v>
      </c>
      <c r="BA60" s="94">
        <f>'SO14 - Třebechovice L7'!F34</f>
        <v>0</v>
      </c>
      <c r="BB60" s="94">
        <f>'SO14 - Třebechovice L7'!F35</f>
        <v>0</v>
      </c>
      <c r="BC60" s="94">
        <f>'SO14 - Třebechovice L7'!F36</f>
        <v>0</v>
      </c>
      <c r="BD60" s="96">
        <f>'SO14 - Třebechovice L7'!F37</f>
        <v>0</v>
      </c>
      <c r="BT60" s="97" t="s">
        <v>77</v>
      </c>
      <c r="BV60" s="97" t="s">
        <v>71</v>
      </c>
      <c r="BW60" s="97" t="s">
        <v>94</v>
      </c>
      <c r="BX60" s="97" t="s">
        <v>5</v>
      </c>
      <c r="CL60" s="97" t="s">
        <v>19</v>
      </c>
      <c r="CM60" s="97" t="s">
        <v>79</v>
      </c>
    </row>
    <row r="61" spans="1:91" s="7" customFormat="1" ht="14.45" customHeight="1">
      <c r="A61" s="87" t="s">
        <v>73</v>
      </c>
      <c r="B61" s="88"/>
      <c r="C61" s="89"/>
      <c r="D61" s="310" t="s">
        <v>95</v>
      </c>
      <c r="E61" s="310"/>
      <c r="F61" s="310"/>
      <c r="G61" s="310"/>
      <c r="H61" s="310"/>
      <c r="I61" s="90"/>
      <c r="J61" s="310" t="s">
        <v>96</v>
      </c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35">
        <f>'SO15 - ODPAD A'!J30</f>
        <v>0</v>
      </c>
      <c r="AH61" s="336"/>
      <c r="AI61" s="336"/>
      <c r="AJ61" s="336"/>
      <c r="AK61" s="336"/>
      <c r="AL61" s="336"/>
      <c r="AM61" s="336"/>
      <c r="AN61" s="335">
        <f t="shared" si="0"/>
        <v>0</v>
      </c>
      <c r="AO61" s="336"/>
      <c r="AP61" s="336"/>
      <c r="AQ61" s="91" t="s">
        <v>76</v>
      </c>
      <c r="AR61" s="92"/>
      <c r="AS61" s="93">
        <v>0</v>
      </c>
      <c r="AT61" s="94">
        <f t="shared" si="1"/>
        <v>0</v>
      </c>
      <c r="AU61" s="95">
        <f>'SO15 - ODPAD A'!P83</f>
        <v>0</v>
      </c>
      <c r="AV61" s="94">
        <f>'SO15 - ODPAD A'!J33</f>
        <v>0</v>
      </c>
      <c r="AW61" s="94">
        <f>'SO15 - ODPAD A'!J34</f>
        <v>0</v>
      </c>
      <c r="AX61" s="94">
        <f>'SO15 - ODPAD A'!J35</f>
        <v>0</v>
      </c>
      <c r="AY61" s="94">
        <f>'SO15 - ODPAD A'!J36</f>
        <v>0</v>
      </c>
      <c r="AZ61" s="94">
        <f>'SO15 - ODPAD A'!F33</f>
        <v>0</v>
      </c>
      <c r="BA61" s="94">
        <f>'SO15 - ODPAD A'!F34</f>
        <v>0</v>
      </c>
      <c r="BB61" s="94">
        <f>'SO15 - ODPAD A'!F35</f>
        <v>0</v>
      </c>
      <c r="BC61" s="94">
        <f>'SO15 - ODPAD A'!F36</f>
        <v>0</v>
      </c>
      <c r="BD61" s="96">
        <f>'SO15 - ODPAD A'!F37</f>
        <v>0</v>
      </c>
      <c r="BT61" s="97" t="s">
        <v>77</v>
      </c>
      <c r="BV61" s="97" t="s">
        <v>71</v>
      </c>
      <c r="BW61" s="97" t="s">
        <v>97</v>
      </c>
      <c r="BX61" s="97" t="s">
        <v>5</v>
      </c>
      <c r="CL61" s="97" t="s">
        <v>19</v>
      </c>
      <c r="CM61" s="97" t="s">
        <v>79</v>
      </c>
    </row>
    <row r="62" spans="1:91" s="7" customFormat="1" ht="14.45" customHeight="1">
      <c r="A62" s="87" t="s">
        <v>73</v>
      </c>
      <c r="B62" s="88"/>
      <c r="C62" s="89"/>
      <c r="D62" s="310" t="s">
        <v>98</v>
      </c>
      <c r="E62" s="310"/>
      <c r="F62" s="310"/>
      <c r="G62" s="310"/>
      <c r="H62" s="310"/>
      <c r="I62" s="90"/>
      <c r="J62" s="310" t="s">
        <v>99</v>
      </c>
      <c r="K62" s="310"/>
      <c r="L62" s="310"/>
      <c r="M62" s="310"/>
      <c r="N62" s="310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  <c r="AA62" s="310"/>
      <c r="AB62" s="310"/>
      <c r="AC62" s="310"/>
      <c r="AD62" s="310"/>
      <c r="AE62" s="310"/>
      <c r="AF62" s="310"/>
      <c r="AG62" s="335">
        <f>'SO16 - ODPAD B'!J30</f>
        <v>0</v>
      </c>
      <c r="AH62" s="336"/>
      <c r="AI62" s="336"/>
      <c r="AJ62" s="336"/>
      <c r="AK62" s="336"/>
      <c r="AL62" s="336"/>
      <c r="AM62" s="336"/>
      <c r="AN62" s="335">
        <f t="shared" si="0"/>
        <v>0</v>
      </c>
      <c r="AO62" s="336"/>
      <c r="AP62" s="336"/>
      <c r="AQ62" s="91" t="s">
        <v>76</v>
      </c>
      <c r="AR62" s="92"/>
      <c r="AS62" s="93">
        <v>0</v>
      </c>
      <c r="AT62" s="94">
        <f t="shared" si="1"/>
        <v>0</v>
      </c>
      <c r="AU62" s="95">
        <f>'SO16 - ODPAD B'!P83</f>
        <v>0</v>
      </c>
      <c r="AV62" s="94">
        <f>'SO16 - ODPAD B'!J33</f>
        <v>0</v>
      </c>
      <c r="AW62" s="94">
        <f>'SO16 - ODPAD B'!J34</f>
        <v>0</v>
      </c>
      <c r="AX62" s="94">
        <f>'SO16 - ODPAD B'!J35</f>
        <v>0</v>
      </c>
      <c r="AY62" s="94">
        <f>'SO16 - ODPAD B'!J36</f>
        <v>0</v>
      </c>
      <c r="AZ62" s="94">
        <f>'SO16 - ODPAD B'!F33</f>
        <v>0</v>
      </c>
      <c r="BA62" s="94">
        <f>'SO16 - ODPAD B'!F34</f>
        <v>0</v>
      </c>
      <c r="BB62" s="94">
        <f>'SO16 - ODPAD B'!F35</f>
        <v>0</v>
      </c>
      <c r="BC62" s="94">
        <f>'SO16 - ODPAD B'!F36</f>
        <v>0</v>
      </c>
      <c r="BD62" s="96">
        <f>'SO16 - ODPAD B'!F37</f>
        <v>0</v>
      </c>
      <c r="BT62" s="97" t="s">
        <v>77</v>
      </c>
      <c r="BV62" s="97" t="s">
        <v>71</v>
      </c>
      <c r="BW62" s="97" t="s">
        <v>100</v>
      </c>
      <c r="BX62" s="97" t="s">
        <v>5</v>
      </c>
      <c r="CL62" s="97" t="s">
        <v>19</v>
      </c>
      <c r="CM62" s="97" t="s">
        <v>79</v>
      </c>
    </row>
    <row r="63" spans="1:91" s="7" customFormat="1" ht="14.45" customHeight="1">
      <c r="A63" s="87" t="s">
        <v>73</v>
      </c>
      <c r="B63" s="88"/>
      <c r="C63" s="89"/>
      <c r="D63" s="310" t="s">
        <v>101</v>
      </c>
      <c r="E63" s="310"/>
      <c r="F63" s="310"/>
      <c r="G63" s="310"/>
      <c r="H63" s="310"/>
      <c r="I63" s="90"/>
      <c r="J63" s="310" t="s">
        <v>102</v>
      </c>
      <c r="K63" s="310"/>
      <c r="L63" s="310"/>
      <c r="M63" s="310"/>
      <c r="N63" s="310"/>
      <c r="O63" s="310"/>
      <c r="P63" s="310"/>
      <c r="Q63" s="310"/>
      <c r="R63" s="310"/>
      <c r="S63" s="310"/>
      <c r="T63" s="310"/>
      <c r="U63" s="310"/>
      <c r="V63" s="310"/>
      <c r="W63" s="310"/>
      <c r="X63" s="310"/>
      <c r="Y63" s="310"/>
      <c r="Z63" s="310"/>
      <c r="AA63" s="310"/>
      <c r="AB63" s="310"/>
      <c r="AC63" s="310"/>
      <c r="AD63" s="310"/>
      <c r="AE63" s="310"/>
      <c r="AF63" s="310"/>
      <c r="AG63" s="335">
        <f>'SO2 - SLEZSKE PREDM. '!J30</f>
        <v>0</v>
      </c>
      <c r="AH63" s="336"/>
      <c r="AI63" s="336"/>
      <c r="AJ63" s="336"/>
      <c r="AK63" s="336"/>
      <c r="AL63" s="336"/>
      <c r="AM63" s="336"/>
      <c r="AN63" s="335">
        <f t="shared" si="0"/>
        <v>0</v>
      </c>
      <c r="AO63" s="336"/>
      <c r="AP63" s="336"/>
      <c r="AQ63" s="91" t="s">
        <v>76</v>
      </c>
      <c r="AR63" s="92"/>
      <c r="AS63" s="93">
        <v>0</v>
      </c>
      <c r="AT63" s="94">
        <f t="shared" si="1"/>
        <v>0</v>
      </c>
      <c r="AU63" s="95">
        <f>'SO2 - SLEZSKE PREDM. '!P83</f>
        <v>0</v>
      </c>
      <c r="AV63" s="94">
        <f>'SO2 - SLEZSKE PREDM. '!J33</f>
        <v>0</v>
      </c>
      <c r="AW63" s="94">
        <f>'SO2 - SLEZSKE PREDM. '!J34</f>
        <v>0</v>
      </c>
      <c r="AX63" s="94">
        <f>'SO2 - SLEZSKE PREDM. '!J35</f>
        <v>0</v>
      </c>
      <c r="AY63" s="94">
        <f>'SO2 - SLEZSKE PREDM. '!J36</f>
        <v>0</v>
      </c>
      <c r="AZ63" s="94">
        <f>'SO2 - SLEZSKE PREDM. '!F33</f>
        <v>0</v>
      </c>
      <c r="BA63" s="94">
        <f>'SO2 - SLEZSKE PREDM. '!F34</f>
        <v>0</v>
      </c>
      <c r="BB63" s="94">
        <f>'SO2 - SLEZSKE PREDM. '!F35</f>
        <v>0</v>
      </c>
      <c r="BC63" s="94">
        <f>'SO2 - SLEZSKE PREDM. '!F36</f>
        <v>0</v>
      </c>
      <c r="BD63" s="96">
        <f>'SO2 - SLEZSKE PREDM. '!F37</f>
        <v>0</v>
      </c>
      <c r="BT63" s="97" t="s">
        <v>77</v>
      </c>
      <c r="BV63" s="97" t="s">
        <v>71</v>
      </c>
      <c r="BW63" s="97" t="s">
        <v>103</v>
      </c>
      <c r="BX63" s="97" t="s">
        <v>5</v>
      </c>
      <c r="CL63" s="97" t="s">
        <v>19</v>
      </c>
      <c r="CM63" s="97" t="s">
        <v>79</v>
      </c>
    </row>
    <row r="64" spans="1:91" s="7" customFormat="1" ht="14.45" customHeight="1">
      <c r="A64" s="87" t="s">
        <v>73</v>
      </c>
      <c r="B64" s="88"/>
      <c r="C64" s="89"/>
      <c r="D64" s="310" t="s">
        <v>104</v>
      </c>
      <c r="E64" s="310"/>
      <c r="F64" s="310"/>
      <c r="G64" s="310"/>
      <c r="H64" s="310"/>
      <c r="I64" s="90"/>
      <c r="J64" s="310" t="s">
        <v>105</v>
      </c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310"/>
      <c r="AE64" s="310"/>
      <c r="AF64" s="310"/>
      <c r="AG64" s="335">
        <f>'SO3 - Bříza I (Plotiště)'!J30</f>
        <v>0</v>
      </c>
      <c r="AH64" s="336"/>
      <c r="AI64" s="336"/>
      <c r="AJ64" s="336"/>
      <c r="AK64" s="336"/>
      <c r="AL64" s="336"/>
      <c r="AM64" s="336"/>
      <c r="AN64" s="335">
        <f t="shared" si="0"/>
        <v>0</v>
      </c>
      <c r="AO64" s="336"/>
      <c r="AP64" s="336"/>
      <c r="AQ64" s="91" t="s">
        <v>76</v>
      </c>
      <c r="AR64" s="92"/>
      <c r="AS64" s="93">
        <v>0</v>
      </c>
      <c r="AT64" s="94">
        <f t="shared" si="1"/>
        <v>0</v>
      </c>
      <c r="AU64" s="95">
        <f>'SO3 - Bříza I (Plotiště)'!P83</f>
        <v>0</v>
      </c>
      <c r="AV64" s="94">
        <f>'SO3 - Bříza I (Plotiště)'!J33</f>
        <v>0</v>
      </c>
      <c r="AW64" s="94">
        <f>'SO3 - Bříza I (Plotiště)'!J34</f>
        <v>0</v>
      </c>
      <c r="AX64" s="94">
        <f>'SO3 - Bříza I (Plotiště)'!J35</f>
        <v>0</v>
      </c>
      <c r="AY64" s="94">
        <f>'SO3 - Bříza I (Plotiště)'!J36</f>
        <v>0</v>
      </c>
      <c r="AZ64" s="94">
        <f>'SO3 - Bříza I (Plotiště)'!F33</f>
        <v>0</v>
      </c>
      <c r="BA64" s="94">
        <f>'SO3 - Bříza I (Plotiště)'!F34</f>
        <v>0</v>
      </c>
      <c r="BB64" s="94">
        <f>'SO3 - Bříza I (Plotiště)'!F35</f>
        <v>0</v>
      </c>
      <c r="BC64" s="94">
        <f>'SO3 - Bříza I (Plotiště)'!F36</f>
        <v>0</v>
      </c>
      <c r="BD64" s="96">
        <f>'SO3 - Bříza I (Plotiště)'!F37</f>
        <v>0</v>
      </c>
      <c r="BT64" s="97" t="s">
        <v>77</v>
      </c>
      <c r="BV64" s="97" t="s">
        <v>71</v>
      </c>
      <c r="BW64" s="97" t="s">
        <v>106</v>
      </c>
      <c r="BX64" s="97" t="s">
        <v>5</v>
      </c>
      <c r="CL64" s="97" t="s">
        <v>19</v>
      </c>
      <c r="CM64" s="97" t="s">
        <v>79</v>
      </c>
    </row>
    <row r="65" spans="1:91" s="7" customFormat="1" ht="14.45" customHeight="1">
      <c r="A65" s="87" t="s">
        <v>73</v>
      </c>
      <c r="B65" s="88"/>
      <c r="C65" s="89"/>
      <c r="D65" s="310" t="s">
        <v>107</v>
      </c>
      <c r="E65" s="310"/>
      <c r="F65" s="310"/>
      <c r="G65" s="310"/>
      <c r="H65" s="310"/>
      <c r="I65" s="90"/>
      <c r="J65" s="310" t="s">
        <v>108</v>
      </c>
      <c r="K65" s="310"/>
      <c r="L65" s="310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  <c r="AA65" s="310"/>
      <c r="AB65" s="310"/>
      <c r="AC65" s="310"/>
      <c r="AD65" s="310"/>
      <c r="AE65" s="310"/>
      <c r="AF65" s="310"/>
      <c r="AG65" s="335">
        <f>'SO4 - ODPADY O4 '!J30</f>
        <v>0</v>
      </c>
      <c r="AH65" s="336"/>
      <c r="AI65" s="336"/>
      <c r="AJ65" s="336"/>
      <c r="AK65" s="336"/>
      <c r="AL65" s="336"/>
      <c r="AM65" s="336"/>
      <c r="AN65" s="335">
        <f t="shared" si="0"/>
        <v>0</v>
      </c>
      <c r="AO65" s="336"/>
      <c r="AP65" s="336"/>
      <c r="AQ65" s="91" t="s">
        <v>76</v>
      </c>
      <c r="AR65" s="92"/>
      <c r="AS65" s="93">
        <v>0</v>
      </c>
      <c r="AT65" s="94">
        <f t="shared" si="1"/>
        <v>0</v>
      </c>
      <c r="AU65" s="95">
        <f>'SO4 - ODPADY O4 '!P83</f>
        <v>0</v>
      </c>
      <c r="AV65" s="94">
        <f>'SO4 - ODPADY O4 '!J33</f>
        <v>0</v>
      </c>
      <c r="AW65" s="94">
        <f>'SO4 - ODPADY O4 '!J34</f>
        <v>0</v>
      </c>
      <c r="AX65" s="94">
        <f>'SO4 - ODPADY O4 '!J35</f>
        <v>0</v>
      </c>
      <c r="AY65" s="94">
        <f>'SO4 - ODPADY O4 '!J36</f>
        <v>0</v>
      </c>
      <c r="AZ65" s="94">
        <f>'SO4 - ODPADY O4 '!F33</f>
        <v>0</v>
      </c>
      <c r="BA65" s="94">
        <f>'SO4 - ODPADY O4 '!F34</f>
        <v>0</v>
      </c>
      <c r="BB65" s="94">
        <f>'SO4 - ODPADY O4 '!F35</f>
        <v>0</v>
      </c>
      <c r="BC65" s="94">
        <f>'SO4 - ODPADY O4 '!F36</f>
        <v>0</v>
      </c>
      <c r="BD65" s="96">
        <f>'SO4 - ODPADY O4 '!F37</f>
        <v>0</v>
      </c>
      <c r="BT65" s="97" t="s">
        <v>77</v>
      </c>
      <c r="BV65" s="97" t="s">
        <v>71</v>
      </c>
      <c r="BW65" s="97" t="s">
        <v>109</v>
      </c>
      <c r="BX65" s="97" t="s">
        <v>5</v>
      </c>
      <c r="CL65" s="97" t="s">
        <v>19</v>
      </c>
      <c r="CM65" s="97" t="s">
        <v>79</v>
      </c>
    </row>
    <row r="66" spans="1:91" s="7" customFormat="1" ht="14.45" customHeight="1">
      <c r="A66" s="87" t="s">
        <v>73</v>
      </c>
      <c r="B66" s="88"/>
      <c r="C66" s="89"/>
      <c r="D66" s="310" t="s">
        <v>110</v>
      </c>
      <c r="E66" s="310"/>
      <c r="F66" s="310"/>
      <c r="G66" s="310"/>
      <c r="H66" s="310"/>
      <c r="I66" s="90"/>
      <c r="J66" s="310" t="s">
        <v>111</v>
      </c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35">
        <f>'SO5 - ODPADY O2a '!J30</f>
        <v>0</v>
      </c>
      <c r="AH66" s="336"/>
      <c r="AI66" s="336"/>
      <c r="AJ66" s="336"/>
      <c r="AK66" s="336"/>
      <c r="AL66" s="336"/>
      <c r="AM66" s="336"/>
      <c r="AN66" s="335">
        <f t="shared" si="0"/>
        <v>0</v>
      </c>
      <c r="AO66" s="336"/>
      <c r="AP66" s="336"/>
      <c r="AQ66" s="91" t="s">
        <v>76</v>
      </c>
      <c r="AR66" s="92"/>
      <c r="AS66" s="93">
        <v>0</v>
      </c>
      <c r="AT66" s="94">
        <f t="shared" si="1"/>
        <v>0</v>
      </c>
      <c r="AU66" s="95">
        <f>'SO5 - ODPADY O2a '!P83</f>
        <v>0</v>
      </c>
      <c r="AV66" s="94">
        <f>'SO5 - ODPADY O2a '!J33</f>
        <v>0</v>
      </c>
      <c r="AW66" s="94">
        <f>'SO5 - ODPADY O2a '!J34</f>
        <v>0</v>
      </c>
      <c r="AX66" s="94">
        <f>'SO5 - ODPADY O2a '!J35</f>
        <v>0</v>
      </c>
      <c r="AY66" s="94">
        <f>'SO5 - ODPADY O2a '!J36</f>
        <v>0</v>
      </c>
      <c r="AZ66" s="94">
        <f>'SO5 - ODPADY O2a '!F33</f>
        <v>0</v>
      </c>
      <c r="BA66" s="94">
        <f>'SO5 - ODPADY O2a '!F34</f>
        <v>0</v>
      </c>
      <c r="BB66" s="94">
        <f>'SO5 - ODPADY O2a '!F35</f>
        <v>0</v>
      </c>
      <c r="BC66" s="94">
        <f>'SO5 - ODPADY O2a '!F36</f>
        <v>0</v>
      </c>
      <c r="BD66" s="96">
        <f>'SO5 - ODPADY O2a '!F37</f>
        <v>0</v>
      </c>
      <c r="BT66" s="97" t="s">
        <v>77</v>
      </c>
      <c r="BV66" s="97" t="s">
        <v>71</v>
      </c>
      <c r="BW66" s="97" t="s">
        <v>112</v>
      </c>
      <c r="BX66" s="97" t="s">
        <v>5</v>
      </c>
      <c r="CL66" s="97" t="s">
        <v>19</v>
      </c>
      <c r="CM66" s="97" t="s">
        <v>79</v>
      </c>
    </row>
    <row r="67" spans="1:91" s="7" customFormat="1" ht="14.45" customHeight="1">
      <c r="A67" s="87" t="s">
        <v>73</v>
      </c>
      <c r="B67" s="88"/>
      <c r="C67" s="89"/>
      <c r="D67" s="310" t="s">
        <v>113</v>
      </c>
      <c r="E67" s="310"/>
      <c r="F67" s="310"/>
      <c r="G67" s="310"/>
      <c r="H67" s="310"/>
      <c r="I67" s="90"/>
      <c r="J67" s="310" t="s">
        <v>114</v>
      </c>
      <c r="K67" s="310"/>
      <c r="L67" s="310"/>
      <c r="M67" s="310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310"/>
      <c r="AA67" s="310"/>
      <c r="AB67" s="310"/>
      <c r="AC67" s="310"/>
      <c r="AD67" s="310"/>
      <c r="AE67" s="310"/>
      <c r="AF67" s="310"/>
      <c r="AG67" s="335">
        <f>'SO6 - ODPADY O1a'!J30</f>
        <v>0</v>
      </c>
      <c r="AH67" s="336"/>
      <c r="AI67" s="336"/>
      <c r="AJ67" s="336"/>
      <c r="AK67" s="336"/>
      <c r="AL67" s="336"/>
      <c r="AM67" s="336"/>
      <c r="AN67" s="335">
        <f t="shared" si="0"/>
        <v>0</v>
      </c>
      <c r="AO67" s="336"/>
      <c r="AP67" s="336"/>
      <c r="AQ67" s="91" t="s">
        <v>76</v>
      </c>
      <c r="AR67" s="92"/>
      <c r="AS67" s="93">
        <v>0</v>
      </c>
      <c r="AT67" s="94">
        <f t="shared" si="1"/>
        <v>0</v>
      </c>
      <c r="AU67" s="95">
        <f>'SO6 - ODPADY O1a'!P83</f>
        <v>0</v>
      </c>
      <c r="AV67" s="94">
        <f>'SO6 - ODPADY O1a'!J33</f>
        <v>0</v>
      </c>
      <c r="AW67" s="94">
        <f>'SO6 - ODPADY O1a'!J34</f>
        <v>0</v>
      </c>
      <c r="AX67" s="94">
        <f>'SO6 - ODPADY O1a'!J35</f>
        <v>0</v>
      </c>
      <c r="AY67" s="94">
        <f>'SO6 - ODPADY O1a'!J36</f>
        <v>0</v>
      </c>
      <c r="AZ67" s="94">
        <f>'SO6 - ODPADY O1a'!F33</f>
        <v>0</v>
      </c>
      <c r="BA67" s="94">
        <f>'SO6 - ODPADY O1a'!F34</f>
        <v>0</v>
      </c>
      <c r="BB67" s="94">
        <f>'SO6 - ODPADY O1a'!F35</f>
        <v>0</v>
      </c>
      <c r="BC67" s="94">
        <f>'SO6 - ODPADY O1a'!F36</f>
        <v>0</v>
      </c>
      <c r="BD67" s="96">
        <f>'SO6 - ODPADY O1a'!F37</f>
        <v>0</v>
      </c>
      <c r="BT67" s="97" t="s">
        <v>77</v>
      </c>
      <c r="BV67" s="97" t="s">
        <v>71</v>
      </c>
      <c r="BW67" s="97" t="s">
        <v>115</v>
      </c>
      <c r="BX67" s="97" t="s">
        <v>5</v>
      </c>
      <c r="CL67" s="97" t="s">
        <v>19</v>
      </c>
      <c r="CM67" s="97" t="s">
        <v>79</v>
      </c>
    </row>
    <row r="68" spans="1:91" s="7" customFormat="1" ht="14.45" customHeight="1">
      <c r="A68" s="87" t="s">
        <v>73</v>
      </c>
      <c r="B68" s="88"/>
      <c r="C68" s="89"/>
      <c r="D68" s="310" t="s">
        <v>116</v>
      </c>
      <c r="E68" s="310"/>
      <c r="F68" s="310"/>
      <c r="G68" s="310"/>
      <c r="H68" s="310"/>
      <c r="I68" s="90"/>
      <c r="J68" s="310" t="s">
        <v>117</v>
      </c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10"/>
      <c r="AA68" s="310"/>
      <c r="AB68" s="310"/>
      <c r="AC68" s="310"/>
      <c r="AD68" s="310"/>
      <c r="AE68" s="310"/>
      <c r="AF68" s="310"/>
      <c r="AG68" s="335">
        <f>'SO7 - ODPADY O1b'!J30</f>
        <v>0</v>
      </c>
      <c r="AH68" s="336"/>
      <c r="AI68" s="336"/>
      <c r="AJ68" s="336"/>
      <c r="AK68" s="336"/>
      <c r="AL68" s="336"/>
      <c r="AM68" s="336"/>
      <c r="AN68" s="335">
        <f t="shared" si="0"/>
        <v>0</v>
      </c>
      <c r="AO68" s="336"/>
      <c r="AP68" s="336"/>
      <c r="AQ68" s="91" t="s">
        <v>76</v>
      </c>
      <c r="AR68" s="92"/>
      <c r="AS68" s="93">
        <v>0</v>
      </c>
      <c r="AT68" s="94">
        <f t="shared" si="1"/>
        <v>0</v>
      </c>
      <c r="AU68" s="95">
        <f>'SO7 - ODPADY O1b'!P83</f>
        <v>0</v>
      </c>
      <c r="AV68" s="94">
        <f>'SO7 - ODPADY O1b'!J33</f>
        <v>0</v>
      </c>
      <c r="AW68" s="94">
        <f>'SO7 - ODPADY O1b'!J34</f>
        <v>0</v>
      </c>
      <c r="AX68" s="94">
        <f>'SO7 - ODPADY O1b'!J35</f>
        <v>0</v>
      </c>
      <c r="AY68" s="94">
        <f>'SO7 - ODPADY O1b'!J36</f>
        <v>0</v>
      </c>
      <c r="AZ68" s="94">
        <f>'SO7 - ODPADY O1b'!F33</f>
        <v>0</v>
      </c>
      <c r="BA68" s="94">
        <f>'SO7 - ODPADY O1b'!F34</f>
        <v>0</v>
      </c>
      <c r="BB68" s="94">
        <f>'SO7 - ODPADY O1b'!F35</f>
        <v>0</v>
      </c>
      <c r="BC68" s="94">
        <f>'SO7 - ODPADY O1b'!F36</f>
        <v>0</v>
      </c>
      <c r="BD68" s="96">
        <f>'SO7 - ODPADY O1b'!F37</f>
        <v>0</v>
      </c>
      <c r="BT68" s="97" t="s">
        <v>77</v>
      </c>
      <c r="BV68" s="97" t="s">
        <v>71</v>
      </c>
      <c r="BW68" s="97" t="s">
        <v>118</v>
      </c>
      <c r="BX68" s="97" t="s">
        <v>5</v>
      </c>
      <c r="CL68" s="97" t="s">
        <v>19</v>
      </c>
      <c r="CM68" s="97" t="s">
        <v>79</v>
      </c>
    </row>
    <row r="69" spans="1:91" s="7" customFormat="1" ht="14.45" customHeight="1">
      <c r="A69" s="87" t="s">
        <v>73</v>
      </c>
      <c r="B69" s="88"/>
      <c r="C69" s="89"/>
      <c r="D69" s="310" t="s">
        <v>119</v>
      </c>
      <c r="E69" s="310"/>
      <c r="F69" s="310"/>
      <c r="G69" s="310"/>
      <c r="H69" s="310"/>
      <c r="I69" s="90"/>
      <c r="J69" s="310" t="s">
        <v>120</v>
      </c>
      <c r="K69" s="310"/>
      <c r="L69" s="310"/>
      <c r="M69" s="310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310"/>
      <c r="AA69" s="310"/>
      <c r="AB69" s="310"/>
      <c r="AC69" s="310"/>
      <c r="AD69" s="310"/>
      <c r="AE69" s="310"/>
      <c r="AF69" s="310"/>
      <c r="AG69" s="335">
        <f>'SO8 - ODPADY O1c'!J30</f>
        <v>0</v>
      </c>
      <c r="AH69" s="336"/>
      <c r="AI69" s="336"/>
      <c r="AJ69" s="336"/>
      <c r="AK69" s="336"/>
      <c r="AL69" s="336"/>
      <c r="AM69" s="336"/>
      <c r="AN69" s="335">
        <f t="shared" si="0"/>
        <v>0</v>
      </c>
      <c r="AO69" s="336"/>
      <c r="AP69" s="336"/>
      <c r="AQ69" s="91" t="s">
        <v>76</v>
      </c>
      <c r="AR69" s="92"/>
      <c r="AS69" s="93">
        <v>0</v>
      </c>
      <c r="AT69" s="94">
        <f t="shared" si="1"/>
        <v>0</v>
      </c>
      <c r="AU69" s="95">
        <f>'SO8 - ODPADY O1c'!P83</f>
        <v>0</v>
      </c>
      <c r="AV69" s="94">
        <f>'SO8 - ODPADY O1c'!J33</f>
        <v>0</v>
      </c>
      <c r="AW69" s="94">
        <f>'SO8 - ODPADY O1c'!J34</f>
        <v>0</v>
      </c>
      <c r="AX69" s="94">
        <f>'SO8 - ODPADY O1c'!J35</f>
        <v>0</v>
      </c>
      <c r="AY69" s="94">
        <f>'SO8 - ODPADY O1c'!J36</f>
        <v>0</v>
      </c>
      <c r="AZ69" s="94">
        <f>'SO8 - ODPADY O1c'!F33</f>
        <v>0</v>
      </c>
      <c r="BA69" s="94">
        <f>'SO8 - ODPADY O1c'!F34</f>
        <v>0</v>
      </c>
      <c r="BB69" s="94">
        <f>'SO8 - ODPADY O1c'!F35</f>
        <v>0</v>
      </c>
      <c r="BC69" s="94">
        <f>'SO8 - ODPADY O1c'!F36</f>
        <v>0</v>
      </c>
      <c r="BD69" s="96">
        <f>'SO8 - ODPADY O1c'!F37</f>
        <v>0</v>
      </c>
      <c r="BT69" s="97" t="s">
        <v>77</v>
      </c>
      <c r="BV69" s="97" t="s">
        <v>71</v>
      </c>
      <c r="BW69" s="97" t="s">
        <v>121</v>
      </c>
      <c r="BX69" s="97" t="s">
        <v>5</v>
      </c>
      <c r="CL69" s="97" t="s">
        <v>19</v>
      </c>
      <c r="CM69" s="97" t="s">
        <v>79</v>
      </c>
    </row>
    <row r="70" spans="1:91" s="7" customFormat="1" ht="14.45" customHeight="1">
      <c r="A70" s="87" t="s">
        <v>73</v>
      </c>
      <c r="B70" s="88"/>
      <c r="C70" s="89"/>
      <c r="D70" s="310" t="s">
        <v>122</v>
      </c>
      <c r="E70" s="310"/>
      <c r="F70" s="310"/>
      <c r="G70" s="310"/>
      <c r="H70" s="310"/>
      <c r="I70" s="90"/>
      <c r="J70" s="310" t="s">
        <v>123</v>
      </c>
      <c r="K70" s="310"/>
      <c r="L70" s="310"/>
      <c r="M70" s="310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310"/>
      <c r="Y70" s="310"/>
      <c r="Z70" s="310"/>
      <c r="AA70" s="310"/>
      <c r="AB70" s="310"/>
      <c r="AC70" s="310"/>
      <c r="AD70" s="310"/>
      <c r="AE70" s="310"/>
      <c r="AF70" s="310"/>
      <c r="AG70" s="335">
        <f>'SO9 - ODPADY O3'!J30</f>
        <v>0</v>
      </c>
      <c r="AH70" s="336"/>
      <c r="AI70" s="336"/>
      <c r="AJ70" s="336"/>
      <c r="AK70" s="336"/>
      <c r="AL70" s="336"/>
      <c r="AM70" s="336"/>
      <c r="AN70" s="335">
        <f t="shared" si="0"/>
        <v>0</v>
      </c>
      <c r="AO70" s="336"/>
      <c r="AP70" s="336"/>
      <c r="AQ70" s="91" t="s">
        <v>76</v>
      </c>
      <c r="AR70" s="92"/>
      <c r="AS70" s="98">
        <v>0</v>
      </c>
      <c r="AT70" s="99">
        <f t="shared" si="1"/>
        <v>0</v>
      </c>
      <c r="AU70" s="100">
        <f>'SO9 - ODPADY O3'!P83</f>
        <v>0</v>
      </c>
      <c r="AV70" s="99">
        <f>'SO9 - ODPADY O3'!J33</f>
        <v>0</v>
      </c>
      <c r="AW70" s="99">
        <f>'SO9 - ODPADY O3'!J34</f>
        <v>0</v>
      </c>
      <c r="AX70" s="99">
        <f>'SO9 - ODPADY O3'!J35</f>
        <v>0</v>
      </c>
      <c r="AY70" s="99">
        <f>'SO9 - ODPADY O3'!J36</f>
        <v>0</v>
      </c>
      <c r="AZ70" s="99">
        <f>'SO9 - ODPADY O3'!F33</f>
        <v>0</v>
      </c>
      <c r="BA70" s="99">
        <f>'SO9 - ODPADY O3'!F34</f>
        <v>0</v>
      </c>
      <c r="BB70" s="99">
        <f>'SO9 - ODPADY O3'!F35</f>
        <v>0</v>
      </c>
      <c r="BC70" s="99">
        <f>'SO9 - ODPADY O3'!F36</f>
        <v>0</v>
      </c>
      <c r="BD70" s="101">
        <f>'SO9 - ODPADY O3'!F37</f>
        <v>0</v>
      </c>
      <c r="BT70" s="97" t="s">
        <v>77</v>
      </c>
      <c r="BV70" s="97" t="s">
        <v>71</v>
      </c>
      <c r="BW70" s="97" t="s">
        <v>124</v>
      </c>
      <c r="BX70" s="97" t="s">
        <v>5</v>
      </c>
      <c r="CL70" s="97" t="s">
        <v>19</v>
      </c>
      <c r="CM70" s="97" t="s">
        <v>79</v>
      </c>
    </row>
    <row r="71" spans="1:91" s="2" customFormat="1" ht="30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40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</row>
    <row r="72" spans="1:91" s="2" customFormat="1" ht="6.95" customHeight="1">
      <c r="A72" s="35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0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</row>
  </sheetData>
  <sheetProtection algorithmName="SHA-512" hashValue="rpzbEA9+KbLjWvjbpYbBDjbRUtW1pODiX3flz1f/iTsZXQxDUUBxnvkn3YQymiQiJ5mKC9HkOtblBHjOMO/WzA==" saltValue="aBNBRGJYQ9sLWrRe6Vc/z1oGrZxaBZJUGSFA+iKRcRjdxdt1YWuScnROPq+yiiX4dBOUZAMjnxSooPNRLWVV1w==" spinCount="100000" sheet="1" objects="1" scenarios="1" formatColumns="0" formatRows="0"/>
  <mergeCells count="102">
    <mergeCell ref="AN69:AP69"/>
    <mergeCell ref="AG69:AM69"/>
    <mergeCell ref="AN70:AP70"/>
    <mergeCell ref="AG70:AM70"/>
    <mergeCell ref="AN54:AP54"/>
    <mergeCell ref="AS49:AT51"/>
    <mergeCell ref="AN65:AP65"/>
    <mergeCell ref="AG65:AM65"/>
    <mergeCell ref="AN66:AP66"/>
    <mergeCell ref="AG66:AM66"/>
    <mergeCell ref="AN67:AP67"/>
    <mergeCell ref="AG67:AM67"/>
    <mergeCell ref="AN68:AP68"/>
    <mergeCell ref="AG68:AM68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63:AM63"/>
    <mergeCell ref="AG62:AM62"/>
    <mergeCell ref="AG52:AM52"/>
    <mergeCell ref="AG60:AM60"/>
    <mergeCell ref="AG55:AM55"/>
    <mergeCell ref="AG59:AM59"/>
    <mergeCell ref="AG61:AM61"/>
    <mergeCell ref="AG57:AM57"/>
    <mergeCell ref="AG56:AM56"/>
    <mergeCell ref="AG58:AM58"/>
    <mergeCell ref="AM47:AN47"/>
    <mergeCell ref="AM49:AP49"/>
    <mergeCell ref="AM50:AP50"/>
    <mergeCell ref="AN63:AP63"/>
    <mergeCell ref="AN57:AP57"/>
    <mergeCell ref="AN52:AP52"/>
    <mergeCell ref="D69:H69"/>
    <mergeCell ref="J69:AF69"/>
    <mergeCell ref="D70:H70"/>
    <mergeCell ref="J70:AF70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45:AO45"/>
    <mergeCell ref="D65:H65"/>
    <mergeCell ref="J65:AF65"/>
    <mergeCell ref="D66:H66"/>
    <mergeCell ref="J66:AF66"/>
    <mergeCell ref="D67:H67"/>
    <mergeCell ref="J67:AF67"/>
    <mergeCell ref="D68:H68"/>
    <mergeCell ref="J68:AF68"/>
    <mergeCell ref="AG64:AM64"/>
    <mergeCell ref="AN64:AP64"/>
    <mergeCell ref="AN62:AP62"/>
    <mergeCell ref="AN61:AP61"/>
    <mergeCell ref="AN56:AP56"/>
    <mergeCell ref="AN60:AP60"/>
    <mergeCell ref="AN58:AP58"/>
    <mergeCell ref="AN59:AP59"/>
    <mergeCell ref="AN55:AP55"/>
    <mergeCell ref="D63:H63"/>
    <mergeCell ref="D64:H64"/>
    <mergeCell ref="I52:AF52"/>
    <mergeCell ref="J61:AF61"/>
    <mergeCell ref="J60:AF60"/>
    <mergeCell ref="J62:AF62"/>
    <mergeCell ref="J63:AF63"/>
    <mergeCell ref="J59:AF59"/>
    <mergeCell ref="J57:AF57"/>
    <mergeCell ref="J58:AF58"/>
    <mergeCell ref="J64:AF64"/>
    <mergeCell ref="J56:AF56"/>
    <mergeCell ref="J55:AF55"/>
    <mergeCell ref="C52:G52"/>
    <mergeCell ref="D61:H61"/>
    <mergeCell ref="D58:H58"/>
    <mergeCell ref="D55:H55"/>
    <mergeCell ref="D59:H59"/>
    <mergeCell ref="D60:H60"/>
    <mergeCell ref="D56:H56"/>
    <mergeCell ref="D57:H57"/>
    <mergeCell ref="D62:H62"/>
  </mergeCells>
  <hyperlinks>
    <hyperlink ref="A55" location="'SO1 - SLEZSKE PREDMESTI'!C2" display="/" xr:uid="{00000000-0004-0000-0000-000000000000}"/>
    <hyperlink ref="A56" location="'SO10 - ODPADY O5b'!C2" display="/" xr:uid="{00000000-0004-0000-0000-000001000000}"/>
    <hyperlink ref="A57" location="'SO11 - Černilov-Výrava (L...'!C2" display="/" xr:uid="{00000000-0004-0000-0000-000002000000}"/>
    <hyperlink ref="A58" location="'SO12 - 2 OTEVRENE ZAVL.KAN'!C2" display="/" xr:uid="{00000000-0004-0000-0000-000003000000}"/>
    <hyperlink ref="A59" location="'SO13 - HMZ 02 Olešnice'!C2" display="/" xr:uid="{00000000-0004-0000-0000-000004000000}"/>
    <hyperlink ref="A60" location="'SO14 - Třebechovice L7'!C2" display="/" xr:uid="{00000000-0004-0000-0000-000005000000}"/>
    <hyperlink ref="A61" location="'SO15 - ODPAD A'!C2" display="/" xr:uid="{00000000-0004-0000-0000-000006000000}"/>
    <hyperlink ref="A62" location="'SO16 - ODPAD B'!C2" display="/" xr:uid="{00000000-0004-0000-0000-000007000000}"/>
    <hyperlink ref="A63" location="'SO2 - SLEZSKE PREDM. '!C2" display="/" xr:uid="{00000000-0004-0000-0000-000008000000}"/>
    <hyperlink ref="A64" location="'SO3 - Bříza I (Plotiště)'!C2" display="/" xr:uid="{00000000-0004-0000-0000-000009000000}"/>
    <hyperlink ref="A65" location="'SO4 - ODPADY O4 '!C2" display="/" xr:uid="{00000000-0004-0000-0000-00000A000000}"/>
    <hyperlink ref="A66" location="'SO5 - ODPADY O2a '!C2" display="/" xr:uid="{00000000-0004-0000-0000-00000B000000}"/>
    <hyperlink ref="A67" location="'SO6 - ODPADY O1a'!C2" display="/" xr:uid="{00000000-0004-0000-0000-00000C000000}"/>
    <hyperlink ref="A68" location="'SO7 - ODPADY O1b'!C2" display="/" xr:uid="{00000000-0004-0000-0000-00000D000000}"/>
    <hyperlink ref="A69" location="'SO8 - ODPADY O1c'!C2" display="/" xr:uid="{00000000-0004-0000-0000-00000E000000}"/>
    <hyperlink ref="A70" location="'SO9 - ODPADY O3'!C2" display="/" xr:uid="{00000000-0004-0000-0000-00000F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0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103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255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128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ROUND((SUM(BE83:BE104)),  2)</f>
        <v>0</v>
      </c>
      <c r="G33" s="35"/>
      <c r="H33" s="35"/>
      <c r="I33" s="119">
        <v>0.21</v>
      </c>
      <c r="J33" s="118">
        <f>ROUND(((SUM(BE83:BE104))*I33),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ROUND((SUM(BF83:BF104)),  2)</f>
        <v>0</v>
      </c>
      <c r="G34" s="35"/>
      <c r="H34" s="35"/>
      <c r="I34" s="119">
        <v>0.12</v>
      </c>
      <c r="J34" s="118">
        <f>ROUND(((SUM(BF83:BF104))*I34),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ROUND((SUM(BG83:BG104)),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ROUND((SUM(BH83:BH104)),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ROUND((SUM(BI83:BI104)),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 xml:space="preserve">SO2 - SLEZSKE PREDM. 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Pouchov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J97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J98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 xml:space="preserve">SO2 - SLEZSKE PREDM. 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Pouchov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P84+P97</f>
        <v>0</v>
      </c>
      <c r="Q83" s="73"/>
      <c r="R83" s="155">
        <f>R84+R97</f>
        <v>0</v>
      </c>
      <c r="S83" s="73"/>
      <c r="T83" s="156">
        <f>T84+T97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BK84+BK97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SUM(P86:P96)</f>
        <v>0</v>
      </c>
      <c r="Q85" s="166"/>
      <c r="R85" s="167">
        <f>SUM(R86:R96)</f>
        <v>0</v>
      </c>
      <c r="S85" s="166"/>
      <c r="T85" s="168">
        <f>SUM(T86:T96)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SUM(BK86:BK96)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0.28399999999999997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256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257</v>
      </c>
      <c r="G89" s="195"/>
      <c r="H89" s="198">
        <v>0.28399999999999997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173</v>
      </c>
      <c r="D90" s="174" t="s">
        <v>154</v>
      </c>
      <c r="E90" s="175" t="s">
        <v>258</v>
      </c>
      <c r="F90" s="176" t="s">
        <v>259</v>
      </c>
      <c r="G90" s="177" t="s">
        <v>260</v>
      </c>
      <c r="H90" s="178">
        <v>289.5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261</v>
      </c>
    </row>
    <row r="91" spans="1:65" s="2" customFormat="1" ht="19.5">
      <c r="A91" s="35"/>
      <c r="B91" s="36"/>
      <c r="C91" s="37"/>
      <c r="D91" s="187" t="s">
        <v>161</v>
      </c>
      <c r="E91" s="37"/>
      <c r="F91" s="188" t="s">
        <v>262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263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3" customFormat="1" ht="11.25">
      <c r="B93" s="194"/>
      <c r="C93" s="195"/>
      <c r="D93" s="187" t="s">
        <v>165</v>
      </c>
      <c r="E93" s="196" t="s">
        <v>19</v>
      </c>
      <c r="F93" s="197" t="s">
        <v>264</v>
      </c>
      <c r="G93" s="195"/>
      <c r="H93" s="198">
        <v>289.5</v>
      </c>
      <c r="I93" s="199"/>
      <c r="J93" s="195"/>
      <c r="K93" s="195"/>
      <c r="L93" s="200"/>
      <c r="M93" s="201"/>
      <c r="N93" s="202"/>
      <c r="O93" s="202"/>
      <c r="P93" s="202"/>
      <c r="Q93" s="202"/>
      <c r="R93" s="202"/>
      <c r="S93" s="202"/>
      <c r="T93" s="203"/>
      <c r="AT93" s="204" t="s">
        <v>165</v>
      </c>
      <c r="AU93" s="204" t="s">
        <v>79</v>
      </c>
      <c r="AV93" s="13" t="s">
        <v>79</v>
      </c>
      <c r="AW93" s="13" t="s">
        <v>31</v>
      </c>
      <c r="AX93" s="13" t="s">
        <v>77</v>
      </c>
      <c r="AY93" s="204" t="s">
        <v>152</v>
      </c>
    </row>
    <row r="94" spans="1:65" s="2" customFormat="1" ht="14.45" customHeight="1">
      <c r="A94" s="35"/>
      <c r="B94" s="36"/>
      <c r="C94" s="174" t="s">
        <v>79</v>
      </c>
      <c r="D94" s="174" t="s">
        <v>154</v>
      </c>
      <c r="E94" s="175" t="s">
        <v>174</v>
      </c>
      <c r="F94" s="176" t="s">
        <v>175</v>
      </c>
      <c r="G94" s="177" t="s">
        <v>157</v>
      </c>
      <c r="H94" s="178">
        <v>0.28399999999999997</v>
      </c>
      <c r="I94" s="179"/>
      <c r="J94" s="180">
        <f>ROUND(I94*H94,2)</f>
        <v>0</v>
      </c>
      <c r="K94" s="176" t="s">
        <v>158</v>
      </c>
      <c r="L94" s="40"/>
      <c r="M94" s="181" t="s">
        <v>19</v>
      </c>
      <c r="N94" s="182" t="s">
        <v>40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159</v>
      </c>
      <c r="AT94" s="185" t="s">
        <v>154</v>
      </c>
      <c r="AU94" s="185" t="s">
        <v>79</v>
      </c>
      <c r="AY94" s="18" t="s">
        <v>152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77</v>
      </c>
      <c r="BK94" s="186">
        <f>ROUND(I94*H94,2)</f>
        <v>0</v>
      </c>
      <c r="BL94" s="18" t="s">
        <v>159</v>
      </c>
      <c r="BM94" s="185" t="s">
        <v>265</v>
      </c>
    </row>
    <row r="95" spans="1:65" s="2" customFormat="1" ht="11.25">
      <c r="A95" s="35"/>
      <c r="B95" s="36"/>
      <c r="C95" s="37"/>
      <c r="D95" s="187" t="s">
        <v>161</v>
      </c>
      <c r="E95" s="37"/>
      <c r="F95" s="188" t="s">
        <v>177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161</v>
      </c>
      <c r="AU95" s="18" t="s">
        <v>79</v>
      </c>
    </row>
    <row r="96" spans="1:65" s="2" customFormat="1" ht="11.25">
      <c r="A96" s="35"/>
      <c r="B96" s="36"/>
      <c r="C96" s="37"/>
      <c r="D96" s="192" t="s">
        <v>163</v>
      </c>
      <c r="E96" s="37"/>
      <c r="F96" s="193" t="s">
        <v>178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163</v>
      </c>
      <c r="AU96" s="18" t="s">
        <v>79</v>
      </c>
    </row>
    <row r="97" spans="1:65" s="12" customFormat="1" ht="25.9" customHeight="1">
      <c r="B97" s="158"/>
      <c r="C97" s="159"/>
      <c r="D97" s="160" t="s">
        <v>68</v>
      </c>
      <c r="E97" s="161" t="s">
        <v>184</v>
      </c>
      <c r="F97" s="161" t="s">
        <v>185</v>
      </c>
      <c r="G97" s="159"/>
      <c r="H97" s="159"/>
      <c r="I97" s="162"/>
      <c r="J97" s="163">
        <f>BK97</f>
        <v>0</v>
      </c>
      <c r="K97" s="159"/>
      <c r="L97" s="164"/>
      <c r="M97" s="165"/>
      <c r="N97" s="166"/>
      <c r="O97" s="166"/>
      <c r="P97" s="167">
        <f>P98</f>
        <v>0</v>
      </c>
      <c r="Q97" s="166"/>
      <c r="R97" s="167">
        <f>R98</f>
        <v>0</v>
      </c>
      <c r="S97" s="166"/>
      <c r="T97" s="168">
        <f>T98</f>
        <v>0</v>
      </c>
      <c r="AR97" s="169" t="s">
        <v>159</v>
      </c>
      <c r="AT97" s="170" t="s">
        <v>68</v>
      </c>
      <c r="AU97" s="170" t="s">
        <v>69</v>
      </c>
      <c r="AY97" s="169" t="s">
        <v>152</v>
      </c>
      <c r="BK97" s="171">
        <f>BK98</f>
        <v>0</v>
      </c>
    </row>
    <row r="98" spans="1:65" s="12" customFormat="1" ht="22.9" customHeight="1">
      <c r="B98" s="158"/>
      <c r="C98" s="159"/>
      <c r="D98" s="160" t="s">
        <v>68</v>
      </c>
      <c r="E98" s="172" t="s">
        <v>186</v>
      </c>
      <c r="F98" s="172" t="s">
        <v>187</v>
      </c>
      <c r="G98" s="159"/>
      <c r="H98" s="159"/>
      <c r="I98" s="162"/>
      <c r="J98" s="173">
        <f>BK98</f>
        <v>0</v>
      </c>
      <c r="K98" s="159"/>
      <c r="L98" s="164"/>
      <c r="M98" s="165"/>
      <c r="N98" s="166"/>
      <c r="O98" s="166"/>
      <c r="P98" s="167">
        <f>SUM(P99:P104)</f>
        <v>0</v>
      </c>
      <c r="Q98" s="166"/>
      <c r="R98" s="167">
        <f>SUM(R99:R104)</f>
        <v>0</v>
      </c>
      <c r="S98" s="166"/>
      <c r="T98" s="168">
        <f>SUM(T99:T104)</f>
        <v>0</v>
      </c>
      <c r="AR98" s="169" t="s">
        <v>159</v>
      </c>
      <c r="AT98" s="170" t="s">
        <v>68</v>
      </c>
      <c r="AU98" s="170" t="s">
        <v>77</v>
      </c>
      <c r="AY98" s="169" t="s">
        <v>152</v>
      </c>
      <c r="BK98" s="171">
        <f>SUM(BK99:BK104)</f>
        <v>0</v>
      </c>
    </row>
    <row r="99" spans="1:65" s="2" customFormat="1" ht="22.15" customHeight="1">
      <c r="A99" s="35"/>
      <c r="B99" s="36"/>
      <c r="C99" s="174" t="s">
        <v>159</v>
      </c>
      <c r="D99" s="174" t="s">
        <v>154</v>
      </c>
      <c r="E99" s="175" t="s">
        <v>266</v>
      </c>
      <c r="F99" s="176" t="s">
        <v>267</v>
      </c>
      <c r="G99" s="177" t="s">
        <v>260</v>
      </c>
      <c r="H99" s="178">
        <v>289.5</v>
      </c>
      <c r="I99" s="179"/>
      <c r="J99" s="180">
        <f>ROUND(I99*H99,2)</f>
        <v>0</v>
      </c>
      <c r="K99" s="176" t="s">
        <v>19</v>
      </c>
      <c r="L99" s="40"/>
      <c r="M99" s="181" t="s">
        <v>19</v>
      </c>
      <c r="N99" s="182" t="s">
        <v>40</v>
      </c>
      <c r="O99" s="65"/>
      <c r="P99" s="183">
        <f>O99*H99</f>
        <v>0</v>
      </c>
      <c r="Q99" s="183">
        <v>0</v>
      </c>
      <c r="R99" s="183">
        <f>Q99*H99</f>
        <v>0</v>
      </c>
      <c r="S99" s="183">
        <v>0</v>
      </c>
      <c r="T99" s="184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85" t="s">
        <v>191</v>
      </c>
      <c r="AT99" s="185" t="s">
        <v>154</v>
      </c>
      <c r="AU99" s="185" t="s">
        <v>79</v>
      </c>
      <c r="AY99" s="18" t="s">
        <v>152</v>
      </c>
      <c r="BE99" s="186">
        <f>IF(N99="základní",J99,0)</f>
        <v>0</v>
      </c>
      <c r="BF99" s="186">
        <f>IF(N99="snížená",J99,0)</f>
        <v>0</v>
      </c>
      <c r="BG99" s="186">
        <f>IF(N99="zákl. přenesená",J99,0)</f>
        <v>0</v>
      </c>
      <c r="BH99" s="186">
        <f>IF(N99="sníž. přenesená",J99,0)</f>
        <v>0</v>
      </c>
      <c r="BI99" s="186">
        <f>IF(N99="nulová",J99,0)</f>
        <v>0</v>
      </c>
      <c r="BJ99" s="18" t="s">
        <v>77</v>
      </c>
      <c r="BK99" s="186">
        <f>ROUND(I99*H99,2)</f>
        <v>0</v>
      </c>
      <c r="BL99" s="18" t="s">
        <v>191</v>
      </c>
      <c r="BM99" s="185" t="s">
        <v>268</v>
      </c>
    </row>
    <row r="100" spans="1:65" s="2" customFormat="1" ht="19.5">
      <c r="A100" s="35"/>
      <c r="B100" s="36"/>
      <c r="C100" s="37"/>
      <c r="D100" s="187" t="s">
        <v>161</v>
      </c>
      <c r="E100" s="37"/>
      <c r="F100" s="188" t="s">
        <v>267</v>
      </c>
      <c r="G100" s="37"/>
      <c r="H100" s="37"/>
      <c r="I100" s="189"/>
      <c r="J100" s="37"/>
      <c r="K100" s="37"/>
      <c r="L100" s="40"/>
      <c r="M100" s="190"/>
      <c r="N100" s="191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161</v>
      </c>
      <c r="AU100" s="18" t="s">
        <v>79</v>
      </c>
    </row>
    <row r="101" spans="1:65" s="2" customFormat="1" ht="19.5">
      <c r="A101" s="35"/>
      <c r="B101" s="36"/>
      <c r="C101" s="37"/>
      <c r="D101" s="187" t="s">
        <v>194</v>
      </c>
      <c r="E101" s="37"/>
      <c r="F101" s="205" t="s">
        <v>269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194</v>
      </c>
      <c r="AU101" s="18" t="s">
        <v>79</v>
      </c>
    </row>
    <row r="102" spans="1:65" s="2" customFormat="1" ht="19.899999999999999" customHeight="1">
      <c r="A102" s="35"/>
      <c r="B102" s="36"/>
      <c r="C102" s="174" t="s">
        <v>188</v>
      </c>
      <c r="D102" s="174" t="s">
        <v>154</v>
      </c>
      <c r="E102" s="175" t="s">
        <v>189</v>
      </c>
      <c r="F102" s="176" t="s">
        <v>190</v>
      </c>
      <c r="G102" s="177" t="s">
        <v>157</v>
      </c>
      <c r="H102" s="178">
        <v>0.28399999999999997</v>
      </c>
      <c r="I102" s="179"/>
      <c r="J102" s="180">
        <f>ROUND(I102*H102,2)</f>
        <v>0</v>
      </c>
      <c r="K102" s="176" t="s">
        <v>19</v>
      </c>
      <c r="L102" s="40"/>
      <c r="M102" s="181" t="s">
        <v>19</v>
      </c>
      <c r="N102" s="182" t="s">
        <v>40</v>
      </c>
      <c r="O102" s="65"/>
      <c r="P102" s="183">
        <f>O102*H102</f>
        <v>0</v>
      </c>
      <c r="Q102" s="183">
        <v>0</v>
      </c>
      <c r="R102" s="183">
        <f>Q102*H102</f>
        <v>0</v>
      </c>
      <c r="S102" s="183">
        <v>0</v>
      </c>
      <c r="T102" s="184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5" t="s">
        <v>191</v>
      </c>
      <c r="AT102" s="185" t="s">
        <v>154</v>
      </c>
      <c r="AU102" s="185" t="s">
        <v>79</v>
      </c>
      <c r="AY102" s="18" t="s">
        <v>152</v>
      </c>
      <c r="BE102" s="186">
        <f>IF(N102="základní",J102,0)</f>
        <v>0</v>
      </c>
      <c r="BF102" s="186">
        <f>IF(N102="snížená",J102,0)</f>
        <v>0</v>
      </c>
      <c r="BG102" s="186">
        <f>IF(N102="zákl. přenesená",J102,0)</f>
        <v>0</v>
      </c>
      <c r="BH102" s="186">
        <f>IF(N102="sníž. přenesená",J102,0)</f>
        <v>0</v>
      </c>
      <c r="BI102" s="186">
        <f>IF(N102="nulová",J102,0)</f>
        <v>0</v>
      </c>
      <c r="BJ102" s="18" t="s">
        <v>77</v>
      </c>
      <c r="BK102" s="186">
        <f>ROUND(I102*H102,2)</f>
        <v>0</v>
      </c>
      <c r="BL102" s="18" t="s">
        <v>191</v>
      </c>
      <c r="BM102" s="185" t="s">
        <v>270</v>
      </c>
    </row>
    <row r="103" spans="1:65" s="2" customFormat="1" ht="11.25">
      <c r="A103" s="35"/>
      <c r="B103" s="36"/>
      <c r="C103" s="37"/>
      <c r="D103" s="187" t="s">
        <v>161</v>
      </c>
      <c r="E103" s="37"/>
      <c r="F103" s="188" t="s">
        <v>193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161</v>
      </c>
      <c r="AU103" s="18" t="s">
        <v>79</v>
      </c>
    </row>
    <row r="104" spans="1:65" s="2" customFormat="1" ht="29.25">
      <c r="A104" s="35"/>
      <c r="B104" s="36"/>
      <c r="C104" s="37"/>
      <c r="D104" s="187" t="s">
        <v>194</v>
      </c>
      <c r="E104" s="37"/>
      <c r="F104" s="205" t="s">
        <v>195</v>
      </c>
      <c r="G104" s="37"/>
      <c r="H104" s="37"/>
      <c r="I104" s="189"/>
      <c r="J104" s="37"/>
      <c r="K104" s="37"/>
      <c r="L104" s="40"/>
      <c r="M104" s="206"/>
      <c r="N104" s="207"/>
      <c r="O104" s="208"/>
      <c r="P104" s="208"/>
      <c r="Q104" s="208"/>
      <c r="R104" s="208"/>
      <c r="S104" s="208"/>
      <c r="T104" s="209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194</v>
      </c>
      <c r="AU104" s="18" t="s">
        <v>79</v>
      </c>
    </row>
    <row r="105" spans="1:65" s="2" customFormat="1" ht="6.95" customHeight="1">
      <c r="A105" s="35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0"/>
      <c r="M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</sheetData>
  <sheetProtection algorithmName="SHA-512" hashValue="bRuDJo+bFDDSYg3r4na1ksT6APcalWN+yjvZICCRW+HIfpkIamfhhMZSt6/4nZY3V9TI/SAkeCtjOqcKlnkr7g==" saltValue="RoEbP/EZ9pBvhptmX78bBT7bG5AvNT+QUmuYEScNeiBxk2BabvwWQvd66L1mi1/z2AjODTFuu+dkBjFRM7zH7A==" spinCount="100000" sheet="1" objects="1" scenarios="1" formatColumns="0" formatRows="0" autoFilter="0"/>
  <autoFilter ref="C82:K104" xr:uid="{00000000-0009-0000-0000-000009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900-000000000000}"/>
    <hyperlink ref="F92" r:id="rId2" xr:uid="{00000000-0004-0000-0900-000001000000}"/>
    <hyperlink ref="F96" r:id="rId3" xr:uid="{00000000-0004-0000-09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1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106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271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272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ROUND((SUM(BE83:BE117)),  2)</f>
        <v>0</v>
      </c>
      <c r="G33" s="35"/>
      <c r="H33" s="35"/>
      <c r="I33" s="119">
        <v>0.21</v>
      </c>
      <c r="J33" s="118">
        <f>ROUND(((SUM(BE83:BE117))*I33),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ROUND((SUM(BF83:BF117)),  2)</f>
        <v>0</v>
      </c>
      <c r="G34" s="35"/>
      <c r="H34" s="35"/>
      <c r="I34" s="119">
        <v>0.12</v>
      </c>
      <c r="J34" s="118">
        <f>ROUND(((SUM(BF83:BF117))*I34),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ROUND((SUM(BG83:BG117)),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ROUND((SUM(BH83:BH117)),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ROUND((SUM(BI83:BI117)),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SO3 - Bříza I (Plotiště)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Plotiště nad Labem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J107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J108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SO3 - Bříza I (Plotiště)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Plotiště nad Labem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P84+P107</f>
        <v>0</v>
      </c>
      <c r="Q83" s="73"/>
      <c r="R83" s="155">
        <f>R84+R107</f>
        <v>0</v>
      </c>
      <c r="S83" s="73"/>
      <c r="T83" s="156">
        <f>T84+T107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BK84+BK107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SUM(P86:P106)</f>
        <v>0</v>
      </c>
      <c r="Q85" s="166"/>
      <c r="R85" s="167">
        <f>SUM(R86:R106)</f>
        <v>0</v>
      </c>
      <c r="S85" s="166"/>
      <c r="T85" s="168">
        <f>SUM(T86:T106)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SUM(BK86:BK106)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5.6000000000000001E-2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273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274</v>
      </c>
      <c r="G89" s="195"/>
      <c r="H89" s="198">
        <v>5.6000000000000001E-2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69</v>
      </c>
      <c r="AY89" s="204" t="s">
        <v>152</v>
      </c>
    </row>
    <row r="90" spans="1:65" s="14" customFormat="1" ht="11.25">
      <c r="B90" s="210"/>
      <c r="C90" s="211"/>
      <c r="D90" s="187" t="s">
        <v>165</v>
      </c>
      <c r="E90" s="212" t="s">
        <v>19</v>
      </c>
      <c r="F90" s="213" t="s">
        <v>211</v>
      </c>
      <c r="G90" s="211"/>
      <c r="H90" s="214">
        <v>5.6000000000000001E-2</v>
      </c>
      <c r="I90" s="215"/>
      <c r="J90" s="211"/>
      <c r="K90" s="211"/>
      <c r="L90" s="216"/>
      <c r="M90" s="217"/>
      <c r="N90" s="218"/>
      <c r="O90" s="218"/>
      <c r="P90" s="218"/>
      <c r="Q90" s="218"/>
      <c r="R90" s="218"/>
      <c r="S90" s="218"/>
      <c r="T90" s="219"/>
      <c r="AT90" s="220" t="s">
        <v>165</v>
      </c>
      <c r="AU90" s="220" t="s">
        <v>79</v>
      </c>
      <c r="AV90" s="14" t="s">
        <v>159</v>
      </c>
      <c r="AW90" s="14" t="s">
        <v>31</v>
      </c>
      <c r="AX90" s="14" t="s">
        <v>77</v>
      </c>
      <c r="AY90" s="220" t="s">
        <v>152</v>
      </c>
    </row>
    <row r="91" spans="1:65" s="2" customFormat="1" ht="14.45" customHeight="1">
      <c r="A91" s="35"/>
      <c r="B91" s="36"/>
      <c r="C91" s="174" t="s">
        <v>79</v>
      </c>
      <c r="D91" s="174" t="s">
        <v>154</v>
      </c>
      <c r="E91" s="175" t="s">
        <v>167</v>
      </c>
      <c r="F91" s="176" t="s">
        <v>168</v>
      </c>
      <c r="G91" s="177" t="s">
        <v>157</v>
      </c>
      <c r="H91" s="178">
        <v>3.6999999999999998E-2</v>
      </c>
      <c r="I91" s="179"/>
      <c r="J91" s="180">
        <f>ROUND(I91*H91,2)</f>
        <v>0</v>
      </c>
      <c r="K91" s="176" t="s">
        <v>158</v>
      </c>
      <c r="L91" s="40"/>
      <c r="M91" s="181" t="s">
        <v>19</v>
      </c>
      <c r="N91" s="182" t="s">
        <v>40</v>
      </c>
      <c r="O91" s="65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5" t="s">
        <v>159</v>
      </c>
      <c r="AT91" s="185" t="s">
        <v>154</v>
      </c>
      <c r="AU91" s="185" t="s">
        <v>79</v>
      </c>
      <c r="AY91" s="18" t="s">
        <v>152</v>
      </c>
      <c r="BE91" s="186">
        <f>IF(N91="základní",J91,0)</f>
        <v>0</v>
      </c>
      <c r="BF91" s="186">
        <f>IF(N91="snížená",J91,0)</f>
        <v>0</v>
      </c>
      <c r="BG91" s="186">
        <f>IF(N91="zákl. přenesená",J91,0)</f>
        <v>0</v>
      </c>
      <c r="BH91" s="186">
        <f>IF(N91="sníž. přenesená",J91,0)</f>
        <v>0</v>
      </c>
      <c r="BI91" s="186">
        <f>IF(N91="nulová",J91,0)</f>
        <v>0</v>
      </c>
      <c r="BJ91" s="18" t="s">
        <v>77</v>
      </c>
      <c r="BK91" s="186">
        <f>ROUND(I91*H91,2)</f>
        <v>0</v>
      </c>
      <c r="BL91" s="18" t="s">
        <v>159</v>
      </c>
      <c r="BM91" s="185" t="s">
        <v>275</v>
      </c>
    </row>
    <row r="92" spans="1:65" s="2" customFormat="1" ht="11.25">
      <c r="A92" s="35"/>
      <c r="B92" s="36"/>
      <c r="C92" s="37"/>
      <c r="D92" s="187" t="s">
        <v>161</v>
      </c>
      <c r="E92" s="37"/>
      <c r="F92" s="188" t="s">
        <v>170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161</v>
      </c>
      <c r="AU92" s="18" t="s">
        <v>79</v>
      </c>
    </row>
    <row r="93" spans="1:65" s="2" customFormat="1" ht="11.25">
      <c r="A93" s="35"/>
      <c r="B93" s="36"/>
      <c r="C93" s="37"/>
      <c r="D93" s="192" t="s">
        <v>163</v>
      </c>
      <c r="E93" s="37"/>
      <c r="F93" s="193" t="s">
        <v>171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163</v>
      </c>
      <c r="AU93" s="18" t="s">
        <v>79</v>
      </c>
    </row>
    <row r="94" spans="1:65" s="13" customFormat="1" ht="11.25">
      <c r="B94" s="194"/>
      <c r="C94" s="195"/>
      <c r="D94" s="187" t="s">
        <v>165</v>
      </c>
      <c r="E94" s="196" t="s">
        <v>19</v>
      </c>
      <c r="F94" s="197" t="s">
        <v>276</v>
      </c>
      <c r="G94" s="195"/>
      <c r="H94" s="198">
        <v>3.6999999999999998E-2</v>
      </c>
      <c r="I94" s="199"/>
      <c r="J94" s="195"/>
      <c r="K94" s="195"/>
      <c r="L94" s="200"/>
      <c r="M94" s="201"/>
      <c r="N94" s="202"/>
      <c r="O94" s="202"/>
      <c r="P94" s="202"/>
      <c r="Q94" s="202"/>
      <c r="R94" s="202"/>
      <c r="S94" s="202"/>
      <c r="T94" s="203"/>
      <c r="AT94" s="204" t="s">
        <v>165</v>
      </c>
      <c r="AU94" s="204" t="s">
        <v>79</v>
      </c>
      <c r="AV94" s="13" t="s">
        <v>79</v>
      </c>
      <c r="AW94" s="13" t="s">
        <v>31</v>
      </c>
      <c r="AX94" s="13" t="s">
        <v>69</v>
      </c>
      <c r="AY94" s="204" t="s">
        <v>152</v>
      </c>
    </row>
    <row r="95" spans="1:65" s="14" customFormat="1" ht="11.25">
      <c r="B95" s="210"/>
      <c r="C95" s="211"/>
      <c r="D95" s="187" t="s">
        <v>165</v>
      </c>
      <c r="E95" s="212" t="s">
        <v>19</v>
      </c>
      <c r="F95" s="213" t="s">
        <v>211</v>
      </c>
      <c r="G95" s="211"/>
      <c r="H95" s="214">
        <v>3.6999999999999998E-2</v>
      </c>
      <c r="I95" s="215"/>
      <c r="J95" s="211"/>
      <c r="K95" s="211"/>
      <c r="L95" s="216"/>
      <c r="M95" s="217"/>
      <c r="N95" s="218"/>
      <c r="O95" s="218"/>
      <c r="P95" s="218"/>
      <c r="Q95" s="218"/>
      <c r="R95" s="218"/>
      <c r="S95" s="218"/>
      <c r="T95" s="219"/>
      <c r="AT95" s="220" t="s">
        <v>165</v>
      </c>
      <c r="AU95" s="220" t="s">
        <v>79</v>
      </c>
      <c r="AV95" s="14" t="s">
        <v>159</v>
      </c>
      <c r="AW95" s="14" t="s">
        <v>31</v>
      </c>
      <c r="AX95" s="14" t="s">
        <v>77</v>
      </c>
      <c r="AY95" s="220" t="s">
        <v>152</v>
      </c>
    </row>
    <row r="96" spans="1:65" s="2" customFormat="1" ht="14.45" customHeight="1">
      <c r="A96" s="35"/>
      <c r="B96" s="36"/>
      <c r="C96" s="174" t="s">
        <v>277</v>
      </c>
      <c r="D96" s="174" t="s">
        <v>154</v>
      </c>
      <c r="E96" s="175" t="s">
        <v>258</v>
      </c>
      <c r="F96" s="176" t="s">
        <v>259</v>
      </c>
      <c r="G96" s="177" t="s">
        <v>260</v>
      </c>
      <c r="H96" s="178">
        <v>5</v>
      </c>
      <c r="I96" s="179"/>
      <c r="J96" s="180">
        <f>ROUND(I96*H96,2)</f>
        <v>0</v>
      </c>
      <c r="K96" s="176" t="s">
        <v>158</v>
      </c>
      <c r="L96" s="40"/>
      <c r="M96" s="181" t="s">
        <v>19</v>
      </c>
      <c r="N96" s="182" t="s">
        <v>40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159</v>
      </c>
      <c r="AT96" s="185" t="s">
        <v>154</v>
      </c>
      <c r="AU96" s="185" t="s">
        <v>79</v>
      </c>
      <c r="AY96" s="18" t="s">
        <v>152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77</v>
      </c>
      <c r="BK96" s="186">
        <f>ROUND(I96*H96,2)</f>
        <v>0</v>
      </c>
      <c r="BL96" s="18" t="s">
        <v>159</v>
      </c>
      <c r="BM96" s="185" t="s">
        <v>278</v>
      </c>
    </row>
    <row r="97" spans="1:65" s="2" customFormat="1" ht="19.5">
      <c r="A97" s="35"/>
      <c r="B97" s="36"/>
      <c r="C97" s="37"/>
      <c r="D97" s="187" t="s">
        <v>161</v>
      </c>
      <c r="E97" s="37"/>
      <c r="F97" s="188" t="s">
        <v>262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161</v>
      </c>
      <c r="AU97" s="18" t="s">
        <v>79</v>
      </c>
    </row>
    <row r="98" spans="1:65" s="2" customFormat="1" ht="11.25">
      <c r="A98" s="35"/>
      <c r="B98" s="36"/>
      <c r="C98" s="37"/>
      <c r="D98" s="192" t="s">
        <v>163</v>
      </c>
      <c r="E98" s="37"/>
      <c r="F98" s="193" t="s">
        <v>263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163</v>
      </c>
      <c r="AU98" s="18" t="s">
        <v>79</v>
      </c>
    </row>
    <row r="99" spans="1:65" s="13" customFormat="1" ht="11.25">
      <c r="B99" s="194"/>
      <c r="C99" s="195"/>
      <c r="D99" s="187" t="s">
        <v>165</v>
      </c>
      <c r="E99" s="196" t="s">
        <v>19</v>
      </c>
      <c r="F99" s="197" t="s">
        <v>279</v>
      </c>
      <c r="G99" s="195"/>
      <c r="H99" s="198">
        <v>5</v>
      </c>
      <c r="I99" s="199"/>
      <c r="J99" s="195"/>
      <c r="K99" s="195"/>
      <c r="L99" s="200"/>
      <c r="M99" s="201"/>
      <c r="N99" s="202"/>
      <c r="O99" s="202"/>
      <c r="P99" s="202"/>
      <c r="Q99" s="202"/>
      <c r="R99" s="202"/>
      <c r="S99" s="202"/>
      <c r="T99" s="203"/>
      <c r="AT99" s="204" t="s">
        <v>165</v>
      </c>
      <c r="AU99" s="204" t="s">
        <v>79</v>
      </c>
      <c r="AV99" s="13" t="s">
        <v>79</v>
      </c>
      <c r="AW99" s="13" t="s">
        <v>31</v>
      </c>
      <c r="AX99" s="13" t="s">
        <v>69</v>
      </c>
      <c r="AY99" s="204" t="s">
        <v>152</v>
      </c>
    </row>
    <row r="100" spans="1:65" s="14" customFormat="1" ht="11.25">
      <c r="B100" s="210"/>
      <c r="C100" s="211"/>
      <c r="D100" s="187" t="s">
        <v>165</v>
      </c>
      <c r="E100" s="212" t="s">
        <v>19</v>
      </c>
      <c r="F100" s="213" t="s">
        <v>211</v>
      </c>
      <c r="G100" s="211"/>
      <c r="H100" s="214">
        <v>5</v>
      </c>
      <c r="I100" s="215"/>
      <c r="J100" s="211"/>
      <c r="K100" s="211"/>
      <c r="L100" s="216"/>
      <c r="M100" s="217"/>
      <c r="N100" s="218"/>
      <c r="O100" s="218"/>
      <c r="P100" s="218"/>
      <c r="Q100" s="218"/>
      <c r="R100" s="218"/>
      <c r="S100" s="218"/>
      <c r="T100" s="219"/>
      <c r="AT100" s="220" t="s">
        <v>165</v>
      </c>
      <c r="AU100" s="220" t="s">
        <v>79</v>
      </c>
      <c r="AV100" s="14" t="s">
        <v>159</v>
      </c>
      <c r="AW100" s="14" t="s">
        <v>31</v>
      </c>
      <c r="AX100" s="14" t="s">
        <v>77</v>
      </c>
      <c r="AY100" s="220" t="s">
        <v>152</v>
      </c>
    </row>
    <row r="101" spans="1:65" s="2" customFormat="1" ht="14.45" customHeight="1">
      <c r="A101" s="35"/>
      <c r="B101" s="36"/>
      <c r="C101" s="174" t="s">
        <v>173</v>
      </c>
      <c r="D101" s="174" t="s">
        <v>154</v>
      </c>
      <c r="E101" s="175" t="s">
        <v>174</v>
      </c>
      <c r="F101" s="176" t="s">
        <v>175</v>
      </c>
      <c r="G101" s="177" t="s">
        <v>157</v>
      </c>
      <c r="H101" s="178">
        <v>5.6000000000000001E-2</v>
      </c>
      <c r="I101" s="179"/>
      <c r="J101" s="180">
        <f>ROUND(I101*H101,2)</f>
        <v>0</v>
      </c>
      <c r="K101" s="176" t="s">
        <v>158</v>
      </c>
      <c r="L101" s="40"/>
      <c r="M101" s="181" t="s">
        <v>19</v>
      </c>
      <c r="N101" s="182" t="s">
        <v>40</v>
      </c>
      <c r="O101" s="65"/>
      <c r="P101" s="183">
        <f>O101*H101</f>
        <v>0</v>
      </c>
      <c r="Q101" s="183">
        <v>0</v>
      </c>
      <c r="R101" s="183">
        <f>Q101*H101</f>
        <v>0</v>
      </c>
      <c r="S101" s="183">
        <v>0</v>
      </c>
      <c r="T101" s="184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5" t="s">
        <v>159</v>
      </c>
      <c r="AT101" s="185" t="s">
        <v>154</v>
      </c>
      <c r="AU101" s="185" t="s">
        <v>79</v>
      </c>
      <c r="AY101" s="18" t="s">
        <v>152</v>
      </c>
      <c r="BE101" s="186">
        <f>IF(N101="základní",J101,0)</f>
        <v>0</v>
      </c>
      <c r="BF101" s="186">
        <f>IF(N101="snížená",J101,0)</f>
        <v>0</v>
      </c>
      <c r="BG101" s="186">
        <f>IF(N101="zákl. přenesená",J101,0)</f>
        <v>0</v>
      </c>
      <c r="BH101" s="186">
        <f>IF(N101="sníž. přenesená",J101,0)</f>
        <v>0</v>
      </c>
      <c r="BI101" s="186">
        <f>IF(N101="nulová",J101,0)</f>
        <v>0</v>
      </c>
      <c r="BJ101" s="18" t="s">
        <v>77</v>
      </c>
      <c r="BK101" s="186">
        <f>ROUND(I101*H101,2)</f>
        <v>0</v>
      </c>
      <c r="BL101" s="18" t="s">
        <v>159</v>
      </c>
      <c r="BM101" s="185" t="s">
        <v>280</v>
      </c>
    </row>
    <row r="102" spans="1:65" s="2" customFormat="1" ht="11.25">
      <c r="A102" s="35"/>
      <c r="B102" s="36"/>
      <c r="C102" s="37"/>
      <c r="D102" s="187" t="s">
        <v>161</v>
      </c>
      <c r="E102" s="37"/>
      <c r="F102" s="188" t="s">
        <v>177</v>
      </c>
      <c r="G102" s="37"/>
      <c r="H102" s="37"/>
      <c r="I102" s="189"/>
      <c r="J102" s="37"/>
      <c r="K102" s="37"/>
      <c r="L102" s="40"/>
      <c r="M102" s="190"/>
      <c r="N102" s="191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161</v>
      </c>
      <c r="AU102" s="18" t="s">
        <v>79</v>
      </c>
    </row>
    <row r="103" spans="1:65" s="2" customFormat="1" ht="11.25">
      <c r="A103" s="35"/>
      <c r="B103" s="36"/>
      <c r="C103" s="37"/>
      <c r="D103" s="192" t="s">
        <v>163</v>
      </c>
      <c r="E103" s="37"/>
      <c r="F103" s="193" t="s">
        <v>178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163</v>
      </c>
      <c r="AU103" s="18" t="s">
        <v>79</v>
      </c>
    </row>
    <row r="104" spans="1:65" s="2" customFormat="1" ht="14.45" customHeight="1">
      <c r="A104" s="35"/>
      <c r="B104" s="36"/>
      <c r="C104" s="174" t="s">
        <v>159</v>
      </c>
      <c r="D104" s="174" t="s">
        <v>154</v>
      </c>
      <c r="E104" s="175" t="s">
        <v>179</v>
      </c>
      <c r="F104" s="176" t="s">
        <v>180</v>
      </c>
      <c r="G104" s="177" t="s">
        <v>157</v>
      </c>
      <c r="H104" s="178">
        <v>3.6999999999999998E-2</v>
      </c>
      <c r="I104" s="179"/>
      <c r="J104" s="180">
        <f>ROUND(I104*H104,2)</f>
        <v>0</v>
      </c>
      <c r="K104" s="176" t="s">
        <v>158</v>
      </c>
      <c r="L104" s="40"/>
      <c r="M104" s="181" t="s">
        <v>19</v>
      </c>
      <c r="N104" s="182" t="s">
        <v>40</v>
      </c>
      <c r="O104" s="65"/>
      <c r="P104" s="183">
        <f>O104*H104</f>
        <v>0</v>
      </c>
      <c r="Q104" s="183">
        <v>0</v>
      </c>
      <c r="R104" s="183">
        <f>Q104*H104</f>
        <v>0</v>
      </c>
      <c r="S104" s="183">
        <v>0</v>
      </c>
      <c r="T104" s="184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85" t="s">
        <v>159</v>
      </c>
      <c r="AT104" s="185" t="s">
        <v>154</v>
      </c>
      <c r="AU104" s="185" t="s">
        <v>79</v>
      </c>
      <c r="AY104" s="18" t="s">
        <v>152</v>
      </c>
      <c r="BE104" s="186">
        <f>IF(N104="základní",J104,0)</f>
        <v>0</v>
      </c>
      <c r="BF104" s="186">
        <f>IF(N104="snížená",J104,0)</f>
        <v>0</v>
      </c>
      <c r="BG104" s="186">
        <f>IF(N104="zákl. přenesená",J104,0)</f>
        <v>0</v>
      </c>
      <c r="BH104" s="186">
        <f>IF(N104="sníž. přenesená",J104,0)</f>
        <v>0</v>
      </c>
      <c r="BI104" s="186">
        <f>IF(N104="nulová",J104,0)</f>
        <v>0</v>
      </c>
      <c r="BJ104" s="18" t="s">
        <v>77</v>
      </c>
      <c r="BK104" s="186">
        <f>ROUND(I104*H104,2)</f>
        <v>0</v>
      </c>
      <c r="BL104" s="18" t="s">
        <v>159</v>
      </c>
      <c r="BM104" s="185" t="s">
        <v>281</v>
      </c>
    </row>
    <row r="105" spans="1:65" s="2" customFormat="1" ht="11.25">
      <c r="A105" s="35"/>
      <c r="B105" s="36"/>
      <c r="C105" s="37"/>
      <c r="D105" s="187" t="s">
        <v>161</v>
      </c>
      <c r="E105" s="37"/>
      <c r="F105" s="188" t="s">
        <v>182</v>
      </c>
      <c r="G105" s="37"/>
      <c r="H105" s="37"/>
      <c r="I105" s="189"/>
      <c r="J105" s="37"/>
      <c r="K105" s="37"/>
      <c r="L105" s="40"/>
      <c r="M105" s="190"/>
      <c r="N105" s="191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161</v>
      </c>
      <c r="AU105" s="18" t="s">
        <v>79</v>
      </c>
    </row>
    <row r="106" spans="1:65" s="2" customFormat="1" ht="11.25">
      <c r="A106" s="35"/>
      <c r="B106" s="36"/>
      <c r="C106" s="37"/>
      <c r="D106" s="192" t="s">
        <v>163</v>
      </c>
      <c r="E106" s="37"/>
      <c r="F106" s="193" t="s">
        <v>183</v>
      </c>
      <c r="G106" s="37"/>
      <c r="H106" s="37"/>
      <c r="I106" s="189"/>
      <c r="J106" s="37"/>
      <c r="K106" s="37"/>
      <c r="L106" s="40"/>
      <c r="M106" s="190"/>
      <c r="N106" s="191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163</v>
      </c>
      <c r="AU106" s="18" t="s">
        <v>79</v>
      </c>
    </row>
    <row r="107" spans="1:65" s="12" customFormat="1" ht="25.9" customHeight="1">
      <c r="B107" s="158"/>
      <c r="C107" s="159"/>
      <c r="D107" s="160" t="s">
        <v>68</v>
      </c>
      <c r="E107" s="161" t="s">
        <v>184</v>
      </c>
      <c r="F107" s="161" t="s">
        <v>185</v>
      </c>
      <c r="G107" s="159"/>
      <c r="H107" s="159"/>
      <c r="I107" s="162"/>
      <c r="J107" s="163">
        <f>BK107</f>
        <v>0</v>
      </c>
      <c r="K107" s="159"/>
      <c r="L107" s="164"/>
      <c r="M107" s="165"/>
      <c r="N107" s="166"/>
      <c r="O107" s="166"/>
      <c r="P107" s="167">
        <f>P108</f>
        <v>0</v>
      </c>
      <c r="Q107" s="166"/>
      <c r="R107" s="167">
        <f>R108</f>
        <v>0</v>
      </c>
      <c r="S107" s="166"/>
      <c r="T107" s="168">
        <f>T108</f>
        <v>0</v>
      </c>
      <c r="AR107" s="169" t="s">
        <v>159</v>
      </c>
      <c r="AT107" s="170" t="s">
        <v>68</v>
      </c>
      <c r="AU107" s="170" t="s">
        <v>69</v>
      </c>
      <c r="AY107" s="169" t="s">
        <v>152</v>
      </c>
      <c r="BK107" s="171">
        <f>BK108</f>
        <v>0</v>
      </c>
    </row>
    <row r="108" spans="1:65" s="12" customFormat="1" ht="22.9" customHeight="1">
      <c r="B108" s="158"/>
      <c r="C108" s="159"/>
      <c r="D108" s="160" t="s">
        <v>68</v>
      </c>
      <c r="E108" s="172" t="s">
        <v>186</v>
      </c>
      <c r="F108" s="172" t="s">
        <v>187</v>
      </c>
      <c r="G108" s="159"/>
      <c r="H108" s="159"/>
      <c r="I108" s="162"/>
      <c r="J108" s="173">
        <f>BK108</f>
        <v>0</v>
      </c>
      <c r="K108" s="159"/>
      <c r="L108" s="164"/>
      <c r="M108" s="165"/>
      <c r="N108" s="166"/>
      <c r="O108" s="166"/>
      <c r="P108" s="167">
        <f>SUM(P109:P117)</f>
        <v>0</v>
      </c>
      <c r="Q108" s="166"/>
      <c r="R108" s="167">
        <f>SUM(R109:R117)</f>
        <v>0</v>
      </c>
      <c r="S108" s="166"/>
      <c r="T108" s="168">
        <f>SUM(T109:T117)</f>
        <v>0</v>
      </c>
      <c r="AR108" s="169" t="s">
        <v>159</v>
      </c>
      <c r="AT108" s="170" t="s">
        <v>68</v>
      </c>
      <c r="AU108" s="170" t="s">
        <v>77</v>
      </c>
      <c r="AY108" s="169" t="s">
        <v>152</v>
      </c>
      <c r="BK108" s="171">
        <f>SUM(BK109:BK117)</f>
        <v>0</v>
      </c>
    </row>
    <row r="109" spans="1:65" s="2" customFormat="1" ht="22.15" customHeight="1">
      <c r="A109" s="35"/>
      <c r="B109" s="36"/>
      <c r="C109" s="174" t="s">
        <v>282</v>
      </c>
      <c r="D109" s="174" t="s">
        <v>154</v>
      </c>
      <c r="E109" s="175" t="s">
        <v>266</v>
      </c>
      <c r="F109" s="176" t="s">
        <v>267</v>
      </c>
      <c r="G109" s="177" t="s">
        <v>260</v>
      </c>
      <c r="H109" s="178">
        <v>5</v>
      </c>
      <c r="I109" s="179"/>
      <c r="J109" s="180">
        <f>ROUND(I109*H109,2)</f>
        <v>0</v>
      </c>
      <c r="K109" s="176" t="s">
        <v>19</v>
      </c>
      <c r="L109" s="40"/>
      <c r="M109" s="181" t="s">
        <v>19</v>
      </c>
      <c r="N109" s="182" t="s">
        <v>40</v>
      </c>
      <c r="O109" s="65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85" t="s">
        <v>191</v>
      </c>
      <c r="AT109" s="185" t="s">
        <v>154</v>
      </c>
      <c r="AU109" s="185" t="s">
        <v>79</v>
      </c>
      <c r="AY109" s="18" t="s">
        <v>152</v>
      </c>
      <c r="BE109" s="186">
        <f>IF(N109="základní",J109,0)</f>
        <v>0</v>
      </c>
      <c r="BF109" s="186">
        <f>IF(N109="snížená",J109,0)</f>
        <v>0</v>
      </c>
      <c r="BG109" s="186">
        <f>IF(N109="zákl. přenesená",J109,0)</f>
        <v>0</v>
      </c>
      <c r="BH109" s="186">
        <f>IF(N109="sníž. přenesená",J109,0)</f>
        <v>0</v>
      </c>
      <c r="BI109" s="186">
        <f>IF(N109="nulová",J109,0)</f>
        <v>0</v>
      </c>
      <c r="BJ109" s="18" t="s">
        <v>77</v>
      </c>
      <c r="BK109" s="186">
        <f>ROUND(I109*H109,2)</f>
        <v>0</v>
      </c>
      <c r="BL109" s="18" t="s">
        <v>191</v>
      </c>
      <c r="BM109" s="185" t="s">
        <v>283</v>
      </c>
    </row>
    <row r="110" spans="1:65" s="2" customFormat="1" ht="19.5">
      <c r="A110" s="35"/>
      <c r="B110" s="36"/>
      <c r="C110" s="37"/>
      <c r="D110" s="187" t="s">
        <v>161</v>
      </c>
      <c r="E110" s="37"/>
      <c r="F110" s="188" t="s">
        <v>267</v>
      </c>
      <c r="G110" s="37"/>
      <c r="H110" s="37"/>
      <c r="I110" s="189"/>
      <c r="J110" s="37"/>
      <c r="K110" s="37"/>
      <c r="L110" s="40"/>
      <c r="M110" s="190"/>
      <c r="N110" s="191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161</v>
      </c>
      <c r="AU110" s="18" t="s">
        <v>79</v>
      </c>
    </row>
    <row r="111" spans="1:65" s="2" customFormat="1" ht="19.5">
      <c r="A111" s="35"/>
      <c r="B111" s="36"/>
      <c r="C111" s="37"/>
      <c r="D111" s="187" t="s">
        <v>194</v>
      </c>
      <c r="E111" s="37"/>
      <c r="F111" s="205" t="s">
        <v>269</v>
      </c>
      <c r="G111" s="37"/>
      <c r="H111" s="37"/>
      <c r="I111" s="189"/>
      <c r="J111" s="37"/>
      <c r="K111" s="37"/>
      <c r="L111" s="40"/>
      <c r="M111" s="190"/>
      <c r="N111" s="191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194</v>
      </c>
      <c r="AU111" s="18" t="s">
        <v>79</v>
      </c>
    </row>
    <row r="112" spans="1:65" s="2" customFormat="1" ht="19.899999999999999" customHeight="1">
      <c r="A112" s="35"/>
      <c r="B112" s="36"/>
      <c r="C112" s="174" t="s">
        <v>188</v>
      </c>
      <c r="D112" s="174" t="s">
        <v>154</v>
      </c>
      <c r="E112" s="175" t="s">
        <v>189</v>
      </c>
      <c r="F112" s="176" t="s">
        <v>190</v>
      </c>
      <c r="G112" s="177" t="s">
        <v>157</v>
      </c>
      <c r="H112" s="178">
        <v>5.6000000000000001E-2</v>
      </c>
      <c r="I112" s="179"/>
      <c r="J112" s="180">
        <f>ROUND(I112*H112,2)</f>
        <v>0</v>
      </c>
      <c r="K112" s="176" t="s">
        <v>19</v>
      </c>
      <c r="L112" s="40"/>
      <c r="M112" s="181" t="s">
        <v>19</v>
      </c>
      <c r="N112" s="182" t="s">
        <v>40</v>
      </c>
      <c r="O112" s="65"/>
      <c r="P112" s="183">
        <f>O112*H112</f>
        <v>0</v>
      </c>
      <c r="Q112" s="183">
        <v>0</v>
      </c>
      <c r="R112" s="183">
        <f>Q112*H112</f>
        <v>0</v>
      </c>
      <c r="S112" s="183">
        <v>0</v>
      </c>
      <c r="T112" s="184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5" t="s">
        <v>191</v>
      </c>
      <c r="AT112" s="185" t="s">
        <v>154</v>
      </c>
      <c r="AU112" s="185" t="s">
        <v>79</v>
      </c>
      <c r="AY112" s="18" t="s">
        <v>152</v>
      </c>
      <c r="BE112" s="186">
        <f>IF(N112="základní",J112,0)</f>
        <v>0</v>
      </c>
      <c r="BF112" s="186">
        <f>IF(N112="snížená",J112,0)</f>
        <v>0</v>
      </c>
      <c r="BG112" s="186">
        <f>IF(N112="zákl. přenesená",J112,0)</f>
        <v>0</v>
      </c>
      <c r="BH112" s="186">
        <f>IF(N112="sníž. přenesená",J112,0)</f>
        <v>0</v>
      </c>
      <c r="BI112" s="186">
        <f>IF(N112="nulová",J112,0)</f>
        <v>0</v>
      </c>
      <c r="BJ112" s="18" t="s">
        <v>77</v>
      </c>
      <c r="BK112" s="186">
        <f>ROUND(I112*H112,2)</f>
        <v>0</v>
      </c>
      <c r="BL112" s="18" t="s">
        <v>191</v>
      </c>
      <c r="BM112" s="185" t="s">
        <v>284</v>
      </c>
    </row>
    <row r="113" spans="1:65" s="2" customFormat="1" ht="11.25">
      <c r="A113" s="35"/>
      <c r="B113" s="36"/>
      <c r="C113" s="37"/>
      <c r="D113" s="187" t="s">
        <v>161</v>
      </c>
      <c r="E113" s="37"/>
      <c r="F113" s="188" t="s">
        <v>193</v>
      </c>
      <c r="G113" s="37"/>
      <c r="H113" s="37"/>
      <c r="I113" s="189"/>
      <c r="J113" s="37"/>
      <c r="K113" s="37"/>
      <c r="L113" s="40"/>
      <c r="M113" s="190"/>
      <c r="N113" s="191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161</v>
      </c>
      <c r="AU113" s="18" t="s">
        <v>79</v>
      </c>
    </row>
    <row r="114" spans="1:65" s="2" customFormat="1" ht="29.25">
      <c r="A114" s="35"/>
      <c r="B114" s="36"/>
      <c r="C114" s="37"/>
      <c r="D114" s="187" t="s">
        <v>194</v>
      </c>
      <c r="E114" s="37"/>
      <c r="F114" s="205" t="s">
        <v>195</v>
      </c>
      <c r="G114" s="37"/>
      <c r="H114" s="37"/>
      <c r="I114" s="189"/>
      <c r="J114" s="37"/>
      <c r="K114" s="37"/>
      <c r="L114" s="40"/>
      <c r="M114" s="190"/>
      <c r="N114" s="191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194</v>
      </c>
      <c r="AU114" s="18" t="s">
        <v>79</v>
      </c>
    </row>
    <row r="115" spans="1:65" s="2" customFormat="1" ht="19.899999999999999" customHeight="1">
      <c r="A115" s="35"/>
      <c r="B115" s="36"/>
      <c r="C115" s="174" t="s">
        <v>196</v>
      </c>
      <c r="D115" s="174" t="s">
        <v>154</v>
      </c>
      <c r="E115" s="175" t="s">
        <v>197</v>
      </c>
      <c r="F115" s="176" t="s">
        <v>198</v>
      </c>
      <c r="G115" s="177" t="s">
        <v>157</v>
      </c>
      <c r="H115" s="178">
        <v>3.6999999999999998E-2</v>
      </c>
      <c r="I115" s="179"/>
      <c r="J115" s="180">
        <f>ROUND(I115*H115,2)</f>
        <v>0</v>
      </c>
      <c r="K115" s="176" t="s">
        <v>19</v>
      </c>
      <c r="L115" s="40"/>
      <c r="M115" s="181" t="s">
        <v>19</v>
      </c>
      <c r="N115" s="182" t="s">
        <v>40</v>
      </c>
      <c r="O115" s="65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5" t="s">
        <v>191</v>
      </c>
      <c r="AT115" s="185" t="s">
        <v>154</v>
      </c>
      <c r="AU115" s="185" t="s">
        <v>79</v>
      </c>
      <c r="AY115" s="18" t="s">
        <v>152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18" t="s">
        <v>77</v>
      </c>
      <c r="BK115" s="186">
        <f>ROUND(I115*H115,2)</f>
        <v>0</v>
      </c>
      <c r="BL115" s="18" t="s">
        <v>191</v>
      </c>
      <c r="BM115" s="185" t="s">
        <v>285</v>
      </c>
    </row>
    <row r="116" spans="1:65" s="2" customFormat="1" ht="11.25">
      <c r="A116" s="35"/>
      <c r="B116" s="36"/>
      <c r="C116" s="37"/>
      <c r="D116" s="187" t="s">
        <v>161</v>
      </c>
      <c r="E116" s="37"/>
      <c r="F116" s="188" t="s">
        <v>200</v>
      </c>
      <c r="G116" s="37"/>
      <c r="H116" s="37"/>
      <c r="I116" s="189"/>
      <c r="J116" s="37"/>
      <c r="K116" s="37"/>
      <c r="L116" s="40"/>
      <c r="M116" s="190"/>
      <c r="N116" s="191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161</v>
      </c>
      <c r="AU116" s="18" t="s">
        <v>79</v>
      </c>
    </row>
    <row r="117" spans="1:65" s="2" customFormat="1" ht="29.25">
      <c r="A117" s="35"/>
      <c r="B117" s="36"/>
      <c r="C117" s="37"/>
      <c r="D117" s="187" t="s">
        <v>194</v>
      </c>
      <c r="E117" s="37"/>
      <c r="F117" s="205" t="s">
        <v>195</v>
      </c>
      <c r="G117" s="37"/>
      <c r="H117" s="37"/>
      <c r="I117" s="189"/>
      <c r="J117" s="37"/>
      <c r="K117" s="37"/>
      <c r="L117" s="40"/>
      <c r="M117" s="206"/>
      <c r="N117" s="207"/>
      <c r="O117" s="208"/>
      <c r="P117" s="208"/>
      <c r="Q117" s="208"/>
      <c r="R117" s="208"/>
      <c r="S117" s="208"/>
      <c r="T117" s="209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194</v>
      </c>
      <c r="AU117" s="18" t="s">
        <v>79</v>
      </c>
    </row>
    <row r="118" spans="1:65" s="2" customFormat="1" ht="6.95" customHeight="1">
      <c r="A118" s="35"/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0"/>
      <c r="M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</sheetData>
  <sheetProtection algorithmName="SHA-512" hashValue="fwr4+02Cwf9Dw1erCieAy0E+Mhojw4cdTBDEPdgb6mUQpVwaNDzE7+24NrCqnCK4E1GXbI7zwNVwbUutL3ROSQ==" saltValue="s8b+f5lvV3dhmTcj/v29YNPRIVLq2V7EaTrPNtHtdNTmB3TbJi8uM+wH4S4JT2xUmTUcQRWPyKkMEQMX271HRw==" spinCount="100000" sheet="1" objects="1" scenarios="1" formatColumns="0" formatRows="0" autoFilter="0"/>
  <autoFilter ref="C82:K117" xr:uid="{00000000-0009-0000-0000-00000A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A00-000000000000}"/>
    <hyperlink ref="F93" r:id="rId2" xr:uid="{00000000-0004-0000-0A00-000001000000}"/>
    <hyperlink ref="F98" r:id="rId3" xr:uid="{00000000-0004-0000-0A00-000002000000}"/>
    <hyperlink ref="F103" r:id="rId4" xr:uid="{00000000-0004-0000-0A00-000003000000}"/>
    <hyperlink ref="F106" r:id="rId5" xr:uid="{00000000-0004-0000-0A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M9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109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286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ROUND((SUM(BE83:BE97)),  2)</f>
        <v>0</v>
      </c>
      <c r="G33" s="35"/>
      <c r="H33" s="35"/>
      <c r="I33" s="119">
        <v>0.21</v>
      </c>
      <c r="J33" s="118">
        <f>ROUND(((SUM(BE83:BE97))*I33),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ROUND((SUM(BF83:BF97)),  2)</f>
        <v>0</v>
      </c>
      <c r="G34" s="35"/>
      <c r="H34" s="35"/>
      <c r="I34" s="119">
        <v>0.12</v>
      </c>
      <c r="J34" s="118">
        <f>ROUND(((SUM(BF83:BF97))*I34),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 xml:space="preserve">SO4 - ODPADY O4 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Vilantice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J93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J94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 xml:space="preserve">SO4 - ODPADY O4 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Vilantice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P84+P93</f>
        <v>0</v>
      </c>
      <c r="Q83" s="73"/>
      <c r="R83" s="155">
        <f>R84+R93</f>
        <v>0</v>
      </c>
      <c r="S83" s="73"/>
      <c r="T83" s="156">
        <f>T84+T93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BK84+BK93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SUM(P86:P92)</f>
        <v>0</v>
      </c>
      <c r="Q85" s="166"/>
      <c r="R85" s="167">
        <f>SUM(R86:R92)</f>
        <v>0</v>
      </c>
      <c r="S85" s="166"/>
      <c r="T85" s="168">
        <f>SUM(T86:T92)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SUM(BK86:BK92)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0.16800000000000001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287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288</v>
      </c>
      <c r="G89" s="195"/>
      <c r="H89" s="198">
        <v>0.16800000000000001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79</v>
      </c>
      <c r="D90" s="174" t="s">
        <v>154</v>
      </c>
      <c r="E90" s="175" t="s">
        <v>174</v>
      </c>
      <c r="F90" s="176" t="s">
        <v>175</v>
      </c>
      <c r="G90" s="177" t="s">
        <v>157</v>
      </c>
      <c r="H90" s="178">
        <v>0.16800000000000001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289</v>
      </c>
    </row>
    <row r="91" spans="1:65" s="2" customFormat="1" ht="11.25">
      <c r="A91" s="35"/>
      <c r="B91" s="36"/>
      <c r="C91" s="37"/>
      <c r="D91" s="187" t="s">
        <v>161</v>
      </c>
      <c r="E91" s="37"/>
      <c r="F91" s="188" t="s">
        <v>177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178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2" customFormat="1" ht="25.9" customHeight="1">
      <c r="B93" s="158"/>
      <c r="C93" s="159"/>
      <c r="D93" s="160" t="s">
        <v>68</v>
      </c>
      <c r="E93" s="161" t="s">
        <v>184</v>
      </c>
      <c r="F93" s="161" t="s">
        <v>185</v>
      </c>
      <c r="G93" s="159"/>
      <c r="H93" s="159"/>
      <c r="I93" s="162"/>
      <c r="J93" s="163">
        <f>BK93</f>
        <v>0</v>
      </c>
      <c r="K93" s="159"/>
      <c r="L93" s="164"/>
      <c r="M93" s="165"/>
      <c r="N93" s="166"/>
      <c r="O93" s="166"/>
      <c r="P93" s="167">
        <f>P94</f>
        <v>0</v>
      </c>
      <c r="Q93" s="166"/>
      <c r="R93" s="167">
        <f>R94</f>
        <v>0</v>
      </c>
      <c r="S93" s="166"/>
      <c r="T93" s="168">
        <f>T94</f>
        <v>0</v>
      </c>
      <c r="AR93" s="169" t="s">
        <v>159</v>
      </c>
      <c r="AT93" s="170" t="s">
        <v>68</v>
      </c>
      <c r="AU93" s="170" t="s">
        <v>69</v>
      </c>
      <c r="AY93" s="169" t="s">
        <v>152</v>
      </c>
      <c r="BK93" s="171">
        <f>BK94</f>
        <v>0</v>
      </c>
    </row>
    <row r="94" spans="1:65" s="12" customFormat="1" ht="22.9" customHeight="1">
      <c r="B94" s="158"/>
      <c r="C94" s="159"/>
      <c r="D94" s="160" t="s">
        <v>68</v>
      </c>
      <c r="E94" s="172" t="s">
        <v>186</v>
      </c>
      <c r="F94" s="172" t="s">
        <v>187</v>
      </c>
      <c r="G94" s="159"/>
      <c r="H94" s="159"/>
      <c r="I94" s="162"/>
      <c r="J94" s="173">
        <f>BK94</f>
        <v>0</v>
      </c>
      <c r="K94" s="159"/>
      <c r="L94" s="164"/>
      <c r="M94" s="165"/>
      <c r="N94" s="166"/>
      <c r="O94" s="166"/>
      <c r="P94" s="167">
        <f>SUM(P95:P97)</f>
        <v>0</v>
      </c>
      <c r="Q94" s="166"/>
      <c r="R94" s="167">
        <f>SUM(R95:R97)</f>
        <v>0</v>
      </c>
      <c r="S94" s="166"/>
      <c r="T94" s="168">
        <f>SUM(T95:T97)</f>
        <v>0</v>
      </c>
      <c r="AR94" s="169" t="s">
        <v>159</v>
      </c>
      <c r="AT94" s="170" t="s">
        <v>68</v>
      </c>
      <c r="AU94" s="170" t="s">
        <v>77</v>
      </c>
      <c r="AY94" s="169" t="s">
        <v>152</v>
      </c>
      <c r="BK94" s="171">
        <f>SUM(BK95:BK97)</f>
        <v>0</v>
      </c>
    </row>
    <row r="95" spans="1:65" s="2" customFormat="1" ht="19.899999999999999" customHeight="1">
      <c r="A95" s="35"/>
      <c r="B95" s="36"/>
      <c r="C95" s="174" t="s">
        <v>173</v>
      </c>
      <c r="D95" s="174" t="s">
        <v>154</v>
      </c>
      <c r="E95" s="175" t="s">
        <v>189</v>
      </c>
      <c r="F95" s="176" t="s">
        <v>190</v>
      </c>
      <c r="G95" s="177" t="s">
        <v>157</v>
      </c>
      <c r="H95" s="178">
        <v>0.16800000000000001</v>
      </c>
      <c r="I95" s="179"/>
      <c r="J95" s="180">
        <f>ROUND(I95*H95,2)</f>
        <v>0</v>
      </c>
      <c r="K95" s="176" t="s">
        <v>19</v>
      </c>
      <c r="L95" s="40"/>
      <c r="M95" s="181" t="s">
        <v>19</v>
      </c>
      <c r="N95" s="182" t="s">
        <v>40</v>
      </c>
      <c r="O95" s="65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5" t="s">
        <v>191</v>
      </c>
      <c r="AT95" s="185" t="s">
        <v>154</v>
      </c>
      <c r="AU95" s="185" t="s">
        <v>79</v>
      </c>
      <c r="AY95" s="18" t="s">
        <v>152</v>
      </c>
      <c r="BE95" s="186">
        <f>IF(N95="základní",J95,0)</f>
        <v>0</v>
      </c>
      <c r="BF95" s="186">
        <f>IF(N95="snížená",J95,0)</f>
        <v>0</v>
      </c>
      <c r="BG95" s="186">
        <f>IF(N95="zákl. přenesená",J95,0)</f>
        <v>0</v>
      </c>
      <c r="BH95" s="186">
        <f>IF(N95="sníž. přenesená",J95,0)</f>
        <v>0</v>
      </c>
      <c r="BI95" s="186">
        <f>IF(N95="nulová",J95,0)</f>
        <v>0</v>
      </c>
      <c r="BJ95" s="18" t="s">
        <v>77</v>
      </c>
      <c r="BK95" s="186">
        <f>ROUND(I95*H95,2)</f>
        <v>0</v>
      </c>
      <c r="BL95" s="18" t="s">
        <v>191</v>
      </c>
      <c r="BM95" s="185" t="s">
        <v>290</v>
      </c>
    </row>
    <row r="96" spans="1:65" s="2" customFormat="1" ht="11.25">
      <c r="A96" s="35"/>
      <c r="B96" s="36"/>
      <c r="C96" s="37"/>
      <c r="D96" s="187" t="s">
        <v>161</v>
      </c>
      <c r="E96" s="37"/>
      <c r="F96" s="188" t="s">
        <v>193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161</v>
      </c>
      <c r="AU96" s="18" t="s">
        <v>79</v>
      </c>
    </row>
    <row r="97" spans="1:47" s="2" customFormat="1" ht="29.25">
      <c r="A97" s="35"/>
      <c r="B97" s="36"/>
      <c r="C97" s="37"/>
      <c r="D97" s="187" t="s">
        <v>194</v>
      </c>
      <c r="E97" s="37"/>
      <c r="F97" s="205" t="s">
        <v>195</v>
      </c>
      <c r="G97" s="37"/>
      <c r="H97" s="37"/>
      <c r="I97" s="189"/>
      <c r="J97" s="37"/>
      <c r="K97" s="37"/>
      <c r="L97" s="40"/>
      <c r="M97" s="206"/>
      <c r="N97" s="207"/>
      <c r="O97" s="208"/>
      <c r="P97" s="208"/>
      <c r="Q97" s="208"/>
      <c r="R97" s="208"/>
      <c r="S97" s="208"/>
      <c r="T97" s="209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194</v>
      </c>
      <c r="AU97" s="18" t="s">
        <v>79</v>
      </c>
    </row>
    <row r="98" spans="1:47" s="2" customFormat="1" ht="6.95" customHeight="1">
      <c r="A98" s="35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0"/>
      <c r="M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</sheetData>
  <sheetProtection algorithmName="SHA-512" hashValue="MpOPkC21gr9j2BYIR+hiM9lMzDNCiqx8umoF2RkA67LlmADST9X0J05H8BhVfCZEl0KTSXBgEmSyWHhkm3kCdw==" saltValue="WDKMTyrs9n9juFiLqFDK9hrNV9p1t4hSP1ibCaSpZonMvEdtXg1V/gxXMgGsrFQtziEtyqMfyCceWHMHdXRIgg==" spinCount="100000" sheet="1" objects="1" scenarios="1" formatColumns="0" formatRows="0" autoFilter="0"/>
  <autoFilter ref="C82:K97" xr:uid="{00000000-0009-0000-0000-00000B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B00-000000000000}"/>
    <hyperlink ref="F92" r:id="rId2" xr:uid="{00000000-0004-0000-0B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BM9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112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291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ROUND((SUM(BE83:BE97)),  2)</f>
        <v>0</v>
      </c>
      <c r="G33" s="35"/>
      <c r="H33" s="35"/>
      <c r="I33" s="119">
        <v>0.21</v>
      </c>
      <c r="J33" s="118">
        <f>ROUND(((SUM(BE83:BE97))*I33),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ROUND((SUM(BF83:BF97)),  2)</f>
        <v>0</v>
      </c>
      <c r="G34" s="35"/>
      <c r="H34" s="35"/>
      <c r="I34" s="119">
        <v>0.12</v>
      </c>
      <c r="J34" s="118">
        <f>ROUND(((SUM(BF83:BF97))*I34),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 xml:space="preserve">SO5 - ODPADY O2a 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Vilantice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J93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J94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 xml:space="preserve">SO5 - ODPADY O2a 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Vilantice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P84+P93</f>
        <v>0</v>
      </c>
      <c r="Q83" s="73"/>
      <c r="R83" s="155">
        <f>R84+R93</f>
        <v>0</v>
      </c>
      <c r="S83" s="73"/>
      <c r="T83" s="156">
        <f>T84+T93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BK84+BK93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SUM(P86:P92)</f>
        <v>0</v>
      </c>
      <c r="Q85" s="166"/>
      <c r="R85" s="167">
        <f>SUM(R86:R92)</f>
        <v>0</v>
      </c>
      <c r="S85" s="166"/>
      <c r="T85" s="168">
        <f>SUM(T86:T92)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SUM(BK86:BK92)</f>
        <v>0</v>
      </c>
    </row>
    <row r="86" spans="1:65" s="2" customFormat="1" ht="14.45" customHeight="1">
      <c r="A86" s="35"/>
      <c r="B86" s="36"/>
      <c r="C86" s="174" t="s">
        <v>79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0.23599999999999999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292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293</v>
      </c>
      <c r="G89" s="195"/>
      <c r="H89" s="198">
        <v>0.23599999999999999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77</v>
      </c>
      <c r="D90" s="174" t="s">
        <v>154</v>
      </c>
      <c r="E90" s="175" t="s">
        <v>174</v>
      </c>
      <c r="F90" s="176" t="s">
        <v>175</v>
      </c>
      <c r="G90" s="177" t="s">
        <v>157</v>
      </c>
      <c r="H90" s="178">
        <v>0.23599999999999999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294</v>
      </c>
    </row>
    <row r="91" spans="1:65" s="2" customFormat="1" ht="11.25">
      <c r="A91" s="35"/>
      <c r="B91" s="36"/>
      <c r="C91" s="37"/>
      <c r="D91" s="187" t="s">
        <v>161</v>
      </c>
      <c r="E91" s="37"/>
      <c r="F91" s="188" t="s">
        <v>177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178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2" customFormat="1" ht="25.9" customHeight="1">
      <c r="B93" s="158"/>
      <c r="C93" s="159"/>
      <c r="D93" s="160" t="s">
        <v>68</v>
      </c>
      <c r="E93" s="161" t="s">
        <v>184</v>
      </c>
      <c r="F93" s="161" t="s">
        <v>185</v>
      </c>
      <c r="G93" s="159"/>
      <c r="H93" s="159"/>
      <c r="I93" s="162"/>
      <c r="J93" s="163">
        <f>BK93</f>
        <v>0</v>
      </c>
      <c r="K93" s="159"/>
      <c r="L93" s="164"/>
      <c r="M93" s="165"/>
      <c r="N93" s="166"/>
      <c r="O93" s="166"/>
      <c r="P93" s="167">
        <f>P94</f>
        <v>0</v>
      </c>
      <c r="Q93" s="166"/>
      <c r="R93" s="167">
        <f>R94</f>
        <v>0</v>
      </c>
      <c r="S93" s="166"/>
      <c r="T93" s="168">
        <f>T94</f>
        <v>0</v>
      </c>
      <c r="AR93" s="169" t="s">
        <v>159</v>
      </c>
      <c r="AT93" s="170" t="s">
        <v>68</v>
      </c>
      <c r="AU93" s="170" t="s">
        <v>69</v>
      </c>
      <c r="AY93" s="169" t="s">
        <v>152</v>
      </c>
      <c r="BK93" s="171">
        <f>BK94</f>
        <v>0</v>
      </c>
    </row>
    <row r="94" spans="1:65" s="12" customFormat="1" ht="22.9" customHeight="1">
      <c r="B94" s="158"/>
      <c r="C94" s="159"/>
      <c r="D94" s="160" t="s">
        <v>68</v>
      </c>
      <c r="E94" s="172" t="s">
        <v>186</v>
      </c>
      <c r="F94" s="172" t="s">
        <v>187</v>
      </c>
      <c r="G94" s="159"/>
      <c r="H94" s="159"/>
      <c r="I94" s="162"/>
      <c r="J94" s="173">
        <f>BK94</f>
        <v>0</v>
      </c>
      <c r="K94" s="159"/>
      <c r="L94" s="164"/>
      <c r="M94" s="165"/>
      <c r="N94" s="166"/>
      <c r="O94" s="166"/>
      <c r="P94" s="167">
        <f>SUM(P95:P97)</f>
        <v>0</v>
      </c>
      <c r="Q94" s="166"/>
      <c r="R94" s="167">
        <f>SUM(R95:R97)</f>
        <v>0</v>
      </c>
      <c r="S94" s="166"/>
      <c r="T94" s="168">
        <f>SUM(T95:T97)</f>
        <v>0</v>
      </c>
      <c r="AR94" s="169" t="s">
        <v>159</v>
      </c>
      <c r="AT94" s="170" t="s">
        <v>68</v>
      </c>
      <c r="AU94" s="170" t="s">
        <v>77</v>
      </c>
      <c r="AY94" s="169" t="s">
        <v>152</v>
      </c>
      <c r="BK94" s="171">
        <f>SUM(BK95:BK97)</f>
        <v>0</v>
      </c>
    </row>
    <row r="95" spans="1:65" s="2" customFormat="1" ht="19.899999999999999" customHeight="1">
      <c r="A95" s="35"/>
      <c r="B95" s="36"/>
      <c r="C95" s="174" t="s">
        <v>173</v>
      </c>
      <c r="D95" s="174" t="s">
        <v>154</v>
      </c>
      <c r="E95" s="175" t="s">
        <v>189</v>
      </c>
      <c r="F95" s="176" t="s">
        <v>190</v>
      </c>
      <c r="G95" s="177" t="s">
        <v>157</v>
      </c>
      <c r="H95" s="178">
        <v>0.23599999999999999</v>
      </c>
      <c r="I95" s="179"/>
      <c r="J95" s="180">
        <f>ROUND(I95*H95,2)</f>
        <v>0</v>
      </c>
      <c r="K95" s="176" t="s">
        <v>19</v>
      </c>
      <c r="L95" s="40"/>
      <c r="M95" s="181" t="s">
        <v>19</v>
      </c>
      <c r="N95" s="182" t="s">
        <v>40</v>
      </c>
      <c r="O95" s="65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5" t="s">
        <v>191</v>
      </c>
      <c r="AT95" s="185" t="s">
        <v>154</v>
      </c>
      <c r="AU95" s="185" t="s">
        <v>79</v>
      </c>
      <c r="AY95" s="18" t="s">
        <v>152</v>
      </c>
      <c r="BE95" s="186">
        <f>IF(N95="základní",J95,0)</f>
        <v>0</v>
      </c>
      <c r="BF95" s="186">
        <f>IF(N95="snížená",J95,0)</f>
        <v>0</v>
      </c>
      <c r="BG95" s="186">
        <f>IF(N95="zákl. přenesená",J95,0)</f>
        <v>0</v>
      </c>
      <c r="BH95" s="186">
        <f>IF(N95="sníž. přenesená",J95,0)</f>
        <v>0</v>
      </c>
      <c r="BI95" s="186">
        <f>IF(N95="nulová",J95,0)</f>
        <v>0</v>
      </c>
      <c r="BJ95" s="18" t="s">
        <v>77</v>
      </c>
      <c r="BK95" s="186">
        <f>ROUND(I95*H95,2)</f>
        <v>0</v>
      </c>
      <c r="BL95" s="18" t="s">
        <v>191</v>
      </c>
      <c r="BM95" s="185" t="s">
        <v>295</v>
      </c>
    </row>
    <row r="96" spans="1:65" s="2" customFormat="1" ht="11.25">
      <c r="A96" s="35"/>
      <c r="B96" s="36"/>
      <c r="C96" s="37"/>
      <c r="D96" s="187" t="s">
        <v>161</v>
      </c>
      <c r="E96" s="37"/>
      <c r="F96" s="188" t="s">
        <v>193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161</v>
      </c>
      <c r="AU96" s="18" t="s">
        <v>79</v>
      </c>
    </row>
    <row r="97" spans="1:47" s="2" customFormat="1" ht="29.25">
      <c r="A97" s="35"/>
      <c r="B97" s="36"/>
      <c r="C97" s="37"/>
      <c r="D97" s="187" t="s">
        <v>194</v>
      </c>
      <c r="E97" s="37"/>
      <c r="F97" s="205" t="s">
        <v>195</v>
      </c>
      <c r="G97" s="37"/>
      <c r="H97" s="37"/>
      <c r="I97" s="189"/>
      <c r="J97" s="37"/>
      <c r="K97" s="37"/>
      <c r="L97" s="40"/>
      <c r="M97" s="206"/>
      <c r="N97" s="207"/>
      <c r="O97" s="208"/>
      <c r="P97" s="208"/>
      <c r="Q97" s="208"/>
      <c r="R97" s="208"/>
      <c r="S97" s="208"/>
      <c r="T97" s="209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194</v>
      </c>
      <c r="AU97" s="18" t="s">
        <v>79</v>
      </c>
    </row>
    <row r="98" spans="1:47" s="2" customFormat="1" ht="6.95" customHeight="1">
      <c r="A98" s="35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0"/>
      <c r="M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</sheetData>
  <sheetProtection algorithmName="SHA-512" hashValue="LRftFM3Ty7XpTt1rISNM6LpzqyCW/DoDKRI31ZYiSgI9gEOnEul30mzDQyA/28tz6b87UhuEFgvWZ3lFKm+FuA==" saltValue="pkW3R/+R86B3teuEzPJvoe+x7mFhJMHlAtdgUChJaZg45qDzQ6SrV2u1FtbfX0TmFf8v6+298KZhg3dQmiL9FQ==" spinCount="100000" sheet="1" objects="1" scenarios="1" formatColumns="0" formatRows="0" autoFilter="0"/>
  <autoFilter ref="C82:K97" xr:uid="{00000000-0009-0000-0000-00000C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C00-000000000000}"/>
    <hyperlink ref="F92" r:id="rId2" xr:uid="{00000000-0004-0000-0C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BM9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115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296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ROUND((SUM(BE83:BE97)),  2)</f>
        <v>0</v>
      </c>
      <c r="G33" s="35"/>
      <c r="H33" s="35"/>
      <c r="I33" s="119">
        <v>0.21</v>
      </c>
      <c r="J33" s="118">
        <f>ROUND(((SUM(BE83:BE97))*I33),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ROUND((SUM(BF83:BF97)),  2)</f>
        <v>0</v>
      </c>
      <c r="G34" s="35"/>
      <c r="H34" s="35"/>
      <c r="I34" s="119">
        <v>0.12</v>
      </c>
      <c r="J34" s="118">
        <f>ROUND(((SUM(BF83:BF97))*I34),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SO6 - ODPADY O1a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Vilantice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J93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J94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SO6 - ODPADY O1a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Vilantice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P84+P93</f>
        <v>0</v>
      </c>
      <c r="Q83" s="73"/>
      <c r="R83" s="155">
        <f>R84+R93</f>
        <v>0</v>
      </c>
      <c r="S83" s="73"/>
      <c r="T83" s="156">
        <f>T84+T93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BK84+BK93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SUM(P86:P92)</f>
        <v>0</v>
      </c>
      <c r="Q85" s="166"/>
      <c r="R85" s="167">
        <f>SUM(R86:R92)</f>
        <v>0</v>
      </c>
      <c r="S85" s="166"/>
      <c r="T85" s="168">
        <f>SUM(T86:T92)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SUM(BK86:BK92)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0.27800000000000002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297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298</v>
      </c>
      <c r="G89" s="195"/>
      <c r="H89" s="198">
        <v>0.27800000000000002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79</v>
      </c>
      <c r="D90" s="174" t="s">
        <v>154</v>
      </c>
      <c r="E90" s="175" t="s">
        <v>174</v>
      </c>
      <c r="F90" s="176" t="s">
        <v>175</v>
      </c>
      <c r="G90" s="177" t="s">
        <v>157</v>
      </c>
      <c r="H90" s="178">
        <v>0.27800000000000002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299</v>
      </c>
    </row>
    <row r="91" spans="1:65" s="2" customFormat="1" ht="11.25">
      <c r="A91" s="35"/>
      <c r="B91" s="36"/>
      <c r="C91" s="37"/>
      <c r="D91" s="187" t="s">
        <v>161</v>
      </c>
      <c r="E91" s="37"/>
      <c r="F91" s="188" t="s">
        <v>177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178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2" customFormat="1" ht="25.9" customHeight="1">
      <c r="B93" s="158"/>
      <c r="C93" s="159"/>
      <c r="D93" s="160" t="s">
        <v>68</v>
      </c>
      <c r="E93" s="161" t="s">
        <v>184</v>
      </c>
      <c r="F93" s="161" t="s">
        <v>185</v>
      </c>
      <c r="G93" s="159"/>
      <c r="H93" s="159"/>
      <c r="I93" s="162"/>
      <c r="J93" s="163">
        <f>BK93</f>
        <v>0</v>
      </c>
      <c r="K93" s="159"/>
      <c r="L93" s="164"/>
      <c r="M93" s="165"/>
      <c r="N93" s="166"/>
      <c r="O93" s="166"/>
      <c r="P93" s="167">
        <f>P94</f>
        <v>0</v>
      </c>
      <c r="Q93" s="166"/>
      <c r="R93" s="167">
        <f>R94</f>
        <v>0</v>
      </c>
      <c r="S93" s="166"/>
      <c r="T93" s="168">
        <f>T94</f>
        <v>0</v>
      </c>
      <c r="AR93" s="169" t="s">
        <v>159</v>
      </c>
      <c r="AT93" s="170" t="s">
        <v>68</v>
      </c>
      <c r="AU93" s="170" t="s">
        <v>69</v>
      </c>
      <c r="AY93" s="169" t="s">
        <v>152</v>
      </c>
      <c r="BK93" s="171">
        <f>BK94</f>
        <v>0</v>
      </c>
    </row>
    <row r="94" spans="1:65" s="12" customFormat="1" ht="22.9" customHeight="1">
      <c r="B94" s="158"/>
      <c r="C94" s="159"/>
      <c r="D94" s="160" t="s">
        <v>68</v>
      </c>
      <c r="E94" s="172" t="s">
        <v>186</v>
      </c>
      <c r="F94" s="172" t="s">
        <v>187</v>
      </c>
      <c r="G94" s="159"/>
      <c r="H94" s="159"/>
      <c r="I94" s="162"/>
      <c r="J94" s="173">
        <f>BK94</f>
        <v>0</v>
      </c>
      <c r="K94" s="159"/>
      <c r="L94" s="164"/>
      <c r="M94" s="165"/>
      <c r="N94" s="166"/>
      <c r="O94" s="166"/>
      <c r="P94" s="167">
        <f>SUM(P95:P97)</f>
        <v>0</v>
      </c>
      <c r="Q94" s="166"/>
      <c r="R94" s="167">
        <f>SUM(R95:R97)</f>
        <v>0</v>
      </c>
      <c r="S94" s="166"/>
      <c r="T94" s="168">
        <f>SUM(T95:T97)</f>
        <v>0</v>
      </c>
      <c r="AR94" s="169" t="s">
        <v>159</v>
      </c>
      <c r="AT94" s="170" t="s">
        <v>68</v>
      </c>
      <c r="AU94" s="170" t="s">
        <v>77</v>
      </c>
      <c r="AY94" s="169" t="s">
        <v>152</v>
      </c>
      <c r="BK94" s="171">
        <f>SUM(BK95:BK97)</f>
        <v>0</v>
      </c>
    </row>
    <row r="95" spans="1:65" s="2" customFormat="1" ht="19.899999999999999" customHeight="1">
      <c r="A95" s="35"/>
      <c r="B95" s="36"/>
      <c r="C95" s="174" t="s">
        <v>173</v>
      </c>
      <c r="D95" s="174" t="s">
        <v>154</v>
      </c>
      <c r="E95" s="175" t="s">
        <v>189</v>
      </c>
      <c r="F95" s="176" t="s">
        <v>190</v>
      </c>
      <c r="G95" s="177" t="s">
        <v>157</v>
      </c>
      <c r="H95" s="178">
        <v>0.27800000000000002</v>
      </c>
      <c r="I95" s="179"/>
      <c r="J95" s="180">
        <f>ROUND(I95*H95,2)</f>
        <v>0</v>
      </c>
      <c r="K95" s="176" t="s">
        <v>19</v>
      </c>
      <c r="L95" s="40"/>
      <c r="M95" s="181" t="s">
        <v>19</v>
      </c>
      <c r="N95" s="182" t="s">
        <v>40</v>
      </c>
      <c r="O95" s="65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5" t="s">
        <v>191</v>
      </c>
      <c r="AT95" s="185" t="s">
        <v>154</v>
      </c>
      <c r="AU95" s="185" t="s">
        <v>79</v>
      </c>
      <c r="AY95" s="18" t="s">
        <v>152</v>
      </c>
      <c r="BE95" s="186">
        <f>IF(N95="základní",J95,0)</f>
        <v>0</v>
      </c>
      <c r="BF95" s="186">
        <f>IF(N95="snížená",J95,0)</f>
        <v>0</v>
      </c>
      <c r="BG95" s="186">
        <f>IF(N95="zákl. přenesená",J95,0)</f>
        <v>0</v>
      </c>
      <c r="BH95" s="186">
        <f>IF(N95="sníž. přenesená",J95,0)</f>
        <v>0</v>
      </c>
      <c r="BI95" s="186">
        <f>IF(N95="nulová",J95,0)</f>
        <v>0</v>
      </c>
      <c r="BJ95" s="18" t="s">
        <v>77</v>
      </c>
      <c r="BK95" s="186">
        <f>ROUND(I95*H95,2)</f>
        <v>0</v>
      </c>
      <c r="BL95" s="18" t="s">
        <v>191</v>
      </c>
      <c r="BM95" s="185" t="s">
        <v>300</v>
      </c>
    </row>
    <row r="96" spans="1:65" s="2" customFormat="1" ht="11.25">
      <c r="A96" s="35"/>
      <c r="B96" s="36"/>
      <c r="C96" s="37"/>
      <c r="D96" s="187" t="s">
        <v>161</v>
      </c>
      <c r="E96" s="37"/>
      <c r="F96" s="188" t="s">
        <v>193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161</v>
      </c>
      <c r="AU96" s="18" t="s">
        <v>79</v>
      </c>
    </row>
    <row r="97" spans="1:47" s="2" customFormat="1" ht="29.25">
      <c r="A97" s="35"/>
      <c r="B97" s="36"/>
      <c r="C97" s="37"/>
      <c r="D97" s="187" t="s">
        <v>194</v>
      </c>
      <c r="E97" s="37"/>
      <c r="F97" s="205" t="s">
        <v>195</v>
      </c>
      <c r="G97" s="37"/>
      <c r="H97" s="37"/>
      <c r="I97" s="189"/>
      <c r="J97" s="37"/>
      <c r="K97" s="37"/>
      <c r="L97" s="40"/>
      <c r="M97" s="206"/>
      <c r="N97" s="207"/>
      <c r="O97" s="208"/>
      <c r="P97" s="208"/>
      <c r="Q97" s="208"/>
      <c r="R97" s="208"/>
      <c r="S97" s="208"/>
      <c r="T97" s="209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194</v>
      </c>
      <c r="AU97" s="18" t="s">
        <v>79</v>
      </c>
    </row>
    <row r="98" spans="1:47" s="2" customFormat="1" ht="6.95" customHeight="1">
      <c r="A98" s="35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0"/>
      <c r="M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</sheetData>
  <sheetProtection algorithmName="SHA-512" hashValue="KA67omz0/mKJ6mZn3DwcZ8zKELL5zBHqLA4RwfjLeToECq0YDOUVaiZsvBHePdLmzK6VDvAPoU0xi3DBUYUUTw==" saltValue="mvm1GLLkGL8BkHSlysGT/uASFFA8FimYdHe9keJSaNjAkbxCSfo4pGICwZpj3EZzg0PvXGGeia/ooc4by/L7Jg==" spinCount="100000" sheet="1" objects="1" scenarios="1" formatColumns="0" formatRows="0" autoFilter="0"/>
  <autoFilter ref="C82:K97" xr:uid="{00000000-0009-0000-0000-00000D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D00-000000000000}"/>
    <hyperlink ref="F92" r:id="rId2" xr:uid="{00000000-0004-0000-0D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BM99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118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301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ROUND((SUM(BE83:BE98)),  2)</f>
        <v>0</v>
      </c>
      <c r="G33" s="35"/>
      <c r="H33" s="35"/>
      <c r="I33" s="119">
        <v>0.21</v>
      </c>
      <c r="J33" s="118">
        <f>ROUND(((SUM(BE83:BE98))*I33),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ROUND((SUM(BF83:BF98)),  2)</f>
        <v>0</v>
      </c>
      <c r="G34" s="35"/>
      <c r="H34" s="35"/>
      <c r="I34" s="119">
        <v>0.12</v>
      </c>
      <c r="J34" s="118">
        <f>ROUND(((SUM(BF83:BF98))*I34),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ROUND((SUM(BG83:BG98)),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ROUND((SUM(BH83:BH98)),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ROUND((SUM(BI83:BI98)),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SO7 - ODPADY O1b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Vilantice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J94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J95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SO7 - ODPADY O1b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Vilantice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P84+P94</f>
        <v>0</v>
      </c>
      <c r="Q83" s="73"/>
      <c r="R83" s="155">
        <f>R84+R94</f>
        <v>0</v>
      </c>
      <c r="S83" s="73"/>
      <c r="T83" s="156">
        <f>T84+T94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BK84+BK94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SUM(P86:P93)</f>
        <v>0</v>
      </c>
      <c r="Q85" s="166"/>
      <c r="R85" s="167">
        <f>SUM(R86:R93)</f>
        <v>0</v>
      </c>
      <c r="S85" s="166"/>
      <c r="T85" s="168">
        <f>SUM(T86:T93)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SUM(BK86:BK93)</f>
        <v>0</v>
      </c>
    </row>
    <row r="86" spans="1:65" s="2" customFormat="1" ht="14.45" customHeight="1">
      <c r="A86" s="35"/>
      <c r="B86" s="36"/>
      <c r="C86" s="174" t="s">
        <v>79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8.0000000000000002E-3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302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303</v>
      </c>
      <c r="G89" s="195"/>
      <c r="H89" s="198">
        <v>8.0000000000000002E-3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69</v>
      </c>
      <c r="AY89" s="204" t="s">
        <v>152</v>
      </c>
    </row>
    <row r="90" spans="1:65" s="14" customFormat="1" ht="11.25">
      <c r="B90" s="210"/>
      <c r="C90" s="211"/>
      <c r="D90" s="187" t="s">
        <v>165</v>
      </c>
      <c r="E90" s="212" t="s">
        <v>19</v>
      </c>
      <c r="F90" s="213" t="s">
        <v>211</v>
      </c>
      <c r="G90" s="211"/>
      <c r="H90" s="214">
        <v>8.0000000000000002E-3</v>
      </c>
      <c r="I90" s="215"/>
      <c r="J90" s="211"/>
      <c r="K90" s="211"/>
      <c r="L90" s="216"/>
      <c r="M90" s="217"/>
      <c r="N90" s="218"/>
      <c r="O90" s="218"/>
      <c r="P90" s="218"/>
      <c r="Q90" s="218"/>
      <c r="R90" s="218"/>
      <c r="S90" s="218"/>
      <c r="T90" s="219"/>
      <c r="AT90" s="220" t="s">
        <v>165</v>
      </c>
      <c r="AU90" s="220" t="s">
        <v>79</v>
      </c>
      <c r="AV90" s="14" t="s">
        <v>159</v>
      </c>
      <c r="AW90" s="14" t="s">
        <v>31</v>
      </c>
      <c r="AX90" s="14" t="s">
        <v>77</v>
      </c>
      <c r="AY90" s="220" t="s">
        <v>152</v>
      </c>
    </row>
    <row r="91" spans="1:65" s="2" customFormat="1" ht="14.45" customHeight="1">
      <c r="A91" s="35"/>
      <c r="B91" s="36"/>
      <c r="C91" s="174" t="s">
        <v>77</v>
      </c>
      <c r="D91" s="174" t="s">
        <v>154</v>
      </c>
      <c r="E91" s="175" t="s">
        <v>174</v>
      </c>
      <c r="F91" s="176" t="s">
        <v>175</v>
      </c>
      <c r="G91" s="177" t="s">
        <v>157</v>
      </c>
      <c r="H91" s="178">
        <v>8.0000000000000002E-3</v>
      </c>
      <c r="I91" s="179"/>
      <c r="J91" s="180">
        <f>ROUND(I91*H91,2)</f>
        <v>0</v>
      </c>
      <c r="K91" s="176" t="s">
        <v>158</v>
      </c>
      <c r="L91" s="40"/>
      <c r="M91" s="181" t="s">
        <v>19</v>
      </c>
      <c r="N91" s="182" t="s">
        <v>40</v>
      </c>
      <c r="O91" s="65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5" t="s">
        <v>159</v>
      </c>
      <c r="AT91" s="185" t="s">
        <v>154</v>
      </c>
      <c r="AU91" s="185" t="s">
        <v>79</v>
      </c>
      <c r="AY91" s="18" t="s">
        <v>152</v>
      </c>
      <c r="BE91" s="186">
        <f>IF(N91="základní",J91,0)</f>
        <v>0</v>
      </c>
      <c r="BF91" s="186">
        <f>IF(N91="snížená",J91,0)</f>
        <v>0</v>
      </c>
      <c r="BG91" s="186">
        <f>IF(N91="zákl. přenesená",J91,0)</f>
        <v>0</v>
      </c>
      <c r="BH91" s="186">
        <f>IF(N91="sníž. přenesená",J91,0)</f>
        <v>0</v>
      </c>
      <c r="BI91" s="186">
        <f>IF(N91="nulová",J91,0)</f>
        <v>0</v>
      </c>
      <c r="BJ91" s="18" t="s">
        <v>77</v>
      </c>
      <c r="BK91" s="186">
        <f>ROUND(I91*H91,2)</f>
        <v>0</v>
      </c>
      <c r="BL91" s="18" t="s">
        <v>159</v>
      </c>
      <c r="BM91" s="185" t="s">
        <v>304</v>
      </c>
    </row>
    <row r="92" spans="1:65" s="2" customFormat="1" ht="11.25">
      <c r="A92" s="35"/>
      <c r="B92" s="36"/>
      <c r="C92" s="37"/>
      <c r="D92" s="187" t="s">
        <v>161</v>
      </c>
      <c r="E92" s="37"/>
      <c r="F92" s="188" t="s">
        <v>177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161</v>
      </c>
      <c r="AU92" s="18" t="s">
        <v>79</v>
      </c>
    </row>
    <row r="93" spans="1:65" s="2" customFormat="1" ht="11.25">
      <c r="A93" s="35"/>
      <c r="B93" s="36"/>
      <c r="C93" s="37"/>
      <c r="D93" s="192" t="s">
        <v>163</v>
      </c>
      <c r="E93" s="37"/>
      <c r="F93" s="193" t="s">
        <v>178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163</v>
      </c>
      <c r="AU93" s="18" t="s">
        <v>79</v>
      </c>
    </row>
    <row r="94" spans="1:65" s="12" customFormat="1" ht="25.9" customHeight="1">
      <c r="B94" s="158"/>
      <c r="C94" s="159"/>
      <c r="D94" s="160" t="s">
        <v>68</v>
      </c>
      <c r="E94" s="161" t="s">
        <v>184</v>
      </c>
      <c r="F94" s="161" t="s">
        <v>185</v>
      </c>
      <c r="G94" s="159"/>
      <c r="H94" s="159"/>
      <c r="I94" s="162"/>
      <c r="J94" s="163">
        <f>BK94</f>
        <v>0</v>
      </c>
      <c r="K94" s="159"/>
      <c r="L94" s="164"/>
      <c r="M94" s="165"/>
      <c r="N94" s="166"/>
      <c r="O94" s="166"/>
      <c r="P94" s="167">
        <f>P95</f>
        <v>0</v>
      </c>
      <c r="Q94" s="166"/>
      <c r="R94" s="167">
        <f>R95</f>
        <v>0</v>
      </c>
      <c r="S94" s="166"/>
      <c r="T94" s="168">
        <f>T95</f>
        <v>0</v>
      </c>
      <c r="AR94" s="169" t="s">
        <v>159</v>
      </c>
      <c r="AT94" s="170" t="s">
        <v>68</v>
      </c>
      <c r="AU94" s="170" t="s">
        <v>69</v>
      </c>
      <c r="AY94" s="169" t="s">
        <v>152</v>
      </c>
      <c r="BK94" s="171">
        <f>BK95</f>
        <v>0</v>
      </c>
    </row>
    <row r="95" spans="1:65" s="12" customFormat="1" ht="22.9" customHeight="1">
      <c r="B95" s="158"/>
      <c r="C95" s="159"/>
      <c r="D95" s="160" t="s">
        <v>68</v>
      </c>
      <c r="E95" s="172" t="s">
        <v>186</v>
      </c>
      <c r="F95" s="172" t="s">
        <v>187</v>
      </c>
      <c r="G95" s="159"/>
      <c r="H95" s="159"/>
      <c r="I95" s="162"/>
      <c r="J95" s="173">
        <f>BK95</f>
        <v>0</v>
      </c>
      <c r="K95" s="159"/>
      <c r="L95" s="164"/>
      <c r="M95" s="165"/>
      <c r="N95" s="166"/>
      <c r="O95" s="166"/>
      <c r="P95" s="167">
        <f>SUM(P96:P98)</f>
        <v>0</v>
      </c>
      <c r="Q95" s="166"/>
      <c r="R95" s="167">
        <f>SUM(R96:R98)</f>
        <v>0</v>
      </c>
      <c r="S95" s="166"/>
      <c r="T95" s="168">
        <f>SUM(T96:T98)</f>
        <v>0</v>
      </c>
      <c r="AR95" s="169" t="s">
        <v>159</v>
      </c>
      <c r="AT95" s="170" t="s">
        <v>68</v>
      </c>
      <c r="AU95" s="170" t="s">
        <v>77</v>
      </c>
      <c r="AY95" s="169" t="s">
        <v>152</v>
      </c>
      <c r="BK95" s="171">
        <f>SUM(BK96:BK98)</f>
        <v>0</v>
      </c>
    </row>
    <row r="96" spans="1:65" s="2" customFormat="1" ht="19.899999999999999" customHeight="1">
      <c r="A96" s="35"/>
      <c r="B96" s="36"/>
      <c r="C96" s="174" t="s">
        <v>173</v>
      </c>
      <c r="D96" s="174" t="s">
        <v>154</v>
      </c>
      <c r="E96" s="175" t="s">
        <v>189</v>
      </c>
      <c r="F96" s="176" t="s">
        <v>190</v>
      </c>
      <c r="G96" s="177" t="s">
        <v>157</v>
      </c>
      <c r="H96" s="178">
        <v>8.0000000000000002E-3</v>
      </c>
      <c r="I96" s="179"/>
      <c r="J96" s="180">
        <f>ROUND(I96*H96,2)</f>
        <v>0</v>
      </c>
      <c r="K96" s="176" t="s">
        <v>19</v>
      </c>
      <c r="L96" s="40"/>
      <c r="M96" s="181" t="s">
        <v>19</v>
      </c>
      <c r="N96" s="182" t="s">
        <v>40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191</v>
      </c>
      <c r="AT96" s="185" t="s">
        <v>154</v>
      </c>
      <c r="AU96" s="185" t="s">
        <v>79</v>
      </c>
      <c r="AY96" s="18" t="s">
        <v>152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77</v>
      </c>
      <c r="BK96" s="186">
        <f>ROUND(I96*H96,2)</f>
        <v>0</v>
      </c>
      <c r="BL96" s="18" t="s">
        <v>191</v>
      </c>
      <c r="BM96" s="185" t="s">
        <v>305</v>
      </c>
    </row>
    <row r="97" spans="1:47" s="2" customFormat="1" ht="11.25">
      <c r="A97" s="35"/>
      <c r="B97" s="36"/>
      <c r="C97" s="37"/>
      <c r="D97" s="187" t="s">
        <v>161</v>
      </c>
      <c r="E97" s="37"/>
      <c r="F97" s="188" t="s">
        <v>193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161</v>
      </c>
      <c r="AU97" s="18" t="s">
        <v>79</v>
      </c>
    </row>
    <row r="98" spans="1:47" s="2" customFormat="1" ht="29.25">
      <c r="A98" s="35"/>
      <c r="B98" s="36"/>
      <c r="C98" s="37"/>
      <c r="D98" s="187" t="s">
        <v>194</v>
      </c>
      <c r="E98" s="37"/>
      <c r="F98" s="205" t="s">
        <v>195</v>
      </c>
      <c r="G98" s="37"/>
      <c r="H98" s="37"/>
      <c r="I98" s="189"/>
      <c r="J98" s="37"/>
      <c r="K98" s="37"/>
      <c r="L98" s="40"/>
      <c r="M98" s="206"/>
      <c r="N98" s="207"/>
      <c r="O98" s="208"/>
      <c r="P98" s="208"/>
      <c r="Q98" s="208"/>
      <c r="R98" s="208"/>
      <c r="S98" s="208"/>
      <c r="T98" s="209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194</v>
      </c>
      <c r="AU98" s="18" t="s">
        <v>79</v>
      </c>
    </row>
    <row r="99" spans="1:47" s="2" customFormat="1" ht="6.95" customHeight="1">
      <c r="A99" s="35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0"/>
      <c r="M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</sheetData>
  <sheetProtection algorithmName="SHA-512" hashValue="WB9WAlWfK3U+2G2FPyb4q1M/v/A7ZfUSZnL1lP8/ZOernBd4br8HzlqxJRMJfmd2/kOyxULkVmjsYJgtkZiE0g==" saltValue="3VRik7/JvP8lhikcX4OuXs4O1/7TLSu7YSzOgXpnLXTKLvdP8ualsWKkzQuyPDSkxVc87lV9Xk+MsjBKBBk2AQ==" spinCount="100000" sheet="1" objects="1" scenarios="1" formatColumns="0" formatRows="0" autoFilter="0"/>
  <autoFilter ref="C82:K98" xr:uid="{00000000-0009-0000-0000-00000E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E00-000000000000}"/>
    <hyperlink ref="F93" r:id="rId2" xr:uid="{00000000-0004-0000-0E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BM9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121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306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ROUND((SUM(BE83:BE97)),  2)</f>
        <v>0</v>
      </c>
      <c r="G33" s="35"/>
      <c r="H33" s="35"/>
      <c r="I33" s="119">
        <v>0.21</v>
      </c>
      <c r="J33" s="118">
        <f>ROUND(((SUM(BE83:BE97))*I33),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ROUND((SUM(BF83:BF97)),  2)</f>
        <v>0</v>
      </c>
      <c r="G34" s="35"/>
      <c r="H34" s="35"/>
      <c r="I34" s="119">
        <v>0.12</v>
      </c>
      <c r="J34" s="118">
        <f>ROUND(((SUM(BF83:BF97))*I34),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SO8 - ODPADY O1c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Vilantice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J93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J94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SO8 - ODPADY O1c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Vilantice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P84+P93</f>
        <v>0</v>
      </c>
      <c r="Q83" s="73"/>
      <c r="R83" s="155">
        <f>R84+R93</f>
        <v>0</v>
      </c>
      <c r="S83" s="73"/>
      <c r="T83" s="156">
        <f>T84+T93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BK84+BK93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SUM(P86:P92)</f>
        <v>0</v>
      </c>
      <c r="Q85" s="166"/>
      <c r="R85" s="167">
        <f>SUM(R86:R92)</f>
        <v>0</v>
      </c>
      <c r="S85" s="166"/>
      <c r="T85" s="168">
        <f>SUM(T86:T92)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SUM(BK86:BK92)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2.1000000000000001E-2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307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308</v>
      </c>
      <c r="G89" s="195"/>
      <c r="H89" s="198">
        <v>2.1000000000000001E-2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79</v>
      </c>
      <c r="D90" s="174" t="s">
        <v>154</v>
      </c>
      <c r="E90" s="175" t="s">
        <v>174</v>
      </c>
      <c r="F90" s="176" t="s">
        <v>175</v>
      </c>
      <c r="G90" s="177" t="s">
        <v>157</v>
      </c>
      <c r="H90" s="178">
        <v>2.1000000000000001E-2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309</v>
      </c>
    </row>
    <row r="91" spans="1:65" s="2" customFormat="1" ht="11.25">
      <c r="A91" s="35"/>
      <c r="B91" s="36"/>
      <c r="C91" s="37"/>
      <c r="D91" s="187" t="s">
        <v>161</v>
      </c>
      <c r="E91" s="37"/>
      <c r="F91" s="188" t="s">
        <v>177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178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2" customFormat="1" ht="25.9" customHeight="1">
      <c r="B93" s="158"/>
      <c r="C93" s="159"/>
      <c r="D93" s="160" t="s">
        <v>68</v>
      </c>
      <c r="E93" s="161" t="s">
        <v>184</v>
      </c>
      <c r="F93" s="161" t="s">
        <v>185</v>
      </c>
      <c r="G93" s="159"/>
      <c r="H93" s="159"/>
      <c r="I93" s="162"/>
      <c r="J93" s="163">
        <f>BK93</f>
        <v>0</v>
      </c>
      <c r="K93" s="159"/>
      <c r="L93" s="164"/>
      <c r="M93" s="165"/>
      <c r="N93" s="166"/>
      <c r="O93" s="166"/>
      <c r="P93" s="167">
        <f>P94</f>
        <v>0</v>
      </c>
      <c r="Q93" s="166"/>
      <c r="R93" s="167">
        <f>R94</f>
        <v>0</v>
      </c>
      <c r="S93" s="166"/>
      <c r="T93" s="168">
        <f>T94</f>
        <v>0</v>
      </c>
      <c r="AR93" s="169" t="s">
        <v>159</v>
      </c>
      <c r="AT93" s="170" t="s">
        <v>68</v>
      </c>
      <c r="AU93" s="170" t="s">
        <v>69</v>
      </c>
      <c r="AY93" s="169" t="s">
        <v>152</v>
      </c>
      <c r="BK93" s="171">
        <f>BK94</f>
        <v>0</v>
      </c>
    </row>
    <row r="94" spans="1:65" s="12" customFormat="1" ht="22.9" customHeight="1">
      <c r="B94" s="158"/>
      <c r="C94" s="159"/>
      <c r="D94" s="160" t="s">
        <v>68</v>
      </c>
      <c r="E94" s="172" t="s">
        <v>186</v>
      </c>
      <c r="F94" s="172" t="s">
        <v>187</v>
      </c>
      <c r="G94" s="159"/>
      <c r="H94" s="159"/>
      <c r="I94" s="162"/>
      <c r="J94" s="173">
        <f>BK94</f>
        <v>0</v>
      </c>
      <c r="K94" s="159"/>
      <c r="L94" s="164"/>
      <c r="M94" s="165"/>
      <c r="N94" s="166"/>
      <c r="O94" s="166"/>
      <c r="P94" s="167">
        <f>SUM(P95:P97)</f>
        <v>0</v>
      </c>
      <c r="Q94" s="166"/>
      <c r="R94" s="167">
        <f>SUM(R95:R97)</f>
        <v>0</v>
      </c>
      <c r="S94" s="166"/>
      <c r="T94" s="168">
        <f>SUM(T95:T97)</f>
        <v>0</v>
      </c>
      <c r="AR94" s="169" t="s">
        <v>159</v>
      </c>
      <c r="AT94" s="170" t="s">
        <v>68</v>
      </c>
      <c r="AU94" s="170" t="s">
        <v>77</v>
      </c>
      <c r="AY94" s="169" t="s">
        <v>152</v>
      </c>
      <c r="BK94" s="171">
        <f>SUM(BK95:BK97)</f>
        <v>0</v>
      </c>
    </row>
    <row r="95" spans="1:65" s="2" customFormat="1" ht="19.899999999999999" customHeight="1">
      <c r="A95" s="35"/>
      <c r="B95" s="36"/>
      <c r="C95" s="174" t="s">
        <v>173</v>
      </c>
      <c r="D95" s="174" t="s">
        <v>154</v>
      </c>
      <c r="E95" s="175" t="s">
        <v>189</v>
      </c>
      <c r="F95" s="176" t="s">
        <v>190</v>
      </c>
      <c r="G95" s="177" t="s">
        <v>157</v>
      </c>
      <c r="H95" s="178">
        <v>2.1000000000000001E-2</v>
      </c>
      <c r="I95" s="179"/>
      <c r="J95" s="180">
        <f>ROUND(I95*H95,2)</f>
        <v>0</v>
      </c>
      <c r="K95" s="176" t="s">
        <v>19</v>
      </c>
      <c r="L95" s="40"/>
      <c r="M95" s="181" t="s">
        <v>19</v>
      </c>
      <c r="N95" s="182" t="s">
        <v>40</v>
      </c>
      <c r="O95" s="65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5" t="s">
        <v>191</v>
      </c>
      <c r="AT95" s="185" t="s">
        <v>154</v>
      </c>
      <c r="AU95" s="185" t="s">
        <v>79</v>
      </c>
      <c r="AY95" s="18" t="s">
        <v>152</v>
      </c>
      <c r="BE95" s="186">
        <f>IF(N95="základní",J95,0)</f>
        <v>0</v>
      </c>
      <c r="BF95" s="186">
        <f>IF(N95="snížená",J95,0)</f>
        <v>0</v>
      </c>
      <c r="BG95" s="186">
        <f>IF(N95="zákl. přenesená",J95,0)</f>
        <v>0</v>
      </c>
      <c r="BH95" s="186">
        <f>IF(N95="sníž. přenesená",J95,0)</f>
        <v>0</v>
      </c>
      <c r="BI95" s="186">
        <f>IF(N95="nulová",J95,0)</f>
        <v>0</v>
      </c>
      <c r="BJ95" s="18" t="s">
        <v>77</v>
      </c>
      <c r="BK95" s="186">
        <f>ROUND(I95*H95,2)</f>
        <v>0</v>
      </c>
      <c r="BL95" s="18" t="s">
        <v>191</v>
      </c>
      <c r="BM95" s="185" t="s">
        <v>310</v>
      </c>
    </row>
    <row r="96" spans="1:65" s="2" customFormat="1" ht="11.25">
      <c r="A96" s="35"/>
      <c r="B96" s="36"/>
      <c r="C96" s="37"/>
      <c r="D96" s="187" t="s">
        <v>161</v>
      </c>
      <c r="E96" s="37"/>
      <c r="F96" s="188" t="s">
        <v>193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161</v>
      </c>
      <c r="AU96" s="18" t="s">
        <v>79</v>
      </c>
    </row>
    <row r="97" spans="1:47" s="2" customFormat="1" ht="29.25">
      <c r="A97" s="35"/>
      <c r="B97" s="36"/>
      <c r="C97" s="37"/>
      <c r="D97" s="187" t="s">
        <v>194</v>
      </c>
      <c r="E97" s="37"/>
      <c r="F97" s="205" t="s">
        <v>195</v>
      </c>
      <c r="G97" s="37"/>
      <c r="H97" s="37"/>
      <c r="I97" s="189"/>
      <c r="J97" s="37"/>
      <c r="K97" s="37"/>
      <c r="L97" s="40"/>
      <c r="M97" s="206"/>
      <c r="N97" s="207"/>
      <c r="O97" s="208"/>
      <c r="P97" s="208"/>
      <c r="Q97" s="208"/>
      <c r="R97" s="208"/>
      <c r="S97" s="208"/>
      <c r="T97" s="209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194</v>
      </c>
      <c r="AU97" s="18" t="s">
        <v>79</v>
      </c>
    </row>
    <row r="98" spans="1:47" s="2" customFormat="1" ht="6.95" customHeight="1">
      <c r="A98" s="35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0"/>
      <c r="M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</sheetData>
  <sheetProtection algorithmName="SHA-512" hashValue="TbUUDaQnLlS6t15GfdfK9Z24TZRAp+S9UpzJ0JrMZEWc1kXTVzb+MJK628JVW6bm1Xjomngtd7neJVhQ3n/VUw==" saltValue="8/FnYXfVLCVjQnITg8TWxB/RWrQPt5sLXayj2YOCUj1/1an+FMyJc6e0uTKYK+OYEVPLR2Xu1U0kDH0EnNdq6Q==" spinCount="100000" sheet="1" objects="1" scenarios="1" formatColumns="0" formatRows="0" autoFilter="0"/>
  <autoFilter ref="C82:K97" xr:uid="{00000000-0009-0000-0000-00000F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F00-000000000000}"/>
    <hyperlink ref="F92" r:id="rId2" xr:uid="{00000000-0004-0000-0F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BM10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124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311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ROUND((SUM(BE83:BE104)),  2)</f>
        <v>0</v>
      </c>
      <c r="G33" s="35"/>
      <c r="H33" s="35"/>
      <c r="I33" s="119">
        <v>0.21</v>
      </c>
      <c r="J33" s="118">
        <f>ROUND(((SUM(BE83:BE104))*I33),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ROUND((SUM(BF83:BF104)),  2)</f>
        <v>0</v>
      </c>
      <c r="G34" s="35"/>
      <c r="H34" s="35"/>
      <c r="I34" s="119">
        <v>0.12</v>
      </c>
      <c r="J34" s="118">
        <f>ROUND(((SUM(BF83:BF104))*I34),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ROUND((SUM(BG83:BG104)),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ROUND((SUM(BH83:BH104)),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ROUND((SUM(BI83:BI104)),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SO9 - ODPADY O3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Vilantice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J97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J98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SO9 - ODPADY O3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Vilantice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P84+P97</f>
        <v>0</v>
      </c>
      <c r="Q83" s="73"/>
      <c r="R83" s="155">
        <f>R84+R97</f>
        <v>0</v>
      </c>
      <c r="S83" s="73"/>
      <c r="T83" s="156">
        <f>T84+T97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BK84+BK97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SUM(P86:P96)</f>
        <v>0</v>
      </c>
      <c r="Q85" s="166"/>
      <c r="R85" s="167">
        <f>SUM(R86:R96)</f>
        <v>0</v>
      </c>
      <c r="S85" s="166"/>
      <c r="T85" s="168">
        <f>SUM(T86:T96)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SUM(BK86:BK96)</f>
        <v>0</v>
      </c>
    </row>
    <row r="86" spans="1:65" s="2" customFormat="1" ht="14.45" customHeight="1">
      <c r="A86" s="35"/>
      <c r="B86" s="36"/>
      <c r="C86" s="174" t="s">
        <v>79</v>
      </c>
      <c r="D86" s="174" t="s">
        <v>154</v>
      </c>
      <c r="E86" s="175" t="s">
        <v>312</v>
      </c>
      <c r="F86" s="176" t="s">
        <v>156</v>
      </c>
      <c r="G86" s="177" t="s">
        <v>157</v>
      </c>
      <c r="H86" s="178">
        <v>6.4000000000000001E-2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313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314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315</v>
      </c>
      <c r="G89" s="195"/>
      <c r="H89" s="198">
        <v>6.4000000000000001E-2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173</v>
      </c>
      <c r="D90" s="174" t="s">
        <v>154</v>
      </c>
      <c r="E90" s="175" t="s">
        <v>258</v>
      </c>
      <c r="F90" s="176" t="s">
        <v>259</v>
      </c>
      <c r="G90" s="177" t="s">
        <v>260</v>
      </c>
      <c r="H90" s="178">
        <v>63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316</v>
      </c>
    </row>
    <row r="91" spans="1:65" s="2" customFormat="1" ht="19.5">
      <c r="A91" s="35"/>
      <c r="B91" s="36"/>
      <c r="C91" s="37"/>
      <c r="D91" s="187" t="s">
        <v>161</v>
      </c>
      <c r="E91" s="37"/>
      <c r="F91" s="188" t="s">
        <v>262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263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3" customFormat="1" ht="11.25">
      <c r="B93" s="194"/>
      <c r="C93" s="195"/>
      <c r="D93" s="187" t="s">
        <v>165</v>
      </c>
      <c r="E93" s="196" t="s">
        <v>19</v>
      </c>
      <c r="F93" s="197" t="s">
        <v>317</v>
      </c>
      <c r="G93" s="195"/>
      <c r="H93" s="198">
        <v>63</v>
      </c>
      <c r="I93" s="199"/>
      <c r="J93" s="195"/>
      <c r="K93" s="195"/>
      <c r="L93" s="200"/>
      <c r="M93" s="201"/>
      <c r="N93" s="202"/>
      <c r="O93" s="202"/>
      <c r="P93" s="202"/>
      <c r="Q93" s="202"/>
      <c r="R93" s="202"/>
      <c r="S93" s="202"/>
      <c r="T93" s="203"/>
      <c r="AT93" s="204" t="s">
        <v>165</v>
      </c>
      <c r="AU93" s="204" t="s">
        <v>79</v>
      </c>
      <c r="AV93" s="13" t="s">
        <v>79</v>
      </c>
      <c r="AW93" s="13" t="s">
        <v>31</v>
      </c>
      <c r="AX93" s="13" t="s">
        <v>77</v>
      </c>
      <c r="AY93" s="204" t="s">
        <v>152</v>
      </c>
    </row>
    <row r="94" spans="1:65" s="2" customFormat="1" ht="14.45" customHeight="1">
      <c r="A94" s="35"/>
      <c r="B94" s="36"/>
      <c r="C94" s="174" t="s">
        <v>77</v>
      </c>
      <c r="D94" s="174" t="s">
        <v>154</v>
      </c>
      <c r="E94" s="175" t="s">
        <v>174</v>
      </c>
      <c r="F94" s="176" t="s">
        <v>175</v>
      </c>
      <c r="G94" s="177" t="s">
        <v>157</v>
      </c>
      <c r="H94" s="178">
        <v>6.4000000000000001E-2</v>
      </c>
      <c r="I94" s="179"/>
      <c r="J94" s="180">
        <f>ROUND(I94*H94,2)</f>
        <v>0</v>
      </c>
      <c r="K94" s="176" t="s">
        <v>158</v>
      </c>
      <c r="L94" s="40"/>
      <c r="M94" s="181" t="s">
        <v>19</v>
      </c>
      <c r="N94" s="182" t="s">
        <v>40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159</v>
      </c>
      <c r="AT94" s="185" t="s">
        <v>154</v>
      </c>
      <c r="AU94" s="185" t="s">
        <v>79</v>
      </c>
      <c r="AY94" s="18" t="s">
        <v>152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77</v>
      </c>
      <c r="BK94" s="186">
        <f>ROUND(I94*H94,2)</f>
        <v>0</v>
      </c>
      <c r="BL94" s="18" t="s">
        <v>159</v>
      </c>
      <c r="BM94" s="185" t="s">
        <v>318</v>
      </c>
    </row>
    <row r="95" spans="1:65" s="2" customFormat="1" ht="11.25">
      <c r="A95" s="35"/>
      <c r="B95" s="36"/>
      <c r="C95" s="37"/>
      <c r="D95" s="187" t="s">
        <v>161</v>
      </c>
      <c r="E95" s="37"/>
      <c r="F95" s="188" t="s">
        <v>177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161</v>
      </c>
      <c r="AU95" s="18" t="s">
        <v>79</v>
      </c>
    </row>
    <row r="96" spans="1:65" s="2" customFormat="1" ht="11.25">
      <c r="A96" s="35"/>
      <c r="B96" s="36"/>
      <c r="C96" s="37"/>
      <c r="D96" s="192" t="s">
        <v>163</v>
      </c>
      <c r="E96" s="37"/>
      <c r="F96" s="193" t="s">
        <v>178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163</v>
      </c>
      <c r="AU96" s="18" t="s">
        <v>79</v>
      </c>
    </row>
    <row r="97" spans="1:65" s="12" customFormat="1" ht="25.9" customHeight="1">
      <c r="B97" s="158"/>
      <c r="C97" s="159"/>
      <c r="D97" s="160" t="s">
        <v>68</v>
      </c>
      <c r="E97" s="161" t="s">
        <v>184</v>
      </c>
      <c r="F97" s="161" t="s">
        <v>185</v>
      </c>
      <c r="G97" s="159"/>
      <c r="H97" s="159"/>
      <c r="I97" s="162"/>
      <c r="J97" s="163">
        <f>BK97</f>
        <v>0</v>
      </c>
      <c r="K97" s="159"/>
      <c r="L97" s="164"/>
      <c r="M97" s="165"/>
      <c r="N97" s="166"/>
      <c r="O97" s="166"/>
      <c r="P97" s="167">
        <f>P98</f>
        <v>0</v>
      </c>
      <c r="Q97" s="166"/>
      <c r="R97" s="167">
        <f>R98</f>
        <v>0</v>
      </c>
      <c r="S97" s="166"/>
      <c r="T97" s="168">
        <f>T98</f>
        <v>0</v>
      </c>
      <c r="AR97" s="169" t="s">
        <v>159</v>
      </c>
      <c r="AT97" s="170" t="s">
        <v>68</v>
      </c>
      <c r="AU97" s="170" t="s">
        <v>69</v>
      </c>
      <c r="AY97" s="169" t="s">
        <v>152</v>
      </c>
      <c r="BK97" s="171">
        <f>BK98</f>
        <v>0</v>
      </c>
    </row>
    <row r="98" spans="1:65" s="12" customFormat="1" ht="22.9" customHeight="1">
      <c r="B98" s="158"/>
      <c r="C98" s="159"/>
      <c r="D98" s="160" t="s">
        <v>68</v>
      </c>
      <c r="E98" s="172" t="s">
        <v>186</v>
      </c>
      <c r="F98" s="172" t="s">
        <v>187</v>
      </c>
      <c r="G98" s="159"/>
      <c r="H98" s="159"/>
      <c r="I98" s="162"/>
      <c r="J98" s="173">
        <f>BK98</f>
        <v>0</v>
      </c>
      <c r="K98" s="159"/>
      <c r="L98" s="164"/>
      <c r="M98" s="165"/>
      <c r="N98" s="166"/>
      <c r="O98" s="166"/>
      <c r="P98" s="167">
        <f>SUM(P99:P104)</f>
        <v>0</v>
      </c>
      <c r="Q98" s="166"/>
      <c r="R98" s="167">
        <f>SUM(R99:R104)</f>
        <v>0</v>
      </c>
      <c r="S98" s="166"/>
      <c r="T98" s="168">
        <f>SUM(T99:T104)</f>
        <v>0</v>
      </c>
      <c r="AR98" s="169" t="s">
        <v>159</v>
      </c>
      <c r="AT98" s="170" t="s">
        <v>68</v>
      </c>
      <c r="AU98" s="170" t="s">
        <v>77</v>
      </c>
      <c r="AY98" s="169" t="s">
        <v>152</v>
      </c>
      <c r="BK98" s="171">
        <f>SUM(BK99:BK104)</f>
        <v>0</v>
      </c>
    </row>
    <row r="99" spans="1:65" s="2" customFormat="1" ht="22.15" customHeight="1">
      <c r="A99" s="35"/>
      <c r="B99" s="36"/>
      <c r="C99" s="174" t="s">
        <v>159</v>
      </c>
      <c r="D99" s="174" t="s">
        <v>154</v>
      </c>
      <c r="E99" s="175" t="s">
        <v>266</v>
      </c>
      <c r="F99" s="176" t="s">
        <v>267</v>
      </c>
      <c r="G99" s="177" t="s">
        <v>260</v>
      </c>
      <c r="H99" s="178">
        <v>63</v>
      </c>
      <c r="I99" s="179"/>
      <c r="J99" s="180">
        <f>ROUND(I99*H99,2)</f>
        <v>0</v>
      </c>
      <c r="K99" s="176" t="s">
        <v>19</v>
      </c>
      <c r="L99" s="40"/>
      <c r="M99" s="181" t="s">
        <v>19</v>
      </c>
      <c r="N99" s="182" t="s">
        <v>40</v>
      </c>
      <c r="O99" s="65"/>
      <c r="P99" s="183">
        <f>O99*H99</f>
        <v>0</v>
      </c>
      <c r="Q99" s="183">
        <v>0</v>
      </c>
      <c r="R99" s="183">
        <f>Q99*H99</f>
        <v>0</v>
      </c>
      <c r="S99" s="183">
        <v>0</v>
      </c>
      <c r="T99" s="184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85" t="s">
        <v>191</v>
      </c>
      <c r="AT99" s="185" t="s">
        <v>154</v>
      </c>
      <c r="AU99" s="185" t="s">
        <v>79</v>
      </c>
      <c r="AY99" s="18" t="s">
        <v>152</v>
      </c>
      <c r="BE99" s="186">
        <f>IF(N99="základní",J99,0)</f>
        <v>0</v>
      </c>
      <c r="BF99" s="186">
        <f>IF(N99="snížená",J99,0)</f>
        <v>0</v>
      </c>
      <c r="BG99" s="186">
        <f>IF(N99="zákl. přenesená",J99,0)</f>
        <v>0</v>
      </c>
      <c r="BH99" s="186">
        <f>IF(N99="sníž. přenesená",J99,0)</f>
        <v>0</v>
      </c>
      <c r="BI99" s="186">
        <f>IF(N99="nulová",J99,0)</f>
        <v>0</v>
      </c>
      <c r="BJ99" s="18" t="s">
        <v>77</v>
      </c>
      <c r="BK99" s="186">
        <f>ROUND(I99*H99,2)</f>
        <v>0</v>
      </c>
      <c r="BL99" s="18" t="s">
        <v>191</v>
      </c>
      <c r="BM99" s="185" t="s">
        <v>319</v>
      </c>
    </row>
    <row r="100" spans="1:65" s="2" customFormat="1" ht="19.5">
      <c r="A100" s="35"/>
      <c r="B100" s="36"/>
      <c r="C100" s="37"/>
      <c r="D100" s="187" t="s">
        <v>161</v>
      </c>
      <c r="E100" s="37"/>
      <c r="F100" s="188" t="s">
        <v>267</v>
      </c>
      <c r="G100" s="37"/>
      <c r="H100" s="37"/>
      <c r="I100" s="189"/>
      <c r="J100" s="37"/>
      <c r="K100" s="37"/>
      <c r="L100" s="40"/>
      <c r="M100" s="190"/>
      <c r="N100" s="191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161</v>
      </c>
      <c r="AU100" s="18" t="s">
        <v>79</v>
      </c>
    </row>
    <row r="101" spans="1:65" s="2" customFormat="1" ht="19.5">
      <c r="A101" s="35"/>
      <c r="B101" s="36"/>
      <c r="C101" s="37"/>
      <c r="D101" s="187" t="s">
        <v>194</v>
      </c>
      <c r="E101" s="37"/>
      <c r="F101" s="205" t="s">
        <v>269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194</v>
      </c>
      <c r="AU101" s="18" t="s">
        <v>79</v>
      </c>
    </row>
    <row r="102" spans="1:65" s="2" customFormat="1" ht="19.899999999999999" customHeight="1">
      <c r="A102" s="35"/>
      <c r="B102" s="36"/>
      <c r="C102" s="174" t="s">
        <v>188</v>
      </c>
      <c r="D102" s="174" t="s">
        <v>154</v>
      </c>
      <c r="E102" s="175" t="s">
        <v>189</v>
      </c>
      <c r="F102" s="176" t="s">
        <v>190</v>
      </c>
      <c r="G102" s="177" t="s">
        <v>157</v>
      </c>
      <c r="H102" s="178">
        <v>6.4000000000000001E-2</v>
      </c>
      <c r="I102" s="179"/>
      <c r="J102" s="180">
        <f>ROUND(I102*H102,2)</f>
        <v>0</v>
      </c>
      <c r="K102" s="176" t="s">
        <v>19</v>
      </c>
      <c r="L102" s="40"/>
      <c r="M102" s="181" t="s">
        <v>19</v>
      </c>
      <c r="N102" s="182" t="s">
        <v>40</v>
      </c>
      <c r="O102" s="65"/>
      <c r="P102" s="183">
        <f>O102*H102</f>
        <v>0</v>
      </c>
      <c r="Q102" s="183">
        <v>0</v>
      </c>
      <c r="R102" s="183">
        <f>Q102*H102</f>
        <v>0</v>
      </c>
      <c r="S102" s="183">
        <v>0</v>
      </c>
      <c r="T102" s="184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5" t="s">
        <v>191</v>
      </c>
      <c r="AT102" s="185" t="s">
        <v>154</v>
      </c>
      <c r="AU102" s="185" t="s">
        <v>79</v>
      </c>
      <c r="AY102" s="18" t="s">
        <v>152</v>
      </c>
      <c r="BE102" s="186">
        <f>IF(N102="základní",J102,0)</f>
        <v>0</v>
      </c>
      <c r="BF102" s="186">
        <f>IF(N102="snížená",J102,0)</f>
        <v>0</v>
      </c>
      <c r="BG102" s="186">
        <f>IF(N102="zákl. přenesená",J102,0)</f>
        <v>0</v>
      </c>
      <c r="BH102" s="186">
        <f>IF(N102="sníž. přenesená",J102,0)</f>
        <v>0</v>
      </c>
      <c r="BI102" s="186">
        <f>IF(N102="nulová",J102,0)</f>
        <v>0</v>
      </c>
      <c r="BJ102" s="18" t="s">
        <v>77</v>
      </c>
      <c r="BK102" s="186">
        <f>ROUND(I102*H102,2)</f>
        <v>0</v>
      </c>
      <c r="BL102" s="18" t="s">
        <v>191</v>
      </c>
      <c r="BM102" s="185" t="s">
        <v>320</v>
      </c>
    </row>
    <row r="103" spans="1:65" s="2" customFormat="1" ht="11.25">
      <c r="A103" s="35"/>
      <c r="B103" s="36"/>
      <c r="C103" s="37"/>
      <c r="D103" s="187" t="s">
        <v>161</v>
      </c>
      <c r="E103" s="37"/>
      <c r="F103" s="188" t="s">
        <v>193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161</v>
      </c>
      <c r="AU103" s="18" t="s">
        <v>79</v>
      </c>
    </row>
    <row r="104" spans="1:65" s="2" customFormat="1" ht="29.25">
      <c r="A104" s="35"/>
      <c r="B104" s="36"/>
      <c r="C104" s="37"/>
      <c r="D104" s="187" t="s">
        <v>194</v>
      </c>
      <c r="E104" s="37"/>
      <c r="F104" s="205" t="s">
        <v>195</v>
      </c>
      <c r="G104" s="37"/>
      <c r="H104" s="37"/>
      <c r="I104" s="189"/>
      <c r="J104" s="37"/>
      <c r="K104" s="37"/>
      <c r="L104" s="40"/>
      <c r="M104" s="206"/>
      <c r="N104" s="207"/>
      <c r="O104" s="208"/>
      <c r="P104" s="208"/>
      <c r="Q104" s="208"/>
      <c r="R104" s="208"/>
      <c r="S104" s="208"/>
      <c r="T104" s="209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194</v>
      </c>
      <c r="AU104" s="18" t="s">
        <v>79</v>
      </c>
    </row>
    <row r="105" spans="1:65" s="2" customFormat="1" ht="6.95" customHeight="1">
      <c r="A105" s="35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0"/>
      <c r="M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</sheetData>
  <sheetProtection algorithmName="SHA-512" hashValue="Fe4q64QHW/zzy3vc5TeryRuLA+/uidnYnyUCnLKA34fNVQvsr53vGJvnUX6Y5KOheuUuN3vR48NaAVOJ8ZU/dQ==" saltValue="30cJlVHZjXD9gV4sgSQr54yRajPZYTCAuFPZkjYPtjxOPhbF1TbBCwsCQiPMv6z2XG58/viyVN8P3xF4dQU6cA==" spinCount="100000" sheet="1" objects="1" scenarios="1" formatColumns="0" formatRows="0" autoFilter="0"/>
  <autoFilter ref="C82:K104" xr:uid="{00000000-0009-0000-0000-000010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1000-000000000000}"/>
    <hyperlink ref="F92" r:id="rId2" xr:uid="{00000000-0004-0000-1000-000001000000}"/>
    <hyperlink ref="F96" r:id="rId3" xr:uid="{00000000-0004-0000-1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1" customWidth="1"/>
    <col min="2" max="2" width="1.6640625" style="221" customWidth="1"/>
    <col min="3" max="4" width="5" style="221" customWidth="1"/>
    <col min="5" max="5" width="11.6640625" style="221" customWidth="1"/>
    <col min="6" max="6" width="9.1640625" style="221" customWidth="1"/>
    <col min="7" max="7" width="5" style="221" customWidth="1"/>
    <col min="8" max="8" width="77.83203125" style="221" customWidth="1"/>
    <col min="9" max="10" width="20" style="221" customWidth="1"/>
    <col min="11" max="11" width="1.6640625" style="221" customWidth="1"/>
  </cols>
  <sheetData>
    <row r="1" spans="2:11" s="1" customFormat="1" ht="37.5" customHeight="1"/>
    <row r="2" spans="2:11" s="1" customFormat="1" ht="7.5" customHeight="1">
      <c r="B2" s="222"/>
      <c r="C2" s="223"/>
      <c r="D2" s="223"/>
      <c r="E2" s="223"/>
      <c r="F2" s="223"/>
      <c r="G2" s="223"/>
      <c r="H2" s="223"/>
      <c r="I2" s="223"/>
      <c r="J2" s="223"/>
      <c r="K2" s="224"/>
    </row>
    <row r="3" spans="2:11" s="15" customFormat="1" ht="45" customHeight="1">
      <c r="B3" s="225"/>
      <c r="C3" s="360" t="s">
        <v>321</v>
      </c>
      <c r="D3" s="360"/>
      <c r="E3" s="360"/>
      <c r="F3" s="360"/>
      <c r="G3" s="360"/>
      <c r="H3" s="360"/>
      <c r="I3" s="360"/>
      <c r="J3" s="360"/>
      <c r="K3" s="226"/>
    </row>
    <row r="4" spans="2:11" s="1" customFormat="1" ht="25.5" customHeight="1">
      <c r="B4" s="227"/>
      <c r="C4" s="359" t="s">
        <v>322</v>
      </c>
      <c r="D4" s="359"/>
      <c r="E4" s="359"/>
      <c r="F4" s="359"/>
      <c r="G4" s="359"/>
      <c r="H4" s="359"/>
      <c r="I4" s="359"/>
      <c r="J4" s="359"/>
      <c r="K4" s="228"/>
    </row>
    <row r="5" spans="2:11" s="1" customFormat="1" ht="5.25" customHeight="1">
      <c r="B5" s="227"/>
      <c r="C5" s="229"/>
      <c r="D5" s="229"/>
      <c r="E5" s="229"/>
      <c r="F5" s="229"/>
      <c r="G5" s="229"/>
      <c r="H5" s="229"/>
      <c r="I5" s="229"/>
      <c r="J5" s="229"/>
      <c r="K5" s="228"/>
    </row>
    <row r="6" spans="2:11" s="1" customFormat="1" ht="15" customHeight="1">
      <c r="B6" s="227"/>
      <c r="C6" s="358" t="s">
        <v>323</v>
      </c>
      <c r="D6" s="358"/>
      <c r="E6" s="358"/>
      <c r="F6" s="358"/>
      <c r="G6" s="358"/>
      <c r="H6" s="358"/>
      <c r="I6" s="358"/>
      <c r="J6" s="358"/>
      <c r="K6" s="228"/>
    </row>
    <row r="7" spans="2:11" s="1" customFormat="1" ht="15" customHeight="1">
      <c r="B7" s="231"/>
      <c r="C7" s="358" t="s">
        <v>324</v>
      </c>
      <c r="D7" s="358"/>
      <c r="E7" s="358"/>
      <c r="F7" s="358"/>
      <c r="G7" s="358"/>
      <c r="H7" s="358"/>
      <c r="I7" s="358"/>
      <c r="J7" s="358"/>
      <c r="K7" s="228"/>
    </row>
    <row r="8" spans="2:11" s="1" customFormat="1" ht="12.75" customHeight="1">
      <c r="B8" s="231"/>
      <c r="C8" s="230"/>
      <c r="D8" s="230"/>
      <c r="E8" s="230"/>
      <c r="F8" s="230"/>
      <c r="G8" s="230"/>
      <c r="H8" s="230"/>
      <c r="I8" s="230"/>
      <c r="J8" s="230"/>
      <c r="K8" s="228"/>
    </row>
    <row r="9" spans="2:11" s="1" customFormat="1" ht="15" customHeight="1">
      <c r="B9" s="231"/>
      <c r="C9" s="358" t="s">
        <v>325</v>
      </c>
      <c r="D9" s="358"/>
      <c r="E9" s="358"/>
      <c r="F9" s="358"/>
      <c r="G9" s="358"/>
      <c r="H9" s="358"/>
      <c r="I9" s="358"/>
      <c r="J9" s="358"/>
      <c r="K9" s="228"/>
    </row>
    <row r="10" spans="2:11" s="1" customFormat="1" ht="15" customHeight="1">
      <c r="B10" s="231"/>
      <c r="C10" s="230"/>
      <c r="D10" s="358" t="s">
        <v>326</v>
      </c>
      <c r="E10" s="358"/>
      <c r="F10" s="358"/>
      <c r="G10" s="358"/>
      <c r="H10" s="358"/>
      <c r="I10" s="358"/>
      <c r="J10" s="358"/>
      <c r="K10" s="228"/>
    </row>
    <row r="11" spans="2:11" s="1" customFormat="1" ht="15" customHeight="1">
      <c r="B11" s="231"/>
      <c r="C11" s="232"/>
      <c r="D11" s="358" t="s">
        <v>327</v>
      </c>
      <c r="E11" s="358"/>
      <c r="F11" s="358"/>
      <c r="G11" s="358"/>
      <c r="H11" s="358"/>
      <c r="I11" s="358"/>
      <c r="J11" s="358"/>
      <c r="K11" s="228"/>
    </row>
    <row r="12" spans="2:11" s="1" customFormat="1" ht="15" customHeight="1">
      <c r="B12" s="231"/>
      <c r="C12" s="232"/>
      <c r="D12" s="230"/>
      <c r="E12" s="230"/>
      <c r="F12" s="230"/>
      <c r="G12" s="230"/>
      <c r="H12" s="230"/>
      <c r="I12" s="230"/>
      <c r="J12" s="230"/>
      <c r="K12" s="228"/>
    </row>
    <row r="13" spans="2:11" s="1" customFormat="1" ht="15" customHeight="1">
      <c r="B13" s="231"/>
      <c r="C13" s="232"/>
      <c r="D13" s="233" t="s">
        <v>328</v>
      </c>
      <c r="E13" s="230"/>
      <c r="F13" s="230"/>
      <c r="G13" s="230"/>
      <c r="H13" s="230"/>
      <c r="I13" s="230"/>
      <c r="J13" s="230"/>
      <c r="K13" s="228"/>
    </row>
    <row r="14" spans="2:11" s="1" customFormat="1" ht="12.75" customHeight="1">
      <c r="B14" s="231"/>
      <c r="C14" s="232"/>
      <c r="D14" s="232"/>
      <c r="E14" s="232"/>
      <c r="F14" s="232"/>
      <c r="G14" s="232"/>
      <c r="H14" s="232"/>
      <c r="I14" s="232"/>
      <c r="J14" s="232"/>
      <c r="K14" s="228"/>
    </row>
    <row r="15" spans="2:11" s="1" customFormat="1" ht="15" customHeight="1">
      <c r="B15" s="231"/>
      <c r="C15" s="232"/>
      <c r="D15" s="358" t="s">
        <v>329</v>
      </c>
      <c r="E15" s="358"/>
      <c r="F15" s="358"/>
      <c r="G15" s="358"/>
      <c r="H15" s="358"/>
      <c r="I15" s="358"/>
      <c r="J15" s="358"/>
      <c r="K15" s="228"/>
    </row>
    <row r="16" spans="2:11" s="1" customFormat="1" ht="15" customHeight="1">
      <c r="B16" s="231"/>
      <c r="C16" s="232"/>
      <c r="D16" s="358" t="s">
        <v>330</v>
      </c>
      <c r="E16" s="358"/>
      <c r="F16" s="358"/>
      <c r="G16" s="358"/>
      <c r="H16" s="358"/>
      <c r="I16" s="358"/>
      <c r="J16" s="358"/>
      <c r="K16" s="228"/>
    </row>
    <row r="17" spans="2:11" s="1" customFormat="1" ht="15" customHeight="1">
      <c r="B17" s="231"/>
      <c r="C17" s="232"/>
      <c r="D17" s="358" t="s">
        <v>331</v>
      </c>
      <c r="E17" s="358"/>
      <c r="F17" s="358"/>
      <c r="G17" s="358"/>
      <c r="H17" s="358"/>
      <c r="I17" s="358"/>
      <c r="J17" s="358"/>
      <c r="K17" s="228"/>
    </row>
    <row r="18" spans="2:11" s="1" customFormat="1" ht="15" customHeight="1">
      <c r="B18" s="231"/>
      <c r="C18" s="232"/>
      <c r="D18" s="232"/>
      <c r="E18" s="234" t="s">
        <v>76</v>
      </c>
      <c r="F18" s="358" t="s">
        <v>332</v>
      </c>
      <c r="G18" s="358"/>
      <c r="H18" s="358"/>
      <c r="I18" s="358"/>
      <c r="J18" s="358"/>
      <c r="K18" s="228"/>
    </row>
    <row r="19" spans="2:11" s="1" customFormat="1" ht="15" customHeight="1">
      <c r="B19" s="231"/>
      <c r="C19" s="232"/>
      <c r="D19" s="232"/>
      <c r="E19" s="234" t="s">
        <v>333</v>
      </c>
      <c r="F19" s="358" t="s">
        <v>334</v>
      </c>
      <c r="G19" s="358"/>
      <c r="H19" s="358"/>
      <c r="I19" s="358"/>
      <c r="J19" s="358"/>
      <c r="K19" s="228"/>
    </row>
    <row r="20" spans="2:11" s="1" customFormat="1" ht="15" customHeight="1">
      <c r="B20" s="231"/>
      <c r="C20" s="232"/>
      <c r="D20" s="232"/>
      <c r="E20" s="234" t="s">
        <v>335</v>
      </c>
      <c r="F20" s="358" t="s">
        <v>336</v>
      </c>
      <c r="G20" s="358"/>
      <c r="H20" s="358"/>
      <c r="I20" s="358"/>
      <c r="J20" s="358"/>
      <c r="K20" s="228"/>
    </row>
    <row r="21" spans="2:11" s="1" customFormat="1" ht="15" customHeight="1">
      <c r="B21" s="231"/>
      <c r="C21" s="232"/>
      <c r="D21" s="232"/>
      <c r="E21" s="234" t="s">
        <v>337</v>
      </c>
      <c r="F21" s="358" t="s">
        <v>338</v>
      </c>
      <c r="G21" s="358"/>
      <c r="H21" s="358"/>
      <c r="I21" s="358"/>
      <c r="J21" s="358"/>
      <c r="K21" s="228"/>
    </row>
    <row r="22" spans="2:11" s="1" customFormat="1" ht="15" customHeight="1">
      <c r="B22" s="231"/>
      <c r="C22" s="232"/>
      <c r="D22" s="232"/>
      <c r="E22" s="234" t="s">
        <v>339</v>
      </c>
      <c r="F22" s="358" t="s">
        <v>340</v>
      </c>
      <c r="G22" s="358"/>
      <c r="H22" s="358"/>
      <c r="I22" s="358"/>
      <c r="J22" s="358"/>
      <c r="K22" s="228"/>
    </row>
    <row r="23" spans="2:11" s="1" customFormat="1" ht="15" customHeight="1">
      <c r="B23" s="231"/>
      <c r="C23" s="232"/>
      <c r="D23" s="232"/>
      <c r="E23" s="234" t="s">
        <v>341</v>
      </c>
      <c r="F23" s="358" t="s">
        <v>342</v>
      </c>
      <c r="G23" s="358"/>
      <c r="H23" s="358"/>
      <c r="I23" s="358"/>
      <c r="J23" s="358"/>
      <c r="K23" s="228"/>
    </row>
    <row r="24" spans="2:11" s="1" customFormat="1" ht="12.75" customHeight="1">
      <c r="B24" s="231"/>
      <c r="C24" s="232"/>
      <c r="D24" s="232"/>
      <c r="E24" s="232"/>
      <c r="F24" s="232"/>
      <c r="G24" s="232"/>
      <c r="H24" s="232"/>
      <c r="I24" s="232"/>
      <c r="J24" s="232"/>
      <c r="K24" s="228"/>
    </row>
    <row r="25" spans="2:11" s="1" customFormat="1" ht="15" customHeight="1">
      <c r="B25" s="231"/>
      <c r="C25" s="358" t="s">
        <v>343</v>
      </c>
      <c r="D25" s="358"/>
      <c r="E25" s="358"/>
      <c r="F25" s="358"/>
      <c r="G25" s="358"/>
      <c r="H25" s="358"/>
      <c r="I25" s="358"/>
      <c r="J25" s="358"/>
      <c r="K25" s="228"/>
    </row>
    <row r="26" spans="2:11" s="1" customFormat="1" ht="15" customHeight="1">
      <c r="B26" s="231"/>
      <c r="C26" s="358" t="s">
        <v>344</v>
      </c>
      <c r="D26" s="358"/>
      <c r="E26" s="358"/>
      <c r="F26" s="358"/>
      <c r="G26" s="358"/>
      <c r="H26" s="358"/>
      <c r="I26" s="358"/>
      <c r="J26" s="358"/>
      <c r="K26" s="228"/>
    </row>
    <row r="27" spans="2:11" s="1" customFormat="1" ht="15" customHeight="1">
      <c r="B27" s="231"/>
      <c r="C27" s="230"/>
      <c r="D27" s="358" t="s">
        <v>345</v>
      </c>
      <c r="E27" s="358"/>
      <c r="F27" s="358"/>
      <c r="G27" s="358"/>
      <c r="H27" s="358"/>
      <c r="I27" s="358"/>
      <c r="J27" s="358"/>
      <c r="K27" s="228"/>
    </row>
    <row r="28" spans="2:11" s="1" customFormat="1" ht="15" customHeight="1">
      <c r="B28" s="231"/>
      <c r="C28" s="232"/>
      <c r="D28" s="358" t="s">
        <v>346</v>
      </c>
      <c r="E28" s="358"/>
      <c r="F28" s="358"/>
      <c r="G28" s="358"/>
      <c r="H28" s="358"/>
      <c r="I28" s="358"/>
      <c r="J28" s="358"/>
      <c r="K28" s="228"/>
    </row>
    <row r="29" spans="2:11" s="1" customFormat="1" ht="12.75" customHeight="1">
      <c r="B29" s="231"/>
      <c r="C29" s="232"/>
      <c r="D29" s="232"/>
      <c r="E29" s="232"/>
      <c r="F29" s="232"/>
      <c r="G29" s="232"/>
      <c r="H29" s="232"/>
      <c r="I29" s="232"/>
      <c r="J29" s="232"/>
      <c r="K29" s="228"/>
    </row>
    <row r="30" spans="2:11" s="1" customFormat="1" ht="15" customHeight="1">
      <c r="B30" s="231"/>
      <c r="C30" s="232"/>
      <c r="D30" s="358" t="s">
        <v>347</v>
      </c>
      <c r="E30" s="358"/>
      <c r="F30" s="358"/>
      <c r="G30" s="358"/>
      <c r="H30" s="358"/>
      <c r="I30" s="358"/>
      <c r="J30" s="358"/>
      <c r="K30" s="228"/>
    </row>
    <row r="31" spans="2:11" s="1" customFormat="1" ht="15" customHeight="1">
      <c r="B31" s="231"/>
      <c r="C31" s="232"/>
      <c r="D31" s="358" t="s">
        <v>348</v>
      </c>
      <c r="E31" s="358"/>
      <c r="F31" s="358"/>
      <c r="G31" s="358"/>
      <c r="H31" s="358"/>
      <c r="I31" s="358"/>
      <c r="J31" s="358"/>
      <c r="K31" s="228"/>
    </row>
    <row r="32" spans="2:11" s="1" customFormat="1" ht="12.75" customHeight="1">
      <c r="B32" s="231"/>
      <c r="C32" s="232"/>
      <c r="D32" s="232"/>
      <c r="E32" s="232"/>
      <c r="F32" s="232"/>
      <c r="G32" s="232"/>
      <c r="H32" s="232"/>
      <c r="I32" s="232"/>
      <c r="J32" s="232"/>
      <c r="K32" s="228"/>
    </row>
    <row r="33" spans="2:11" s="1" customFormat="1" ht="15" customHeight="1">
      <c r="B33" s="231"/>
      <c r="C33" s="232"/>
      <c r="D33" s="358" t="s">
        <v>349</v>
      </c>
      <c r="E33" s="358"/>
      <c r="F33" s="358"/>
      <c r="G33" s="358"/>
      <c r="H33" s="358"/>
      <c r="I33" s="358"/>
      <c r="J33" s="358"/>
      <c r="K33" s="228"/>
    </row>
    <row r="34" spans="2:11" s="1" customFormat="1" ht="15" customHeight="1">
      <c r="B34" s="231"/>
      <c r="C34" s="232"/>
      <c r="D34" s="358" t="s">
        <v>350</v>
      </c>
      <c r="E34" s="358"/>
      <c r="F34" s="358"/>
      <c r="G34" s="358"/>
      <c r="H34" s="358"/>
      <c r="I34" s="358"/>
      <c r="J34" s="358"/>
      <c r="K34" s="228"/>
    </row>
    <row r="35" spans="2:11" s="1" customFormat="1" ht="15" customHeight="1">
      <c r="B35" s="231"/>
      <c r="C35" s="232"/>
      <c r="D35" s="358" t="s">
        <v>351</v>
      </c>
      <c r="E35" s="358"/>
      <c r="F35" s="358"/>
      <c r="G35" s="358"/>
      <c r="H35" s="358"/>
      <c r="I35" s="358"/>
      <c r="J35" s="358"/>
      <c r="K35" s="228"/>
    </row>
    <row r="36" spans="2:11" s="1" customFormat="1" ht="15" customHeight="1">
      <c r="B36" s="231"/>
      <c r="C36" s="232"/>
      <c r="D36" s="230"/>
      <c r="E36" s="233" t="s">
        <v>138</v>
      </c>
      <c r="F36" s="230"/>
      <c r="G36" s="358" t="s">
        <v>352</v>
      </c>
      <c r="H36" s="358"/>
      <c r="I36" s="358"/>
      <c r="J36" s="358"/>
      <c r="K36" s="228"/>
    </row>
    <row r="37" spans="2:11" s="1" customFormat="1" ht="30.75" customHeight="1">
      <c r="B37" s="231"/>
      <c r="C37" s="232"/>
      <c r="D37" s="230"/>
      <c r="E37" s="233" t="s">
        <v>353</v>
      </c>
      <c r="F37" s="230"/>
      <c r="G37" s="358" t="s">
        <v>354</v>
      </c>
      <c r="H37" s="358"/>
      <c r="I37" s="358"/>
      <c r="J37" s="358"/>
      <c r="K37" s="228"/>
    </row>
    <row r="38" spans="2:11" s="1" customFormat="1" ht="15" customHeight="1">
      <c r="B38" s="231"/>
      <c r="C38" s="232"/>
      <c r="D38" s="230"/>
      <c r="E38" s="233" t="s">
        <v>50</v>
      </c>
      <c r="F38" s="230"/>
      <c r="G38" s="358" t="s">
        <v>355</v>
      </c>
      <c r="H38" s="358"/>
      <c r="I38" s="358"/>
      <c r="J38" s="358"/>
      <c r="K38" s="228"/>
    </row>
    <row r="39" spans="2:11" s="1" customFormat="1" ht="15" customHeight="1">
      <c r="B39" s="231"/>
      <c r="C39" s="232"/>
      <c r="D39" s="230"/>
      <c r="E39" s="233" t="s">
        <v>51</v>
      </c>
      <c r="F39" s="230"/>
      <c r="G39" s="358" t="s">
        <v>356</v>
      </c>
      <c r="H39" s="358"/>
      <c r="I39" s="358"/>
      <c r="J39" s="358"/>
      <c r="K39" s="228"/>
    </row>
    <row r="40" spans="2:11" s="1" customFormat="1" ht="15" customHeight="1">
      <c r="B40" s="231"/>
      <c r="C40" s="232"/>
      <c r="D40" s="230"/>
      <c r="E40" s="233" t="s">
        <v>139</v>
      </c>
      <c r="F40" s="230"/>
      <c r="G40" s="358" t="s">
        <v>357</v>
      </c>
      <c r="H40" s="358"/>
      <c r="I40" s="358"/>
      <c r="J40" s="358"/>
      <c r="K40" s="228"/>
    </row>
    <row r="41" spans="2:11" s="1" customFormat="1" ht="15" customHeight="1">
      <c r="B41" s="231"/>
      <c r="C41" s="232"/>
      <c r="D41" s="230"/>
      <c r="E41" s="233" t="s">
        <v>140</v>
      </c>
      <c r="F41" s="230"/>
      <c r="G41" s="358" t="s">
        <v>358</v>
      </c>
      <c r="H41" s="358"/>
      <c r="I41" s="358"/>
      <c r="J41" s="358"/>
      <c r="K41" s="228"/>
    </row>
    <row r="42" spans="2:11" s="1" customFormat="1" ht="15" customHeight="1">
      <c r="B42" s="231"/>
      <c r="C42" s="232"/>
      <c r="D42" s="230"/>
      <c r="E42" s="233" t="s">
        <v>359</v>
      </c>
      <c r="F42" s="230"/>
      <c r="G42" s="358" t="s">
        <v>360</v>
      </c>
      <c r="H42" s="358"/>
      <c r="I42" s="358"/>
      <c r="J42" s="358"/>
      <c r="K42" s="228"/>
    </row>
    <row r="43" spans="2:11" s="1" customFormat="1" ht="15" customHeight="1">
      <c r="B43" s="231"/>
      <c r="C43" s="232"/>
      <c r="D43" s="230"/>
      <c r="E43" s="233"/>
      <c r="F43" s="230"/>
      <c r="G43" s="358" t="s">
        <v>361</v>
      </c>
      <c r="H43" s="358"/>
      <c r="I43" s="358"/>
      <c r="J43" s="358"/>
      <c r="K43" s="228"/>
    </row>
    <row r="44" spans="2:11" s="1" customFormat="1" ht="15" customHeight="1">
      <c r="B44" s="231"/>
      <c r="C44" s="232"/>
      <c r="D44" s="230"/>
      <c r="E44" s="233" t="s">
        <v>362</v>
      </c>
      <c r="F44" s="230"/>
      <c r="G44" s="358" t="s">
        <v>363</v>
      </c>
      <c r="H44" s="358"/>
      <c r="I44" s="358"/>
      <c r="J44" s="358"/>
      <c r="K44" s="228"/>
    </row>
    <row r="45" spans="2:11" s="1" customFormat="1" ht="15" customHeight="1">
      <c r="B45" s="231"/>
      <c r="C45" s="232"/>
      <c r="D45" s="230"/>
      <c r="E45" s="233" t="s">
        <v>142</v>
      </c>
      <c r="F45" s="230"/>
      <c r="G45" s="358" t="s">
        <v>364</v>
      </c>
      <c r="H45" s="358"/>
      <c r="I45" s="358"/>
      <c r="J45" s="358"/>
      <c r="K45" s="228"/>
    </row>
    <row r="46" spans="2:11" s="1" customFormat="1" ht="12.75" customHeight="1">
      <c r="B46" s="231"/>
      <c r="C46" s="232"/>
      <c r="D46" s="230"/>
      <c r="E46" s="230"/>
      <c r="F46" s="230"/>
      <c r="G46" s="230"/>
      <c r="H46" s="230"/>
      <c r="I46" s="230"/>
      <c r="J46" s="230"/>
      <c r="K46" s="228"/>
    </row>
    <row r="47" spans="2:11" s="1" customFormat="1" ht="15" customHeight="1">
      <c r="B47" s="231"/>
      <c r="C47" s="232"/>
      <c r="D47" s="358" t="s">
        <v>365</v>
      </c>
      <c r="E47" s="358"/>
      <c r="F47" s="358"/>
      <c r="G47" s="358"/>
      <c r="H47" s="358"/>
      <c r="I47" s="358"/>
      <c r="J47" s="358"/>
      <c r="K47" s="228"/>
    </row>
    <row r="48" spans="2:11" s="1" customFormat="1" ht="15" customHeight="1">
      <c r="B48" s="231"/>
      <c r="C48" s="232"/>
      <c r="D48" s="232"/>
      <c r="E48" s="358" t="s">
        <v>366</v>
      </c>
      <c r="F48" s="358"/>
      <c r="G48" s="358"/>
      <c r="H48" s="358"/>
      <c r="I48" s="358"/>
      <c r="J48" s="358"/>
      <c r="K48" s="228"/>
    </row>
    <row r="49" spans="2:11" s="1" customFormat="1" ht="15" customHeight="1">
      <c r="B49" s="231"/>
      <c r="C49" s="232"/>
      <c r="D49" s="232"/>
      <c r="E49" s="358" t="s">
        <v>367</v>
      </c>
      <c r="F49" s="358"/>
      <c r="G49" s="358"/>
      <c r="H49" s="358"/>
      <c r="I49" s="358"/>
      <c r="J49" s="358"/>
      <c r="K49" s="228"/>
    </row>
    <row r="50" spans="2:11" s="1" customFormat="1" ht="15" customHeight="1">
      <c r="B50" s="231"/>
      <c r="C50" s="232"/>
      <c r="D50" s="232"/>
      <c r="E50" s="358" t="s">
        <v>368</v>
      </c>
      <c r="F50" s="358"/>
      <c r="G50" s="358"/>
      <c r="H50" s="358"/>
      <c r="I50" s="358"/>
      <c r="J50" s="358"/>
      <c r="K50" s="228"/>
    </row>
    <row r="51" spans="2:11" s="1" customFormat="1" ht="15" customHeight="1">
      <c r="B51" s="231"/>
      <c r="C51" s="232"/>
      <c r="D51" s="358" t="s">
        <v>369</v>
      </c>
      <c r="E51" s="358"/>
      <c r="F51" s="358"/>
      <c r="G51" s="358"/>
      <c r="H51" s="358"/>
      <c r="I51" s="358"/>
      <c r="J51" s="358"/>
      <c r="K51" s="228"/>
    </row>
    <row r="52" spans="2:11" s="1" customFormat="1" ht="25.5" customHeight="1">
      <c r="B52" s="227"/>
      <c r="C52" s="359" t="s">
        <v>370</v>
      </c>
      <c r="D52" s="359"/>
      <c r="E52" s="359"/>
      <c r="F52" s="359"/>
      <c r="G52" s="359"/>
      <c r="H52" s="359"/>
      <c r="I52" s="359"/>
      <c r="J52" s="359"/>
      <c r="K52" s="228"/>
    </row>
    <row r="53" spans="2:11" s="1" customFormat="1" ht="5.25" customHeight="1">
      <c r="B53" s="227"/>
      <c r="C53" s="229"/>
      <c r="D53" s="229"/>
      <c r="E53" s="229"/>
      <c r="F53" s="229"/>
      <c r="G53" s="229"/>
      <c r="H53" s="229"/>
      <c r="I53" s="229"/>
      <c r="J53" s="229"/>
      <c r="K53" s="228"/>
    </row>
    <row r="54" spans="2:11" s="1" customFormat="1" ht="15" customHeight="1">
      <c r="B54" s="227"/>
      <c r="C54" s="358" t="s">
        <v>371</v>
      </c>
      <c r="D54" s="358"/>
      <c r="E54" s="358"/>
      <c r="F54" s="358"/>
      <c r="G54" s="358"/>
      <c r="H54" s="358"/>
      <c r="I54" s="358"/>
      <c r="J54" s="358"/>
      <c r="K54" s="228"/>
    </row>
    <row r="55" spans="2:11" s="1" customFormat="1" ht="15" customHeight="1">
      <c r="B55" s="227"/>
      <c r="C55" s="358" t="s">
        <v>372</v>
      </c>
      <c r="D55" s="358"/>
      <c r="E55" s="358"/>
      <c r="F55" s="358"/>
      <c r="G55" s="358"/>
      <c r="H55" s="358"/>
      <c r="I55" s="358"/>
      <c r="J55" s="358"/>
      <c r="K55" s="228"/>
    </row>
    <row r="56" spans="2:11" s="1" customFormat="1" ht="12.75" customHeight="1">
      <c r="B56" s="227"/>
      <c r="C56" s="230"/>
      <c r="D56" s="230"/>
      <c r="E56" s="230"/>
      <c r="F56" s="230"/>
      <c r="G56" s="230"/>
      <c r="H56" s="230"/>
      <c r="I56" s="230"/>
      <c r="J56" s="230"/>
      <c r="K56" s="228"/>
    </row>
    <row r="57" spans="2:11" s="1" customFormat="1" ht="15" customHeight="1">
      <c r="B57" s="227"/>
      <c r="C57" s="358" t="s">
        <v>373</v>
      </c>
      <c r="D57" s="358"/>
      <c r="E57" s="358"/>
      <c r="F57" s="358"/>
      <c r="G57" s="358"/>
      <c r="H57" s="358"/>
      <c r="I57" s="358"/>
      <c r="J57" s="358"/>
      <c r="K57" s="228"/>
    </row>
    <row r="58" spans="2:11" s="1" customFormat="1" ht="15" customHeight="1">
      <c r="B58" s="227"/>
      <c r="C58" s="232"/>
      <c r="D58" s="358" t="s">
        <v>374</v>
      </c>
      <c r="E58" s="358"/>
      <c r="F58" s="358"/>
      <c r="G58" s="358"/>
      <c r="H58" s="358"/>
      <c r="I58" s="358"/>
      <c r="J58" s="358"/>
      <c r="K58" s="228"/>
    </row>
    <row r="59" spans="2:11" s="1" customFormat="1" ht="15" customHeight="1">
      <c r="B59" s="227"/>
      <c r="C59" s="232"/>
      <c r="D59" s="358" t="s">
        <v>375</v>
      </c>
      <c r="E59" s="358"/>
      <c r="F59" s="358"/>
      <c r="G59" s="358"/>
      <c r="H59" s="358"/>
      <c r="I59" s="358"/>
      <c r="J59" s="358"/>
      <c r="K59" s="228"/>
    </row>
    <row r="60" spans="2:11" s="1" customFormat="1" ht="15" customHeight="1">
      <c r="B60" s="227"/>
      <c r="C60" s="232"/>
      <c r="D60" s="358" t="s">
        <v>376</v>
      </c>
      <c r="E60" s="358"/>
      <c r="F60" s="358"/>
      <c r="G60" s="358"/>
      <c r="H60" s="358"/>
      <c r="I60" s="358"/>
      <c r="J60" s="358"/>
      <c r="K60" s="228"/>
    </row>
    <row r="61" spans="2:11" s="1" customFormat="1" ht="15" customHeight="1">
      <c r="B61" s="227"/>
      <c r="C61" s="232"/>
      <c r="D61" s="358" t="s">
        <v>377</v>
      </c>
      <c r="E61" s="358"/>
      <c r="F61" s="358"/>
      <c r="G61" s="358"/>
      <c r="H61" s="358"/>
      <c r="I61" s="358"/>
      <c r="J61" s="358"/>
      <c r="K61" s="228"/>
    </row>
    <row r="62" spans="2:11" s="1" customFormat="1" ht="15" customHeight="1">
      <c r="B62" s="227"/>
      <c r="C62" s="232"/>
      <c r="D62" s="361" t="s">
        <v>378</v>
      </c>
      <c r="E62" s="361"/>
      <c r="F62" s="361"/>
      <c r="G62" s="361"/>
      <c r="H62" s="361"/>
      <c r="I62" s="361"/>
      <c r="J62" s="361"/>
      <c r="K62" s="228"/>
    </row>
    <row r="63" spans="2:11" s="1" customFormat="1" ht="15" customHeight="1">
      <c r="B63" s="227"/>
      <c r="C63" s="232"/>
      <c r="D63" s="358" t="s">
        <v>379</v>
      </c>
      <c r="E63" s="358"/>
      <c r="F63" s="358"/>
      <c r="G63" s="358"/>
      <c r="H63" s="358"/>
      <c r="I63" s="358"/>
      <c r="J63" s="358"/>
      <c r="K63" s="228"/>
    </row>
    <row r="64" spans="2:11" s="1" customFormat="1" ht="12.75" customHeight="1">
      <c r="B64" s="227"/>
      <c r="C64" s="232"/>
      <c r="D64" s="232"/>
      <c r="E64" s="235"/>
      <c r="F64" s="232"/>
      <c r="G64" s="232"/>
      <c r="H64" s="232"/>
      <c r="I64" s="232"/>
      <c r="J64" s="232"/>
      <c r="K64" s="228"/>
    </row>
    <row r="65" spans="2:11" s="1" customFormat="1" ht="15" customHeight="1">
      <c r="B65" s="227"/>
      <c r="C65" s="232"/>
      <c r="D65" s="358" t="s">
        <v>380</v>
      </c>
      <c r="E65" s="358"/>
      <c r="F65" s="358"/>
      <c r="G65" s="358"/>
      <c r="H65" s="358"/>
      <c r="I65" s="358"/>
      <c r="J65" s="358"/>
      <c r="K65" s="228"/>
    </row>
    <row r="66" spans="2:11" s="1" customFormat="1" ht="15" customHeight="1">
      <c r="B66" s="227"/>
      <c r="C66" s="232"/>
      <c r="D66" s="361" t="s">
        <v>381</v>
      </c>
      <c r="E66" s="361"/>
      <c r="F66" s="361"/>
      <c r="G66" s="361"/>
      <c r="H66" s="361"/>
      <c r="I66" s="361"/>
      <c r="J66" s="361"/>
      <c r="K66" s="228"/>
    </row>
    <row r="67" spans="2:11" s="1" customFormat="1" ht="15" customHeight="1">
      <c r="B67" s="227"/>
      <c r="C67" s="232"/>
      <c r="D67" s="358" t="s">
        <v>382</v>
      </c>
      <c r="E67" s="358"/>
      <c r="F67" s="358"/>
      <c r="G67" s="358"/>
      <c r="H67" s="358"/>
      <c r="I67" s="358"/>
      <c r="J67" s="358"/>
      <c r="K67" s="228"/>
    </row>
    <row r="68" spans="2:11" s="1" customFormat="1" ht="15" customHeight="1">
      <c r="B68" s="227"/>
      <c r="C68" s="232"/>
      <c r="D68" s="358" t="s">
        <v>383</v>
      </c>
      <c r="E68" s="358"/>
      <c r="F68" s="358"/>
      <c r="G68" s="358"/>
      <c r="H68" s="358"/>
      <c r="I68" s="358"/>
      <c r="J68" s="358"/>
      <c r="K68" s="228"/>
    </row>
    <row r="69" spans="2:11" s="1" customFormat="1" ht="15" customHeight="1">
      <c r="B69" s="227"/>
      <c r="C69" s="232"/>
      <c r="D69" s="358" t="s">
        <v>384</v>
      </c>
      <c r="E69" s="358"/>
      <c r="F69" s="358"/>
      <c r="G69" s="358"/>
      <c r="H69" s="358"/>
      <c r="I69" s="358"/>
      <c r="J69" s="358"/>
      <c r="K69" s="228"/>
    </row>
    <row r="70" spans="2:11" s="1" customFormat="1" ht="15" customHeight="1">
      <c r="B70" s="227"/>
      <c r="C70" s="232"/>
      <c r="D70" s="358" t="s">
        <v>385</v>
      </c>
      <c r="E70" s="358"/>
      <c r="F70" s="358"/>
      <c r="G70" s="358"/>
      <c r="H70" s="358"/>
      <c r="I70" s="358"/>
      <c r="J70" s="358"/>
      <c r="K70" s="228"/>
    </row>
    <row r="71" spans="2:11" s="1" customFormat="1" ht="12.75" customHeight="1">
      <c r="B71" s="236"/>
      <c r="C71" s="237"/>
      <c r="D71" s="237"/>
      <c r="E71" s="237"/>
      <c r="F71" s="237"/>
      <c r="G71" s="237"/>
      <c r="H71" s="237"/>
      <c r="I71" s="237"/>
      <c r="J71" s="237"/>
      <c r="K71" s="238"/>
    </row>
    <row r="72" spans="2:11" s="1" customFormat="1" ht="18.75" customHeight="1">
      <c r="B72" s="239"/>
      <c r="C72" s="239"/>
      <c r="D72" s="239"/>
      <c r="E72" s="239"/>
      <c r="F72" s="239"/>
      <c r="G72" s="239"/>
      <c r="H72" s="239"/>
      <c r="I72" s="239"/>
      <c r="J72" s="239"/>
      <c r="K72" s="240"/>
    </row>
    <row r="73" spans="2:11" s="1" customFormat="1" ht="18.75" customHeight="1">
      <c r="B73" s="240"/>
      <c r="C73" s="240"/>
      <c r="D73" s="240"/>
      <c r="E73" s="240"/>
      <c r="F73" s="240"/>
      <c r="G73" s="240"/>
      <c r="H73" s="240"/>
      <c r="I73" s="240"/>
      <c r="J73" s="240"/>
      <c r="K73" s="240"/>
    </row>
    <row r="74" spans="2:11" s="1" customFormat="1" ht="7.5" customHeight="1">
      <c r="B74" s="241"/>
      <c r="C74" s="242"/>
      <c r="D74" s="242"/>
      <c r="E74" s="242"/>
      <c r="F74" s="242"/>
      <c r="G74" s="242"/>
      <c r="H74" s="242"/>
      <c r="I74" s="242"/>
      <c r="J74" s="242"/>
      <c r="K74" s="243"/>
    </row>
    <row r="75" spans="2:11" s="1" customFormat="1" ht="45" customHeight="1">
      <c r="B75" s="244"/>
      <c r="C75" s="362" t="s">
        <v>386</v>
      </c>
      <c r="D75" s="362"/>
      <c r="E75" s="362"/>
      <c r="F75" s="362"/>
      <c r="G75" s="362"/>
      <c r="H75" s="362"/>
      <c r="I75" s="362"/>
      <c r="J75" s="362"/>
      <c r="K75" s="245"/>
    </row>
    <row r="76" spans="2:11" s="1" customFormat="1" ht="17.25" customHeight="1">
      <c r="B76" s="244"/>
      <c r="C76" s="246" t="s">
        <v>387</v>
      </c>
      <c r="D76" s="246"/>
      <c r="E76" s="246"/>
      <c r="F76" s="246" t="s">
        <v>388</v>
      </c>
      <c r="G76" s="247"/>
      <c r="H76" s="246" t="s">
        <v>51</v>
      </c>
      <c r="I76" s="246" t="s">
        <v>54</v>
      </c>
      <c r="J76" s="246" t="s">
        <v>389</v>
      </c>
      <c r="K76" s="245"/>
    </row>
    <row r="77" spans="2:11" s="1" customFormat="1" ht="17.25" customHeight="1">
      <c r="B77" s="244"/>
      <c r="C77" s="248" t="s">
        <v>390</v>
      </c>
      <c r="D77" s="248"/>
      <c r="E77" s="248"/>
      <c r="F77" s="249" t="s">
        <v>391</v>
      </c>
      <c r="G77" s="250"/>
      <c r="H77" s="248"/>
      <c r="I77" s="248"/>
      <c r="J77" s="248" t="s">
        <v>392</v>
      </c>
      <c r="K77" s="245"/>
    </row>
    <row r="78" spans="2:11" s="1" customFormat="1" ht="5.25" customHeight="1">
      <c r="B78" s="244"/>
      <c r="C78" s="251"/>
      <c r="D78" s="251"/>
      <c r="E78" s="251"/>
      <c r="F78" s="251"/>
      <c r="G78" s="252"/>
      <c r="H78" s="251"/>
      <c r="I78" s="251"/>
      <c r="J78" s="251"/>
      <c r="K78" s="245"/>
    </row>
    <row r="79" spans="2:11" s="1" customFormat="1" ht="15" customHeight="1">
      <c r="B79" s="244"/>
      <c r="C79" s="233" t="s">
        <v>50</v>
      </c>
      <c r="D79" s="253"/>
      <c r="E79" s="253"/>
      <c r="F79" s="254" t="s">
        <v>393</v>
      </c>
      <c r="G79" s="255"/>
      <c r="H79" s="233" t="s">
        <v>394</v>
      </c>
      <c r="I79" s="233" t="s">
        <v>395</v>
      </c>
      <c r="J79" s="233">
        <v>20</v>
      </c>
      <c r="K79" s="245"/>
    </row>
    <row r="80" spans="2:11" s="1" customFormat="1" ht="15" customHeight="1">
      <c r="B80" s="244"/>
      <c r="C80" s="233" t="s">
        <v>396</v>
      </c>
      <c r="D80" s="233"/>
      <c r="E80" s="233"/>
      <c r="F80" s="254" t="s">
        <v>393</v>
      </c>
      <c r="G80" s="255"/>
      <c r="H80" s="233" t="s">
        <v>397</v>
      </c>
      <c r="I80" s="233" t="s">
        <v>395</v>
      </c>
      <c r="J80" s="233">
        <v>120</v>
      </c>
      <c r="K80" s="245"/>
    </row>
    <row r="81" spans="2:11" s="1" customFormat="1" ht="15" customHeight="1">
      <c r="B81" s="256"/>
      <c r="C81" s="233" t="s">
        <v>398</v>
      </c>
      <c r="D81" s="233"/>
      <c r="E81" s="233"/>
      <c r="F81" s="254" t="s">
        <v>399</v>
      </c>
      <c r="G81" s="255"/>
      <c r="H81" s="233" t="s">
        <v>400</v>
      </c>
      <c r="I81" s="233" t="s">
        <v>395</v>
      </c>
      <c r="J81" s="233">
        <v>50</v>
      </c>
      <c r="K81" s="245"/>
    </row>
    <row r="82" spans="2:11" s="1" customFormat="1" ht="15" customHeight="1">
      <c r="B82" s="256"/>
      <c r="C82" s="233" t="s">
        <v>401</v>
      </c>
      <c r="D82" s="233"/>
      <c r="E82" s="233"/>
      <c r="F82" s="254" t="s">
        <v>393</v>
      </c>
      <c r="G82" s="255"/>
      <c r="H82" s="233" t="s">
        <v>402</v>
      </c>
      <c r="I82" s="233" t="s">
        <v>403</v>
      </c>
      <c r="J82" s="233"/>
      <c r="K82" s="245"/>
    </row>
    <row r="83" spans="2:11" s="1" customFormat="1" ht="15" customHeight="1">
      <c r="B83" s="256"/>
      <c r="C83" s="257" t="s">
        <v>404</v>
      </c>
      <c r="D83" s="257"/>
      <c r="E83" s="257"/>
      <c r="F83" s="258" t="s">
        <v>399</v>
      </c>
      <c r="G83" s="257"/>
      <c r="H83" s="257" t="s">
        <v>405</v>
      </c>
      <c r="I83" s="257" t="s">
        <v>395</v>
      </c>
      <c r="J83" s="257">
        <v>15</v>
      </c>
      <c r="K83" s="245"/>
    </row>
    <row r="84" spans="2:11" s="1" customFormat="1" ht="15" customHeight="1">
      <c r="B84" s="256"/>
      <c r="C84" s="257" t="s">
        <v>406</v>
      </c>
      <c r="D84" s="257"/>
      <c r="E84" s="257"/>
      <c r="F84" s="258" t="s">
        <v>399</v>
      </c>
      <c r="G84" s="257"/>
      <c r="H84" s="257" t="s">
        <v>407</v>
      </c>
      <c r="I84" s="257" t="s">
        <v>395</v>
      </c>
      <c r="J84" s="257">
        <v>15</v>
      </c>
      <c r="K84" s="245"/>
    </row>
    <row r="85" spans="2:11" s="1" customFormat="1" ht="15" customHeight="1">
      <c r="B85" s="256"/>
      <c r="C85" s="257" t="s">
        <v>408</v>
      </c>
      <c r="D85" s="257"/>
      <c r="E85" s="257"/>
      <c r="F85" s="258" t="s">
        <v>399</v>
      </c>
      <c r="G85" s="257"/>
      <c r="H85" s="257" t="s">
        <v>409</v>
      </c>
      <c r="I85" s="257" t="s">
        <v>395</v>
      </c>
      <c r="J85" s="257">
        <v>20</v>
      </c>
      <c r="K85" s="245"/>
    </row>
    <row r="86" spans="2:11" s="1" customFormat="1" ht="15" customHeight="1">
      <c r="B86" s="256"/>
      <c r="C86" s="257" t="s">
        <v>410</v>
      </c>
      <c r="D86" s="257"/>
      <c r="E86" s="257"/>
      <c r="F86" s="258" t="s">
        <v>399</v>
      </c>
      <c r="G86" s="257"/>
      <c r="H86" s="257" t="s">
        <v>411</v>
      </c>
      <c r="I86" s="257" t="s">
        <v>395</v>
      </c>
      <c r="J86" s="257">
        <v>20</v>
      </c>
      <c r="K86" s="245"/>
    </row>
    <row r="87" spans="2:11" s="1" customFormat="1" ht="15" customHeight="1">
      <c r="B87" s="256"/>
      <c r="C87" s="233" t="s">
        <v>412</v>
      </c>
      <c r="D87" s="233"/>
      <c r="E87" s="233"/>
      <c r="F87" s="254" t="s">
        <v>399</v>
      </c>
      <c r="G87" s="255"/>
      <c r="H87" s="233" t="s">
        <v>413</v>
      </c>
      <c r="I87" s="233" t="s">
        <v>395</v>
      </c>
      <c r="J87" s="233">
        <v>50</v>
      </c>
      <c r="K87" s="245"/>
    </row>
    <row r="88" spans="2:11" s="1" customFormat="1" ht="15" customHeight="1">
      <c r="B88" s="256"/>
      <c r="C88" s="233" t="s">
        <v>414</v>
      </c>
      <c r="D88" s="233"/>
      <c r="E88" s="233"/>
      <c r="F88" s="254" t="s">
        <v>399</v>
      </c>
      <c r="G88" s="255"/>
      <c r="H88" s="233" t="s">
        <v>415</v>
      </c>
      <c r="I88" s="233" t="s">
        <v>395</v>
      </c>
      <c r="J88" s="233">
        <v>20</v>
      </c>
      <c r="K88" s="245"/>
    </row>
    <row r="89" spans="2:11" s="1" customFormat="1" ht="15" customHeight="1">
      <c r="B89" s="256"/>
      <c r="C89" s="233" t="s">
        <v>416</v>
      </c>
      <c r="D89" s="233"/>
      <c r="E89" s="233"/>
      <c r="F89" s="254" t="s">
        <v>399</v>
      </c>
      <c r="G89" s="255"/>
      <c r="H89" s="233" t="s">
        <v>417</v>
      </c>
      <c r="I89" s="233" t="s">
        <v>395</v>
      </c>
      <c r="J89" s="233">
        <v>20</v>
      </c>
      <c r="K89" s="245"/>
    </row>
    <row r="90" spans="2:11" s="1" customFormat="1" ht="15" customHeight="1">
      <c r="B90" s="256"/>
      <c r="C90" s="233" t="s">
        <v>418</v>
      </c>
      <c r="D90" s="233"/>
      <c r="E90" s="233"/>
      <c r="F90" s="254" t="s">
        <v>399</v>
      </c>
      <c r="G90" s="255"/>
      <c r="H90" s="233" t="s">
        <v>419</v>
      </c>
      <c r="I90" s="233" t="s">
        <v>395</v>
      </c>
      <c r="J90" s="233">
        <v>50</v>
      </c>
      <c r="K90" s="245"/>
    </row>
    <row r="91" spans="2:11" s="1" customFormat="1" ht="15" customHeight="1">
      <c r="B91" s="256"/>
      <c r="C91" s="233" t="s">
        <v>420</v>
      </c>
      <c r="D91" s="233"/>
      <c r="E91" s="233"/>
      <c r="F91" s="254" t="s">
        <v>399</v>
      </c>
      <c r="G91" s="255"/>
      <c r="H91" s="233" t="s">
        <v>420</v>
      </c>
      <c r="I91" s="233" t="s">
        <v>395</v>
      </c>
      <c r="J91" s="233">
        <v>50</v>
      </c>
      <c r="K91" s="245"/>
    </row>
    <row r="92" spans="2:11" s="1" customFormat="1" ht="15" customHeight="1">
      <c r="B92" s="256"/>
      <c r="C92" s="233" t="s">
        <v>421</v>
      </c>
      <c r="D92" s="233"/>
      <c r="E92" s="233"/>
      <c r="F92" s="254" t="s">
        <v>399</v>
      </c>
      <c r="G92" s="255"/>
      <c r="H92" s="233" t="s">
        <v>422</v>
      </c>
      <c r="I92" s="233" t="s">
        <v>395</v>
      </c>
      <c r="J92" s="233">
        <v>255</v>
      </c>
      <c r="K92" s="245"/>
    </row>
    <row r="93" spans="2:11" s="1" customFormat="1" ht="15" customHeight="1">
      <c r="B93" s="256"/>
      <c r="C93" s="233" t="s">
        <v>423</v>
      </c>
      <c r="D93" s="233"/>
      <c r="E93" s="233"/>
      <c r="F93" s="254" t="s">
        <v>393</v>
      </c>
      <c r="G93" s="255"/>
      <c r="H93" s="233" t="s">
        <v>424</v>
      </c>
      <c r="I93" s="233" t="s">
        <v>425</v>
      </c>
      <c r="J93" s="233"/>
      <c r="K93" s="245"/>
    </row>
    <row r="94" spans="2:11" s="1" customFormat="1" ht="15" customHeight="1">
      <c r="B94" s="256"/>
      <c r="C94" s="233" t="s">
        <v>426</v>
      </c>
      <c r="D94" s="233"/>
      <c r="E94" s="233"/>
      <c r="F94" s="254" t="s">
        <v>393</v>
      </c>
      <c r="G94" s="255"/>
      <c r="H94" s="233" t="s">
        <v>427</v>
      </c>
      <c r="I94" s="233" t="s">
        <v>428</v>
      </c>
      <c r="J94" s="233"/>
      <c r="K94" s="245"/>
    </row>
    <row r="95" spans="2:11" s="1" customFormat="1" ht="15" customHeight="1">
      <c r="B95" s="256"/>
      <c r="C95" s="233" t="s">
        <v>429</v>
      </c>
      <c r="D95" s="233"/>
      <c r="E95" s="233"/>
      <c r="F95" s="254" t="s">
        <v>393</v>
      </c>
      <c r="G95" s="255"/>
      <c r="H95" s="233" t="s">
        <v>429</v>
      </c>
      <c r="I95" s="233" t="s">
        <v>428</v>
      </c>
      <c r="J95" s="233"/>
      <c r="K95" s="245"/>
    </row>
    <row r="96" spans="2:11" s="1" customFormat="1" ht="15" customHeight="1">
      <c r="B96" s="256"/>
      <c r="C96" s="233" t="s">
        <v>35</v>
      </c>
      <c r="D96" s="233"/>
      <c r="E96" s="233"/>
      <c r="F96" s="254" t="s">
        <v>393</v>
      </c>
      <c r="G96" s="255"/>
      <c r="H96" s="233" t="s">
        <v>430</v>
      </c>
      <c r="I96" s="233" t="s">
        <v>428</v>
      </c>
      <c r="J96" s="233"/>
      <c r="K96" s="245"/>
    </row>
    <row r="97" spans="2:11" s="1" customFormat="1" ht="15" customHeight="1">
      <c r="B97" s="256"/>
      <c r="C97" s="233" t="s">
        <v>45</v>
      </c>
      <c r="D97" s="233"/>
      <c r="E97" s="233"/>
      <c r="F97" s="254" t="s">
        <v>393</v>
      </c>
      <c r="G97" s="255"/>
      <c r="H97" s="233" t="s">
        <v>431</v>
      </c>
      <c r="I97" s="233" t="s">
        <v>428</v>
      </c>
      <c r="J97" s="233"/>
      <c r="K97" s="245"/>
    </row>
    <row r="98" spans="2:11" s="1" customFormat="1" ht="15" customHeight="1">
      <c r="B98" s="259"/>
      <c r="C98" s="260"/>
      <c r="D98" s="260"/>
      <c r="E98" s="260"/>
      <c r="F98" s="260"/>
      <c r="G98" s="260"/>
      <c r="H98" s="260"/>
      <c r="I98" s="260"/>
      <c r="J98" s="260"/>
      <c r="K98" s="261"/>
    </row>
    <row r="99" spans="2:11" s="1" customFormat="1" ht="18.75" customHeight="1">
      <c r="B99" s="262"/>
      <c r="C99" s="263"/>
      <c r="D99" s="263"/>
      <c r="E99" s="263"/>
      <c r="F99" s="263"/>
      <c r="G99" s="263"/>
      <c r="H99" s="263"/>
      <c r="I99" s="263"/>
      <c r="J99" s="263"/>
      <c r="K99" s="262"/>
    </row>
    <row r="100" spans="2:11" s="1" customFormat="1" ht="18.75" customHeight="1">
      <c r="B100" s="240"/>
      <c r="C100" s="240"/>
      <c r="D100" s="240"/>
      <c r="E100" s="240"/>
      <c r="F100" s="240"/>
      <c r="G100" s="240"/>
      <c r="H100" s="240"/>
      <c r="I100" s="240"/>
      <c r="J100" s="240"/>
      <c r="K100" s="240"/>
    </row>
    <row r="101" spans="2:11" s="1" customFormat="1" ht="7.5" customHeight="1">
      <c r="B101" s="241"/>
      <c r="C101" s="242"/>
      <c r="D101" s="242"/>
      <c r="E101" s="242"/>
      <c r="F101" s="242"/>
      <c r="G101" s="242"/>
      <c r="H101" s="242"/>
      <c r="I101" s="242"/>
      <c r="J101" s="242"/>
      <c r="K101" s="243"/>
    </row>
    <row r="102" spans="2:11" s="1" customFormat="1" ht="45" customHeight="1">
      <c r="B102" s="244"/>
      <c r="C102" s="362" t="s">
        <v>432</v>
      </c>
      <c r="D102" s="362"/>
      <c r="E102" s="362"/>
      <c r="F102" s="362"/>
      <c r="G102" s="362"/>
      <c r="H102" s="362"/>
      <c r="I102" s="362"/>
      <c r="J102" s="362"/>
      <c r="K102" s="245"/>
    </row>
    <row r="103" spans="2:11" s="1" customFormat="1" ht="17.25" customHeight="1">
      <c r="B103" s="244"/>
      <c r="C103" s="246" t="s">
        <v>387</v>
      </c>
      <c r="D103" s="246"/>
      <c r="E103" s="246"/>
      <c r="F103" s="246" t="s">
        <v>388</v>
      </c>
      <c r="G103" s="247"/>
      <c r="H103" s="246" t="s">
        <v>51</v>
      </c>
      <c r="I103" s="246" t="s">
        <v>54</v>
      </c>
      <c r="J103" s="246" t="s">
        <v>389</v>
      </c>
      <c r="K103" s="245"/>
    </row>
    <row r="104" spans="2:11" s="1" customFormat="1" ht="17.25" customHeight="1">
      <c r="B104" s="244"/>
      <c r="C104" s="248" t="s">
        <v>390</v>
      </c>
      <c r="D104" s="248"/>
      <c r="E104" s="248"/>
      <c r="F104" s="249" t="s">
        <v>391</v>
      </c>
      <c r="G104" s="250"/>
      <c r="H104" s="248"/>
      <c r="I104" s="248"/>
      <c r="J104" s="248" t="s">
        <v>392</v>
      </c>
      <c r="K104" s="245"/>
    </row>
    <row r="105" spans="2:11" s="1" customFormat="1" ht="5.25" customHeight="1">
      <c r="B105" s="244"/>
      <c r="C105" s="246"/>
      <c r="D105" s="246"/>
      <c r="E105" s="246"/>
      <c r="F105" s="246"/>
      <c r="G105" s="264"/>
      <c r="H105" s="246"/>
      <c r="I105" s="246"/>
      <c r="J105" s="246"/>
      <c r="K105" s="245"/>
    </row>
    <row r="106" spans="2:11" s="1" customFormat="1" ht="15" customHeight="1">
      <c r="B106" s="244"/>
      <c r="C106" s="233" t="s">
        <v>50</v>
      </c>
      <c r="D106" s="253"/>
      <c r="E106" s="253"/>
      <c r="F106" s="254" t="s">
        <v>393</v>
      </c>
      <c r="G106" s="233"/>
      <c r="H106" s="233" t="s">
        <v>433</v>
      </c>
      <c r="I106" s="233" t="s">
        <v>395</v>
      </c>
      <c r="J106" s="233">
        <v>20</v>
      </c>
      <c r="K106" s="245"/>
    </row>
    <row r="107" spans="2:11" s="1" customFormat="1" ht="15" customHeight="1">
      <c r="B107" s="244"/>
      <c r="C107" s="233" t="s">
        <v>396</v>
      </c>
      <c r="D107" s="233"/>
      <c r="E107" s="233"/>
      <c r="F107" s="254" t="s">
        <v>393</v>
      </c>
      <c r="G107" s="233"/>
      <c r="H107" s="233" t="s">
        <v>433</v>
      </c>
      <c r="I107" s="233" t="s">
        <v>395</v>
      </c>
      <c r="J107" s="233">
        <v>120</v>
      </c>
      <c r="K107" s="245"/>
    </row>
    <row r="108" spans="2:11" s="1" customFormat="1" ht="15" customHeight="1">
      <c r="B108" s="256"/>
      <c r="C108" s="233" t="s">
        <v>398</v>
      </c>
      <c r="D108" s="233"/>
      <c r="E108" s="233"/>
      <c r="F108" s="254" t="s">
        <v>399</v>
      </c>
      <c r="G108" s="233"/>
      <c r="H108" s="233" t="s">
        <v>433</v>
      </c>
      <c r="I108" s="233" t="s">
        <v>395</v>
      </c>
      <c r="J108" s="233">
        <v>50</v>
      </c>
      <c r="K108" s="245"/>
    </row>
    <row r="109" spans="2:11" s="1" customFormat="1" ht="15" customHeight="1">
      <c r="B109" s="256"/>
      <c r="C109" s="233" t="s">
        <v>401</v>
      </c>
      <c r="D109" s="233"/>
      <c r="E109" s="233"/>
      <c r="F109" s="254" t="s">
        <v>393</v>
      </c>
      <c r="G109" s="233"/>
      <c r="H109" s="233" t="s">
        <v>433</v>
      </c>
      <c r="I109" s="233" t="s">
        <v>403</v>
      </c>
      <c r="J109" s="233"/>
      <c r="K109" s="245"/>
    </row>
    <row r="110" spans="2:11" s="1" customFormat="1" ht="15" customHeight="1">
      <c r="B110" s="256"/>
      <c r="C110" s="233" t="s">
        <v>412</v>
      </c>
      <c r="D110" s="233"/>
      <c r="E110" s="233"/>
      <c r="F110" s="254" t="s">
        <v>399</v>
      </c>
      <c r="G110" s="233"/>
      <c r="H110" s="233" t="s">
        <v>433</v>
      </c>
      <c r="I110" s="233" t="s">
        <v>395</v>
      </c>
      <c r="J110" s="233">
        <v>50</v>
      </c>
      <c r="K110" s="245"/>
    </row>
    <row r="111" spans="2:11" s="1" customFormat="1" ht="15" customHeight="1">
      <c r="B111" s="256"/>
      <c r="C111" s="233" t="s">
        <v>420</v>
      </c>
      <c r="D111" s="233"/>
      <c r="E111" s="233"/>
      <c r="F111" s="254" t="s">
        <v>399</v>
      </c>
      <c r="G111" s="233"/>
      <c r="H111" s="233" t="s">
        <v>433</v>
      </c>
      <c r="I111" s="233" t="s">
        <v>395</v>
      </c>
      <c r="J111" s="233">
        <v>50</v>
      </c>
      <c r="K111" s="245"/>
    </row>
    <row r="112" spans="2:11" s="1" customFormat="1" ht="15" customHeight="1">
      <c r="B112" s="256"/>
      <c r="C112" s="233" t="s">
        <v>418</v>
      </c>
      <c r="D112" s="233"/>
      <c r="E112" s="233"/>
      <c r="F112" s="254" t="s">
        <v>399</v>
      </c>
      <c r="G112" s="233"/>
      <c r="H112" s="233" t="s">
        <v>433</v>
      </c>
      <c r="I112" s="233" t="s">
        <v>395</v>
      </c>
      <c r="J112" s="233">
        <v>50</v>
      </c>
      <c r="K112" s="245"/>
    </row>
    <row r="113" spans="2:11" s="1" customFormat="1" ht="15" customHeight="1">
      <c r="B113" s="256"/>
      <c r="C113" s="233" t="s">
        <v>50</v>
      </c>
      <c r="D113" s="233"/>
      <c r="E113" s="233"/>
      <c r="F113" s="254" t="s">
        <v>393</v>
      </c>
      <c r="G113" s="233"/>
      <c r="H113" s="233" t="s">
        <v>434</v>
      </c>
      <c r="I113" s="233" t="s">
        <v>395</v>
      </c>
      <c r="J113" s="233">
        <v>20</v>
      </c>
      <c r="K113" s="245"/>
    </row>
    <row r="114" spans="2:11" s="1" customFormat="1" ht="15" customHeight="1">
      <c r="B114" s="256"/>
      <c r="C114" s="233" t="s">
        <v>435</v>
      </c>
      <c r="D114" s="233"/>
      <c r="E114" s="233"/>
      <c r="F114" s="254" t="s">
        <v>393</v>
      </c>
      <c r="G114" s="233"/>
      <c r="H114" s="233" t="s">
        <v>436</v>
      </c>
      <c r="I114" s="233" t="s">
        <v>395</v>
      </c>
      <c r="J114" s="233">
        <v>120</v>
      </c>
      <c r="K114" s="245"/>
    </row>
    <row r="115" spans="2:11" s="1" customFormat="1" ht="15" customHeight="1">
      <c r="B115" s="256"/>
      <c r="C115" s="233" t="s">
        <v>35</v>
      </c>
      <c r="D115" s="233"/>
      <c r="E115" s="233"/>
      <c r="F115" s="254" t="s">
        <v>393</v>
      </c>
      <c r="G115" s="233"/>
      <c r="H115" s="233" t="s">
        <v>437</v>
      </c>
      <c r="I115" s="233" t="s">
        <v>428</v>
      </c>
      <c r="J115" s="233"/>
      <c r="K115" s="245"/>
    </row>
    <row r="116" spans="2:11" s="1" customFormat="1" ht="15" customHeight="1">
      <c r="B116" s="256"/>
      <c r="C116" s="233" t="s">
        <v>45</v>
      </c>
      <c r="D116" s="233"/>
      <c r="E116" s="233"/>
      <c r="F116" s="254" t="s">
        <v>393</v>
      </c>
      <c r="G116" s="233"/>
      <c r="H116" s="233" t="s">
        <v>438</v>
      </c>
      <c r="I116" s="233" t="s">
        <v>428</v>
      </c>
      <c r="J116" s="233"/>
      <c r="K116" s="245"/>
    </row>
    <row r="117" spans="2:11" s="1" customFormat="1" ht="15" customHeight="1">
      <c r="B117" s="256"/>
      <c r="C117" s="233" t="s">
        <v>54</v>
      </c>
      <c r="D117" s="233"/>
      <c r="E117" s="233"/>
      <c r="F117" s="254" t="s">
        <v>393</v>
      </c>
      <c r="G117" s="233"/>
      <c r="H117" s="233" t="s">
        <v>439</v>
      </c>
      <c r="I117" s="233" t="s">
        <v>440</v>
      </c>
      <c r="J117" s="233"/>
      <c r="K117" s="245"/>
    </row>
    <row r="118" spans="2:11" s="1" customFormat="1" ht="15" customHeight="1">
      <c r="B118" s="259"/>
      <c r="C118" s="265"/>
      <c r="D118" s="265"/>
      <c r="E118" s="265"/>
      <c r="F118" s="265"/>
      <c r="G118" s="265"/>
      <c r="H118" s="265"/>
      <c r="I118" s="265"/>
      <c r="J118" s="265"/>
      <c r="K118" s="261"/>
    </row>
    <row r="119" spans="2:11" s="1" customFormat="1" ht="18.75" customHeight="1">
      <c r="B119" s="266"/>
      <c r="C119" s="267"/>
      <c r="D119" s="267"/>
      <c r="E119" s="267"/>
      <c r="F119" s="268"/>
      <c r="G119" s="267"/>
      <c r="H119" s="267"/>
      <c r="I119" s="267"/>
      <c r="J119" s="267"/>
      <c r="K119" s="266"/>
    </row>
    <row r="120" spans="2:11" s="1" customFormat="1" ht="18.75" customHeight="1">
      <c r="B120" s="240"/>
      <c r="C120" s="240"/>
      <c r="D120" s="240"/>
      <c r="E120" s="240"/>
      <c r="F120" s="240"/>
      <c r="G120" s="240"/>
      <c r="H120" s="240"/>
      <c r="I120" s="240"/>
      <c r="J120" s="240"/>
      <c r="K120" s="240"/>
    </row>
    <row r="121" spans="2:11" s="1" customFormat="1" ht="7.5" customHeight="1">
      <c r="B121" s="269"/>
      <c r="C121" s="270"/>
      <c r="D121" s="270"/>
      <c r="E121" s="270"/>
      <c r="F121" s="270"/>
      <c r="G121" s="270"/>
      <c r="H121" s="270"/>
      <c r="I121" s="270"/>
      <c r="J121" s="270"/>
      <c r="K121" s="271"/>
    </row>
    <row r="122" spans="2:11" s="1" customFormat="1" ht="45" customHeight="1">
      <c r="B122" s="272"/>
      <c r="C122" s="360" t="s">
        <v>441</v>
      </c>
      <c r="D122" s="360"/>
      <c r="E122" s="360"/>
      <c r="F122" s="360"/>
      <c r="G122" s="360"/>
      <c r="H122" s="360"/>
      <c r="I122" s="360"/>
      <c r="J122" s="360"/>
      <c r="K122" s="273"/>
    </row>
    <row r="123" spans="2:11" s="1" customFormat="1" ht="17.25" customHeight="1">
      <c r="B123" s="274"/>
      <c r="C123" s="246" t="s">
        <v>387</v>
      </c>
      <c r="D123" s="246"/>
      <c r="E123" s="246"/>
      <c r="F123" s="246" t="s">
        <v>388</v>
      </c>
      <c r="G123" s="247"/>
      <c r="H123" s="246" t="s">
        <v>51</v>
      </c>
      <c r="I123" s="246" t="s">
        <v>54</v>
      </c>
      <c r="J123" s="246" t="s">
        <v>389</v>
      </c>
      <c r="K123" s="275"/>
    </row>
    <row r="124" spans="2:11" s="1" customFormat="1" ht="17.25" customHeight="1">
      <c r="B124" s="274"/>
      <c r="C124" s="248" t="s">
        <v>390</v>
      </c>
      <c r="D124" s="248"/>
      <c r="E124" s="248"/>
      <c r="F124" s="249" t="s">
        <v>391</v>
      </c>
      <c r="G124" s="250"/>
      <c r="H124" s="248"/>
      <c r="I124" s="248"/>
      <c r="J124" s="248" t="s">
        <v>392</v>
      </c>
      <c r="K124" s="275"/>
    </row>
    <row r="125" spans="2:11" s="1" customFormat="1" ht="5.25" customHeight="1">
      <c r="B125" s="276"/>
      <c r="C125" s="251"/>
      <c r="D125" s="251"/>
      <c r="E125" s="251"/>
      <c r="F125" s="251"/>
      <c r="G125" s="277"/>
      <c r="H125" s="251"/>
      <c r="I125" s="251"/>
      <c r="J125" s="251"/>
      <c r="K125" s="278"/>
    </row>
    <row r="126" spans="2:11" s="1" customFormat="1" ht="15" customHeight="1">
      <c r="B126" s="276"/>
      <c r="C126" s="233" t="s">
        <v>396</v>
      </c>
      <c r="D126" s="253"/>
      <c r="E126" s="253"/>
      <c r="F126" s="254" t="s">
        <v>393</v>
      </c>
      <c r="G126" s="233"/>
      <c r="H126" s="233" t="s">
        <v>433</v>
      </c>
      <c r="I126" s="233" t="s">
        <v>395</v>
      </c>
      <c r="J126" s="233">
        <v>120</v>
      </c>
      <c r="K126" s="279"/>
    </row>
    <row r="127" spans="2:11" s="1" customFormat="1" ht="15" customHeight="1">
      <c r="B127" s="276"/>
      <c r="C127" s="233" t="s">
        <v>442</v>
      </c>
      <c r="D127" s="233"/>
      <c r="E127" s="233"/>
      <c r="F127" s="254" t="s">
        <v>393</v>
      </c>
      <c r="G127" s="233"/>
      <c r="H127" s="233" t="s">
        <v>443</v>
      </c>
      <c r="I127" s="233" t="s">
        <v>395</v>
      </c>
      <c r="J127" s="233" t="s">
        <v>444</v>
      </c>
      <c r="K127" s="279"/>
    </row>
    <row r="128" spans="2:11" s="1" customFormat="1" ht="15" customHeight="1">
      <c r="B128" s="276"/>
      <c r="C128" s="233" t="s">
        <v>341</v>
      </c>
      <c r="D128" s="233"/>
      <c r="E128" s="233"/>
      <c r="F128" s="254" t="s">
        <v>393</v>
      </c>
      <c r="G128" s="233"/>
      <c r="H128" s="233" t="s">
        <v>445</v>
      </c>
      <c r="I128" s="233" t="s">
        <v>395</v>
      </c>
      <c r="J128" s="233" t="s">
        <v>444</v>
      </c>
      <c r="K128" s="279"/>
    </row>
    <row r="129" spans="2:11" s="1" customFormat="1" ht="15" customHeight="1">
      <c r="B129" s="276"/>
      <c r="C129" s="233" t="s">
        <v>404</v>
      </c>
      <c r="D129" s="233"/>
      <c r="E129" s="233"/>
      <c r="F129" s="254" t="s">
        <v>399</v>
      </c>
      <c r="G129" s="233"/>
      <c r="H129" s="233" t="s">
        <v>405</v>
      </c>
      <c r="I129" s="233" t="s">
        <v>395</v>
      </c>
      <c r="J129" s="233">
        <v>15</v>
      </c>
      <c r="K129" s="279"/>
    </row>
    <row r="130" spans="2:11" s="1" customFormat="1" ht="15" customHeight="1">
      <c r="B130" s="276"/>
      <c r="C130" s="257" t="s">
        <v>406</v>
      </c>
      <c r="D130" s="257"/>
      <c r="E130" s="257"/>
      <c r="F130" s="258" t="s">
        <v>399</v>
      </c>
      <c r="G130" s="257"/>
      <c r="H130" s="257" t="s">
        <v>407</v>
      </c>
      <c r="I130" s="257" t="s">
        <v>395</v>
      </c>
      <c r="J130" s="257">
        <v>15</v>
      </c>
      <c r="K130" s="279"/>
    </row>
    <row r="131" spans="2:11" s="1" customFormat="1" ht="15" customHeight="1">
      <c r="B131" s="276"/>
      <c r="C131" s="257" t="s">
        <v>408</v>
      </c>
      <c r="D131" s="257"/>
      <c r="E131" s="257"/>
      <c r="F131" s="258" t="s">
        <v>399</v>
      </c>
      <c r="G131" s="257"/>
      <c r="H131" s="257" t="s">
        <v>409</v>
      </c>
      <c r="I131" s="257" t="s">
        <v>395</v>
      </c>
      <c r="J131" s="257">
        <v>20</v>
      </c>
      <c r="K131" s="279"/>
    </row>
    <row r="132" spans="2:11" s="1" customFormat="1" ht="15" customHeight="1">
      <c r="B132" s="276"/>
      <c r="C132" s="257" t="s">
        <v>410</v>
      </c>
      <c r="D132" s="257"/>
      <c r="E132" s="257"/>
      <c r="F132" s="258" t="s">
        <v>399</v>
      </c>
      <c r="G132" s="257"/>
      <c r="H132" s="257" t="s">
        <v>411</v>
      </c>
      <c r="I132" s="257" t="s">
        <v>395</v>
      </c>
      <c r="J132" s="257">
        <v>20</v>
      </c>
      <c r="K132" s="279"/>
    </row>
    <row r="133" spans="2:11" s="1" customFormat="1" ht="15" customHeight="1">
      <c r="B133" s="276"/>
      <c r="C133" s="233" t="s">
        <v>398</v>
      </c>
      <c r="D133" s="233"/>
      <c r="E133" s="233"/>
      <c r="F133" s="254" t="s">
        <v>399</v>
      </c>
      <c r="G133" s="233"/>
      <c r="H133" s="233" t="s">
        <v>433</v>
      </c>
      <c r="I133" s="233" t="s">
        <v>395</v>
      </c>
      <c r="J133" s="233">
        <v>50</v>
      </c>
      <c r="K133" s="279"/>
    </row>
    <row r="134" spans="2:11" s="1" customFormat="1" ht="15" customHeight="1">
      <c r="B134" s="276"/>
      <c r="C134" s="233" t="s">
        <v>412</v>
      </c>
      <c r="D134" s="233"/>
      <c r="E134" s="233"/>
      <c r="F134" s="254" t="s">
        <v>399</v>
      </c>
      <c r="G134" s="233"/>
      <c r="H134" s="233" t="s">
        <v>433</v>
      </c>
      <c r="I134" s="233" t="s">
        <v>395</v>
      </c>
      <c r="J134" s="233">
        <v>50</v>
      </c>
      <c r="K134" s="279"/>
    </row>
    <row r="135" spans="2:11" s="1" customFormat="1" ht="15" customHeight="1">
      <c r="B135" s="276"/>
      <c r="C135" s="233" t="s">
        <v>418</v>
      </c>
      <c r="D135" s="233"/>
      <c r="E135" s="233"/>
      <c r="F135" s="254" t="s">
        <v>399</v>
      </c>
      <c r="G135" s="233"/>
      <c r="H135" s="233" t="s">
        <v>433</v>
      </c>
      <c r="I135" s="233" t="s">
        <v>395</v>
      </c>
      <c r="J135" s="233">
        <v>50</v>
      </c>
      <c r="K135" s="279"/>
    </row>
    <row r="136" spans="2:11" s="1" customFormat="1" ht="15" customHeight="1">
      <c r="B136" s="276"/>
      <c r="C136" s="233" t="s">
        <v>420</v>
      </c>
      <c r="D136" s="233"/>
      <c r="E136" s="233"/>
      <c r="F136" s="254" t="s">
        <v>399</v>
      </c>
      <c r="G136" s="233"/>
      <c r="H136" s="233" t="s">
        <v>433</v>
      </c>
      <c r="I136" s="233" t="s">
        <v>395</v>
      </c>
      <c r="J136" s="233">
        <v>50</v>
      </c>
      <c r="K136" s="279"/>
    </row>
    <row r="137" spans="2:11" s="1" customFormat="1" ht="15" customHeight="1">
      <c r="B137" s="276"/>
      <c r="C137" s="233" t="s">
        <v>421</v>
      </c>
      <c r="D137" s="233"/>
      <c r="E137" s="233"/>
      <c r="F137" s="254" t="s">
        <v>399</v>
      </c>
      <c r="G137" s="233"/>
      <c r="H137" s="233" t="s">
        <v>446</v>
      </c>
      <c r="I137" s="233" t="s">
        <v>395</v>
      </c>
      <c r="J137" s="233">
        <v>255</v>
      </c>
      <c r="K137" s="279"/>
    </row>
    <row r="138" spans="2:11" s="1" customFormat="1" ht="15" customHeight="1">
      <c r="B138" s="276"/>
      <c r="C138" s="233" t="s">
        <v>423</v>
      </c>
      <c r="D138" s="233"/>
      <c r="E138" s="233"/>
      <c r="F138" s="254" t="s">
        <v>393</v>
      </c>
      <c r="G138" s="233"/>
      <c r="H138" s="233" t="s">
        <v>447</v>
      </c>
      <c r="I138" s="233" t="s">
        <v>425</v>
      </c>
      <c r="J138" s="233"/>
      <c r="K138" s="279"/>
    </row>
    <row r="139" spans="2:11" s="1" customFormat="1" ht="15" customHeight="1">
      <c r="B139" s="276"/>
      <c r="C139" s="233" t="s">
        <v>426</v>
      </c>
      <c r="D139" s="233"/>
      <c r="E139" s="233"/>
      <c r="F139" s="254" t="s">
        <v>393</v>
      </c>
      <c r="G139" s="233"/>
      <c r="H139" s="233" t="s">
        <v>448</v>
      </c>
      <c r="I139" s="233" t="s">
        <v>428</v>
      </c>
      <c r="J139" s="233"/>
      <c r="K139" s="279"/>
    </row>
    <row r="140" spans="2:11" s="1" customFormat="1" ht="15" customHeight="1">
      <c r="B140" s="276"/>
      <c r="C140" s="233" t="s">
        <v>429</v>
      </c>
      <c r="D140" s="233"/>
      <c r="E140" s="233"/>
      <c r="F140" s="254" t="s">
        <v>393</v>
      </c>
      <c r="G140" s="233"/>
      <c r="H140" s="233" t="s">
        <v>429</v>
      </c>
      <c r="I140" s="233" t="s">
        <v>428</v>
      </c>
      <c r="J140" s="233"/>
      <c r="K140" s="279"/>
    </row>
    <row r="141" spans="2:11" s="1" customFormat="1" ht="15" customHeight="1">
      <c r="B141" s="276"/>
      <c r="C141" s="233" t="s">
        <v>35</v>
      </c>
      <c r="D141" s="233"/>
      <c r="E141" s="233"/>
      <c r="F141" s="254" t="s">
        <v>393</v>
      </c>
      <c r="G141" s="233"/>
      <c r="H141" s="233" t="s">
        <v>449</v>
      </c>
      <c r="I141" s="233" t="s">
        <v>428</v>
      </c>
      <c r="J141" s="233"/>
      <c r="K141" s="279"/>
    </row>
    <row r="142" spans="2:11" s="1" customFormat="1" ht="15" customHeight="1">
      <c r="B142" s="276"/>
      <c r="C142" s="233" t="s">
        <v>450</v>
      </c>
      <c r="D142" s="233"/>
      <c r="E142" s="233"/>
      <c r="F142" s="254" t="s">
        <v>393</v>
      </c>
      <c r="G142" s="233"/>
      <c r="H142" s="233" t="s">
        <v>451</v>
      </c>
      <c r="I142" s="233" t="s">
        <v>428</v>
      </c>
      <c r="J142" s="233"/>
      <c r="K142" s="279"/>
    </row>
    <row r="143" spans="2:11" s="1" customFormat="1" ht="15" customHeight="1">
      <c r="B143" s="280"/>
      <c r="C143" s="281"/>
      <c r="D143" s="281"/>
      <c r="E143" s="281"/>
      <c r="F143" s="281"/>
      <c r="G143" s="281"/>
      <c r="H143" s="281"/>
      <c r="I143" s="281"/>
      <c r="J143" s="281"/>
      <c r="K143" s="282"/>
    </row>
    <row r="144" spans="2:11" s="1" customFormat="1" ht="18.75" customHeight="1">
      <c r="B144" s="267"/>
      <c r="C144" s="267"/>
      <c r="D144" s="267"/>
      <c r="E144" s="267"/>
      <c r="F144" s="268"/>
      <c r="G144" s="267"/>
      <c r="H144" s="267"/>
      <c r="I144" s="267"/>
      <c r="J144" s="267"/>
      <c r="K144" s="267"/>
    </row>
    <row r="145" spans="2:11" s="1" customFormat="1" ht="18.75" customHeight="1">
      <c r="B145" s="240"/>
      <c r="C145" s="240"/>
      <c r="D145" s="240"/>
      <c r="E145" s="240"/>
      <c r="F145" s="240"/>
      <c r="G145" s="240"/>
      <c r="H145" s="240"/>
      <c r="I145" s="240"/>
      <c r="J145" s="240"/>
      <c r="K145" s="240"/>
    </row>
    <row r="146" spans="2:11" s="1" customFormat="1" ht="7.5" customHeight="1">
      <c r="B146" s="241"/>
      <c r="C146" s="242"/>
      <c r="D146" s="242"/>
      <c r="E146" s="242"/>
      <c r="F146" s="242"/>
      <c r="G146" s="242"/>
      <c r="H146" s="242"/>
      <c r="I146" s="242"/>
      <c r="J146" s="242"/>
      <c r="K146" s="243"/>
    </row>
    <row r="147" spans="2:11" s="1" customFormat="1" ht="45" customHeight="1">
      <c r="B147" s="244"/>
      <c r="C147" s="362" t="s">
        <v>452</v>
      </c>
      <c r="D147" s="362"/>
      <c r="E147" s="362"/>
      <c r="F147" s="362"/>
      <c r="G147" s="362"/>
      <c r="H147" s="362"/>
      <c r="I147" s="362"/>
      <c r="J147" s="362"/>
      <c r="K147" s="245"/>
    </row>
    <row r="148" spans="2:11" s="1" customFormat="1" ht="17.25" customHeight="1">
      <c r="B148" s="244"/>
      <c r="C148" s="246" t="s">
        <v>387</v>
      </c>
      <c r="D148" s="246"/>
      <c r="E148" s="246"/>
      <c r="F148" s="246" t="s">
        <v>388</v>
      </c>
      <c r="G148" s="247"/>
      <c r="H148" s="246" t="s">
        <v>51</v>
      </c>
      <c r="I148" s="246" t="s">
        <v>54</v>
      </c>
      <c r="J148" s="246" t="s">
        <v>389</v>
      </c>
      <c r="K148" s="245"/>
    </row>
    <row r="149" spans="2:11" s="1" customFormat="1" ht="17.25" customHeight="1">
      <c r="B149" s="244"/>
      <c r="C149" s="248" t="s">
        <v>390</v>
      </c>
      <c r="D149" s="248"/>
      <c r="E149" s="248"/>
      <c r="F149" s="249" t="s">
        <v>391</v>
      </c>
      <c r="G149" s="250"/>
      <c r="H149" s="248"/>
      <c r="I149" s="248"/>
      <c r="J149" s="248" t="s">
        <v>392</v>
      </c>
      <c r="K149" s="245"/>
    </row>
    <row r="150" spans="2:11" s="1" customFormat="1" ht="5.25" customHeight="1">
      <c r="B150" s="256"/>
      <c r="C150" s="251"/>
      <c r="D150" s="251"/>
      <c r="E150" s="251"/>
      <c r="F150" s="251"/>
      <c r="G150" s="252"/>
      <c r="H150" s="251"/>
      <c r="I150" s="251"/>
      <c r="J150" s="251"/>
      <c r="K150" s="279"/>
    </row>
    <row r="151" spans="2:11" s="1" customFormat="1" ht="15" customHeight="1">
      <c r="B151" s="256"/>
      <c r="C151" s="283" t="s">
        <v>396</v>
      </c>
      <c r="D151" s="233"/>
      <c r="E151" s="233"/>
      <c r="F151" s="284" t="s">
        <v>393</v>
      </c>
      <c r="G151" s="233"/>
      <c r="H151" s="283" t="s">
        <v>433</v>
      </c>
      <c r="I151" s="283" t="s">
        <v>395</v>
      </c>
      <c r="J151" s="283">
        <v>120</v>
      </c>
      <c r="K151" s="279"/>
    </row>
    <row r="152" spans="2:11" s="1" customFormat="1" ht="15" customHeight="1">
      <c r="B152" s="256"/>
      <c r="C152" s="283" t="s">
        <v>442</v>
      </c>
      <c r="D152" s="233"/>
      <c r="E152" s="233"/>
      <c r="F152" s="284" t="s">
        <v>393</v>
      </c>
      <c r="G152" s="233"/>
      <c r="H152" s="283" t="s">
        <v>453</v>
      </c>
      <c r="I152" s="283" t="s">
        <v>395</v>
      </c>
      <c r="J152" s="283" t="s">
        <v>444</v>
      </c>
      <c r="K152" s="279"/>
    </row>
    <row r="153" spans="2:11" s="1" customFormat="1" ht="15" customHeight="1">
      <c r="B153" s="256"/>
      <c r="C153" s="283" t="s">
        <v>341</v>
      </c>
      <c r="D153" s="233"/>
      <c r="E153" s="233"/>
      <c r="F153" s="284" t="s">
        <v>393</v>
      </c>
      <c r="G153" s="233"/>
      <c r="H153" s="283" t="s">
        <v>454</v>
      </c>
      <c r="I153" s="283" t="s">
        <v>395</v>
      </c>
      <c r="J153" s="283" t="s">
        <v>444</v>
      </c>
      <c r="K153" s="279"/>
    </row>
    <row r="154" spans="2:11" s="1" customFormat="1" ht="15" customHeight="1">
      <c r="B154" s="256"/>
      <c r="C154" s="283" t="s">
        <v>398</v>
      </c>
      <c r="D154" s="233"/>
      <c r="E154" s="233"/>
      <c r="F154" s="284" t="s">
        <v>399</v>
      </c>
      <c r="G154" s="233"/>
      <c r="H154" s="283" t="s">
        <v>433</v>
      </c>
      <c r="I154" s="283" t="s">
        <v>395</v>
      </c>
      <c r="J154" s="283">
        <v>50</v>
      </c>
      <c r="K154" s="279"/>
    </row>
    <row r="155" spans="2:11" s="1" customFormat="1" ht="15" customHeight="1">
      <c r="B155" s="256"/>
      <c r="C155" s="283" t="s">
        <v>401</v>
      </c>
      <c r="D155" s="233"/>
      <c r="E155" s="233"/>
      <c r="F155" s="284" t="s">
        <v>393</v>
      </c>
      <c r="G155" s="233"/>
      <c r="H155" s="283" t="s">
        <v>433</v>
      </c>
      <c r="I155" s="283" t="s">
        <v>403</v>
      </c>
      <c r="J155" s="283"/>
      <c r="K155" s="279"/>
    </row>
    <row r="156" spans="2:11" s="1" customFormat="1" ht="15" customHeight="1">
      <c r="B156" s="256"/>
      <c r="C156" s="283" t="s">
        <v>412</v>
      </c>
      <c r="D156" s="233"/>
      <c r="E156" s="233"/>
      <c r="F156" s="284" t="s">
        <v>399</v>
      </c>
      <c r="G156" s="233"/>
      <c r="H156" s="283" t="s">
        <v>433</v>
      </c>
      <c r="I156" s="283" t="s">
        <v>395</v>
      </c>
      <c r="J156" s="283">
        <v>50</v>
      </c>
      <c r="K156" s="279"/>
    </row>
    <row r="157" spans="2:11" s="1" customFormat="1" ht="15" customHeight="1">
      <c r="B157" s="256"/>
      <c r="C157" s="283" t="s">
        <v>420</v>
      </c>
      <c r="D157" s="233"/>
      <c r="E157" s="233"/>
      <c r="F157" s="284" t="s">
        <v>399</v>
      </c>
      <c r="G157" s="233"/>
      <c r="H157" s="283" t="s">
        <v>433</v>
      </c>
      <c r="I157" s="283" t="s">
        <v>395</v>
      </c>
      <c r="J157" s="283">
        <v>50</v>
      </c>
      <c r="K157" s="279"/>
    </row>
    <row r="158" spans="2:11" s="1" customFormat="1" ht="15" customHeight="1">
      <c r="B158" s="256"/>
      <c r="C158" s="283" t="s">
        <v>418</v>
      </c>
      <c r="D158" s="233"/>
      <c r="E158" s="233"/>
      <c r="F158" s="284" t="s">
        <v>399</v>
      </c>
      <c r="G158" s="233"/>
      <c r="H158" s="283" t="s">
        <v>433</v>
      </c>
      <c r="I158" s="283" t="s">
        <v>395</v>
      </c>
      <c r="J158" s="283">
        <v>50</v>
      </c>
      <c r="K158" s="279"/>
    </row>
    <row r="159" spans="2:11" s="1" customFormat="1" ht="15" customHeight="1">
      <c r="B159" s="256"/>
      <c r="C159" s="283" t="s">
        <v>130</v>
      </c>
      <c r="D159" s="233"/>
      <c r="E159" s="233"/>
      <c r="F159" s="284" t="s">
        <v>393</v>
      </c>
      <c r="G159" s="233"/>
      <c r="H159" s="283" t="s">
        <v>455</v>
      </c>
      <c r="I159" s="283" t="s">
        <v>395</v>
      </c>
      <c r="J159" s="283" t="s">
        <v>456</v>
      </c>
      <c r="K159" s="279"/>
    </row>
    <row r="160" spans="2:11" s="1" customFormat="1" ht="15" customHeight="1">
      <c r="B160" s="256"/>
      <c r="C160" s="283" t="s">
        <v>457</v>
      </c>
      <c r="D160" s="233"/>
      <c r="E160" s="233"/>
      <c r="F160" s="284" t="s">
        <v>393</v>
      </c>
      <c r="G160" s="233"/>
      <c r="H160" s="283" t="s">
        <v>458</v>
      </c>
      <c r="I160" s="283" t="s">
        <v>428</v>
      </c>
      <c r="J160" s="283"/>
      <c r="K160" s="279"/>
    </row>
    <row r="161" spans="2:11" s="1" customFormat="1" ht="15" customHeight="1">
      <c r="B161" s="285"/>
      <c r="C161" s="265"/>
      <c r="D161" s="265"/>
      <c r="E161" s="265"/>
      <c r="F161" s="265"/>
      <c r="G161" s="265"/>
      <c r="H161" s="265"/>
      <c r="I161" s="265"/>
      <c r="J161" s="265"/>
      <c r="K161" s="286"/>
    </row>
    <row r="162" spans="2:11" s="1" customFormat="1" ht="18.75" customHeight="1">
      <c r="B162" s="267"/>
      <c r="C162" s="277"/>
      <c r="D162" s="277"/>
      <c r="E162" s="277"/>
      <c r="F162" s="287"/>
      <c r="G162" s="277"/>
      <c r="H162" s="277"/>
      <c r="I162" s="277"/>
      <c r="J162" s="277"/>
      <c r="K162" s="267"/>
    </row>
    <row r="163" spans="2:11" s="1" customFormat="1" ht="18.75" customHeight="1">
      <c r="B163" s="240"/>
      <c r="C163" s="240"/>
      <c r="D163" s="240"/>
      <c r="E163" s="240"/>
      <c r="F163" s="240"/>
      <c r="G163" s="240"/>
      <c r="H163" s="240"/>
      <c r="I163" s="240"/>
      <c r="J163" s="240"/>
      <c r="K163" s="240"/>
    </row>
    <row r="164" spans="2:11" s="1" customFormat="1" ht="7.5" customHeight="1">
      <c r="B164" s="222"/>
      <c r="C164" s="223"/>
      <c r="D164" s="223"/>
      <c r="E164" s="223"/>
      <c r="F164" s="223"/>
      <c r="G164" s="223"/>
      <c r="H164" s="223"/>
      <c r="I164" s="223"/>
      <c r="J164" s="223"/>
      <c r="K164" s="224"/>
    </row>
    <row r="165" spans="2:11" s="1" customFormat="1" ht="45" customHeight="1">
      <c r="B165" s="225"/>
      <c r="C165" s="360" t="s">
        <v>459</v>
      </c>
      <c r="D165" s="360"/>
      <c r="E165" s="360"/>
      <c r="F165" s="360"/>
      <c r="G165" s="360"/>
      <c r="H165" s="360"/>
      <c r="I165" s="360"/>
      <c r="J165" s="360"/>
      <c r="K165" s="226"/>
    </row>
    <row r="166" spans="2:11" s="1" customFormat="1" ht="17.25" customHeight="1">
      <c r="B166" s="225"/>
      <c r="C166" s="246" t="s">
        <v>387</v>
      </c>
      <c r="D166" s="246"/>
      <c r="E166" s="246"/>
      <c r="F166" s="246" t="s">
        <v>388</v>
      </c>
      <c r="G166" s="288"/>
      <c r="H166" s="289" t="s">
        <v>51</v>
      </c>
      <c r="I166" s="289" t="s">
        <v>54</v>
      </c>
      <c r="J166" s="246" t="s">
        <v>389</v>
      </c>
      <c r="K166" s="226"/>
    </row>
    <row r="167" spans="2:11" s="1" customFormat="1" ht="17.25" customHeight="1">
      <c r="B167" s="227"/>
      <c r="C167" s="248" t="s">
        <v>390</v>
      </c>
      <c r="D167" s="248"/>
      <c r="E167" s="248"/>
      <c r="F167" s="249" t="s">
        <v>391</v>
      </c>
      <c r="G167" s="290"/>
      <c r="H167" s="291"/>
      <c r="I167" s="291"/>
      <c r="J167" s="248" t="s">
        <v>392</v>
      </c>
      <c r="K167" s="228"/>
    </row>
    <row r="168" spans="2:11" s="1" customFormat="1" ht="5.25" customHeight="1">
      <c r="B168" s="256"/>
      <c r="C168" s="251"/>
      <c r="D168" s="251"/>
      <c r="E168" s="251"/>
      <c r="F168" s="251"/>
      <c r="G168" s="252"/>
      <c r="H168" s="251"/>
      <c r="I168" s="251"/>
      <c r="J168" s="251"/>
      <c r="K168" s="279"/>
    </row>
    <row r="169" spans="2:11" s="1" customFormat="1" ht="15" customHeight="1">
      <c r="B169" s="256"/>
      <c r="C169" s="233" t="s">
        <v>396</v>
      </c>
      <c r="D169" s="233"/>
      <c r="E169" s="233"/>
      <c r="F169" s="254" t="s">
        <v>393</v>
      </c>
      <c r="G169" s="233"/>
      <c r="H169" s="233" t="s">
        <v>433</v>
      </c>
      <c r="I169" s="233" t="s">
        <v>395</v>
      </c>
      <c r="J169" s="233">
        <v>120</v>
      </c>
      <c r="K169" s="279"/>
    </row>
    <row r="170" spans="2:11" s="1" customFormat="1" ht="15" customHeight="1">
      <c r="B170" s="256"/>
      <c r="C170" s="233" t="s">
        <v>442</v>
      </c>
      <c r="D170" s="233"/>
      <c r="E170" s="233"/>
      <c r="F170" s="254" t="s">
        <v>393</v>
      </c>
      <c r="G170" s="233"/>
      <c r="H170" s="233" t="s">
        <v>443</v>
      </c>
      <c r="I170" s="233" t="s">
        <v>395</v>
      </c>
      <c r="J170" s="233" t="s">
        <v>444</v>
      </c>
      <c r="K170" s="279"/>
    </row>
    <row r="171" spans="2:11" s="1" customFormat="1" ht="15" customHeight="1">
      <c r="B171" s="256"/>
      <c r="C171" s="233" t="s">
        <v>341</v>
      </c>
      <c r="D171" s="233"/>
      <c r="E171" s="233"/>
      <c r="F171" s="254" t="s">
        <v>393</v>
      </c>
      <c r="G171" s="233"/>
      <c r="H171" s="233" t="s">
        <v>460</v>
      </c>
      <c r="I171" s="233" t="s">
        <v>395</v>
      </c>
      <c r="J171" s="233" t="s">
        <v>444</v>
      </c>
      <c r="K171" s="279"/>
    </row>
    <row r="172" spans="2:11" s="1" customFormat="1" ht="15" customHeight="1">
      <c r="B172" s="256"/>
      <c r="C172" s="233" t="s">
        <v>398</v>
      </c>
      <c r="D172" s="233"/>
      <c r="E172" s="233"/>
      <c r="F172" s="254" t="s">
        <v>399</v>
      </c>
      <c r="G172" s="233"/>
      <c r="H172" s="233" t="s">
        <v>460</v>
      </c>
      <c r="I172" s="233" t="s">
        <v>395</v>
      </c>
      <c r="J172" s="233">
        <v>50</v>
      </c>
      <c r="K172" s="279"/>
    </row>
    <row r="173" spans="2:11" s="1" customFormat="1" ht="15" customHeight="1">
      <c r="B173" s="256"/>
      <c r="C173" s="233" t="s">
        <v>401</v>
      </c>
      <c r="D173" s="233"/>
      <c r="E173" s="233"/>
      <c r="F173" s="254" t="s">
        <v>393</v>
      </c>
      <c r="G173" s="233"/>
      <c r="H173" s="233" t="s">
        <v>460</v>
      </c>
      <c r="I173" s="233" t="s">
        <v>403</v>
      </c>
      <c r="J173" s="233"/>
      <c r="K173" s="279"/>
    </row>
    <row r="174" spans="2:11" s="1" customFormat="1" ht="15" customHeight="1">
      <c r="B174" s="256"/>
      <c r="C174" s="233" t="s">
        <v>412</v>
      </c>
      <c r="D174" s="233"/>
      <c r="E174" s="233"/>
      <c r="F174" s="254" t="s">
        <v>399</v>
      </c>
      <c r="G174" s="233"/>
      <c r="H174" s="233" t="s">
        <v>460</v>
      </c>
      <c r="I174" s="233" t="s">
        <v>395</v>
      </c>
      <c r="J174" s="233">
        <v>50</v>
      </c>
      <c r="K174" s="279"/>
    </row>
    <row r="175" spans="2:11" s="1" customFormat="1" ht="15" customHeight="1">
      <c r="B175" s="256"/>
      <c r="C175" s="233" t="s">
        <v>420</v>
      </c>
      <c r="D175" s="233"/>
      <c r="E175" s="233"/>
      <c r="F175" s="254" t="s">
        <v>399</v>
      </c>
      <c r="G175" s="233"/>
      <c r="H175" s="233" t="s">
        <v>460</v>
      </c>
      <c r="I175" s="233" t="s">
        <v>395</v>
      </c>
      <c r="J175" s="233">
        <v>50</v>
      </c>
      <c r="K175" s="279"/>
    </row>
    <row r="176" spans="2:11" s="1" customFormat="1" ht="15" customHeight="1">
      <c r="B176" s="256"/>
      <c r="C176" s="233" t="s">
        <v>418</v>
      </c>
      <c r="D176" s="233"/>
      <c r="E176" s="233"/>
      <c r="F176" s="254" t="s">
        <v>399</v>
      </c>
      <c r="G176" s="233"/>
      <c r="H176" s="233" t="s">
        <v>460</v>
      </c>
      <c r="I176" s="233" t="s">
        <v>395</v>
      </c>
      <c r="J176" s="233">
        <v>50</v>
      </c>
      <c r="K176" s="279"/>
    </row>
    <row r="177" spans="2:11" s="1" customFormat="1" ht="15" customHeight="1">
      <c r="B177" s="256"/>
      <c r="C177" s="233" t="s">
        <v>138</v>
      </c>
      <c r="D177" s="233"/>
      <c r="E177" s="233"/>
      <c r="F177" s="254" t="s">
        <v>393</v>
      </c>
      <c r="G177" s="233"/>
      <c r="H177" s="233" t="s">
        <v>461</v>
      </c>
      <c r="I177" s="233" t="s">
        <v>462</v>
      </c>
      <c r="J177" s="233"/>
      <c r="K177" s="279"/>
    </row>
    <row r="178" spans="2:11" s="1" customFormat="1" ht="15" customHeight="1">
      <c r="B178" s="256"/>
      <c r="C178" s="233" t="s">
        <v>54</v>
      </c>
      <c r="D178" s="233"/>
      <c r="E178" s="233"/>
      <c r="F178" s="254" t="s">
        <v>393</v>
      </c>
      <c r="G178" s="233"/>
      <c r="H178" s="233" t="s">
        <v>463</v>
      </c>
      <c r="I178" s="233" t="s">
        <v>464</v>
      </c>
      <c r="J178" s="233">
        <v>1</v>
      </c>
      <c r="K178" s="279"/>
    </row>
    <row r="179" spans="2:11" s="1" customFormat="1" ht="15" customHeight="1">
      <c r="B179" s="256"/>
      <c r="C179" s="233" t="s">
        <v>50</v>
      </c>
      <c r="D179" s="233"/>
      <c r="E179" s="233"/>
      <c r="F179" s="254" t="s">
        <v>393</v>
      </c>
      <c r="G179" s="233"/>
      <c r="H179" s="233" t="s">
        <v>465</v>
      </c>
      <c r="I179" s="233" t="s">
        <v>395</v>
      </c>
      <c r="J179" s="233">
        <v>20</v>
      </c>
      <c r="K179" s="279"/>
    </row>
    <row r="180" spans="2:11" s="1" customFormat="1" ht="15" customHeight="1">
      <c r="B180" s="256"/>
      <c r="C180" s="233" t="s">
        <v>51</v>
      </c>
      <c r="D180" s="233"/>
      <c r="E180" s="233"/>
      <c r="F180" s="254" t="s">
        <v>393</v>
      </c>
      <c r="G180" s="233"/>
      <c r="H180" s="233" t="s">
        <v>466</v>
      </c>
      <c r="I180" s="233" t="s">
        <v>395</v>
      </c>
      <c r="J180" s="233">
        <v>255</v>
      </c>
      <c r="K180" s="279"/>
    </row>
    <row r="181" spans="2:11" s="1" customFormat="1" ht="15" customHeight="1">
      <c r="B181" s="256"/>
      <c r="C181" s="233" t="s">
        <v>139</v>
      </c>
      <c r="D181" s="233"/>
      <c r="E181" s="233"/>
      <c r="F181" s="254" t="s">
        <v>393</v>
      </c>
      <c r="G181" s="233"/>
      <c r="H181" s="233" t="s">
        <v>357</v>
      </c>
      <c r="I181" s="233" t="s">
        <v>395</v>
      </c>
      <c r="J181" s="233">
        <v>10</v>
      </c>
      <c r="K181" s="279"/>
    </row>
    <row r="182" spans="2:11" s="1" customFormat="1" ht="15" customHeight="1">
      <c r="B182" s="256"/>
      <c r="C182" s="233" t="s">
        <v>140</v>
      </c>
      <c r="D182" s="233"/>
      <c r="E182" s="233"/>
      <c r="F182" s="254" t="s">
        <v>393</v>
      </c>
      <c r="G182" s="233"/>
      <c r="H182" s="233" t="s">
        <v>467</v>
      </c>
      <c r="I182" s="233" t="s">
        <v>428</v>
      </c>
      <c r="J182" s="233"/>
      <c r="K182" s="279"/>
    </row>
    <row r="183" spans="2:11" s="1" customFormat="1" ht="15" customHeight="1">
      <c r="B183" s="256"/>
      <c r="C183" s="233" t="s">
        <v>468</v>
      </c>
      <c r="D183" s="233"/>
      <c r="E183" s="233"/>
      <c r="F183" s="254" t="s">
        <v>393</v>
      </c>
      <c r="G183" s="233"/>
      <c r="H183" s="233" t="s">
        <v>469</v>
      </c>
      <c r="I183" s="233" t="s">
        <v>428</v>
      </c>
      <c r="J183" s="233"/>
      <c r="K183" s="279"/>
    </row>
    <row r="184" spans="2:11" s="1" customFormat="1" ht="15" customHeight="1">
      <c r="B184" s="256"/>
      <c r="C184" s="233" t="s">
        <v>457</v>
      </c>
      <c r="D184" s="233"/>
      <c r="E184" s="233"/>
      <c r="F184" s="254" t="s">
        <v>393</v>
      </c>
      <c r="G184" s="233"/>
      <c r="H184" s="233" t="s">
        <v>470</v>
      </c>
      <c r="I184" s="233" t="s">
        <v>428</v>
      </c>
      <c r="J184" s="233"/>
      <c r="K184" s="279"/>
    </row>
    <row r="185" spans="2:11" s="1" customFormat="1" ht="15" customHeight="1">
      <c r="B185" s="256"/>
      <c r="C185" s="233" t="s">
        <v>142</v>
      </c>
      <c r="D185" s="233"/>
      <c r="E185" s="233"/>
      <c r="F185" s="254" t="s">
        <v>399</v>
      </c>
      <c r="G185" s="233"/>
      <c r="H185" s="233" t="s">
        <v>471</v>
      </c>
      <c r="I185" s="233" t="s">
        <v>395</v>
      </c>
      <c r="J185" s="233">
        <v>50</v>
      </c>
      <c r="K185" s="279"/>
    </row>
    <row r="186" spans="2:11" s="1" customFormat="1" ht="15" customHeight="1">
      <c r="B186" s="256"/>
      <c r="C186" s="233" t="s">
        <v>472</v>
      </c>
      <c r="D186" s="233"/>
      <c r="E186" s="233"/>
      <c r="F186" s="254" t="s">
        <v>399</v>
      </c>
      <c r="G186" s="233"/>
      <c r="H186" s="233" t="s">
        <v>473</v>
      </c>
      <c r="I186" s="233" t="s">
        <v>474</v>
      </c>
      <c r="J186" s="233"/>
      <c r="K186" s="279"/>
    </row>
    <row r="187" spans="2:11" s="1" customFormat="1" ht="15" customHeight="1">
      <c r="B187" s="256"/>
      <c r="C187" s="233" t="s">
        <v>475</v>
      </c>
      <c r="D187" s="233"/>
      <c r="E187" s="233"/>
      <c r="F187" s="254" t="s">
        <v>399</v>
      </c>
      <c r="G187" s="233"/>
      <c r="H187" s="233" t="s">
        <v>476</v>
      </c>
      <c r="I187" s="233" t="s">
        <v>474</v>
      </c>
      <c r="J187" s="233"/>
      <c r="K187" s="279"/>
    </row>
    <row r="188" spans="2:11" s="1" customFormat="1" ht="15" customHeight="1">
      <c r="B188" s="256"/>
      <c r="C188" s="233" t="s">
        <v>477</v>
      </c>
      <c r="D188" s="233"/>
      <c r="E188" s="233"/>
      <c r="F188" s="254" t="s">
        <v>399</v>
      </c>
      <c r="G188" s="233"/>
      <c r="H188" s="233" t="s">
        <v>478</v>
      </c>
      <c r="I188" s="233" t="s">
        <v>474</v>
      </c>
      <c r="J188" s="233"/>
      <c r="K188" s="279"/>
    </row>
    <row r="189" spans="2:11" s="1" customFormat="1" ht="15" customHeight="1">
      <c r="B189" s="256"/>
      <c r="C189" s="292" t="s">
        <v>479</v>
      </c>
      <c r="D189" s="233"/>
      <c r="E189" s="233"/>
      <c r="F189" s="254" t="s">
        <v>399</v>
      </c>
      <c r="G189" s="233"/>
      <c r="H189" s="233" t="s">
        <v>480</v>
      </c>
      <c r="I189" s="233" t="s">
        <v>481</v>
      </c>
      <c r="J189" s="293" t="s">
        <v>482</v>
      </c>
      <c r="K189" s="279"/>
    </row>
    <row r="190" spans="2:11" s="16" customFormat="1" ht="15" customHeight="1">
      <c r="B190" s="294"/>
      <c r="C190" s="295" t="s">
        <v>483</v>
      </c>
      <c r="D190" s="296"/>
      <c r="E190" s="296"/>
      <c r="F190" s="297" t="s">
        <v>399</v>
      </c>
      <c r="G190" s="296"/>
      <c r="H190" s="296" t="s">
        <v>484</v>
      </c>
      <c r="I190" s="296" t="s">
        <v>481</v>
      </c>
      <c r="J190" s="298" t="s">
        <v>482</v>
      </c>
      <c r="K190" s="299"/>
    </row>
    <row r="191" spans="2:11" s="1" customFormat="1" ht="15" customHeight="1">
      <c r="B191" s="256"/>
      <c r="C191" s="292" t="s">
        <v>39</v>
      </c>
      <c r="D191" s="233"/>
      <c r="E191" s="233"/>
      <c r="F191" s="254" t="s">
        <v>393</v>
      </c>
      <c r="G191" s="233"/>
      <c r="H191" s="230" t="s">
        <v>485</v>
      </c>
      <c r="I191" s="233" t="s">
        <v>486</v>
      </c>
      <c r="J191" s="233"/>
      <c r="K191" s="279"/>
    </row>
    <row r="192" spans="2:11" s="1" customFormat="1" ht="15" customHeight="1">
      <c r="B192" s="256"/>
      <c r="C192" s="292" t="s">
        <v>487</v>
      </c>
      <c r="D192" s="233"/>
      <c r="E192" s="233"/>
      <c r="F192" s="254" t="s">
        <v>393</v>
      </c>
      <c r="G192" s="233"/>
      <c r="H192" s="233" t="s">
        <v>488</v>
      </c>
      <c r="I192" s="233" t="s">
        <v>428</v>
      </c>
      <c r="J192" s="233"/>
      <c r="K192" s="279"/>
    </row>
    <row r="193" spans="2:11" s="1" customFormat="1" ht="15" customHeight="1">
      <c r="B193" s="256"/>
      <c r="C193" s="292" t="s">
        <v>489</v>
      </c>
      <c r="D193" s="233"/>
      <c r="E193" s="233"/>
      <c r="F193" s="254" t="s">
        <v>393</v>
      </c>
      <c r="G193" s="233"/>
      <c r="H193" s="233" t="s">
        <v>490</v>
      </c>
      <c r="I193" s="233" t="s">
        <v>428</v>
      </c>
      <c r="J193" s="233"/>
      <c r="K193" s="279"/>
    </row>
    <row r="194" spans="2:11" s="1" customFormat="1" ht="15" customHeight="1">
      <c r="B194" s="256"/>
      <c r="C194" s="292" t="s">
        <v>491</v>
      </c>
      <c r="D194" s="233"/>
      <c r="E194" s="233"/>
      <c r="F194" s="254" t="s">
        <v>399</v>
      </c>
      <c r="G194" s="233"/>
      <c r="H194" s="233" t="s">
        <v>492</v>
      </c>
      <c r="I194" s="233" t="s">
        <v>428</v>
      </c>
      <c r="J194" s="233"/>
      <c r="K194" s="279"/>
    </row>
    <row r="195" spans="2:11" s="1" customFormat="1" ht="15" customHeight="1">
      <c r="B195" s="285"/>
      <c r="C195" s="300"/>
      <c r="D195" s="265"/>
      <c r="E195" s="265"/>
      <c r="F195" s="265"/>
      <c r="G195" s="265"/>
      <c r="H195" s="265"/>
      <c r="I195" s="265"/>
      <c r="J195" s="265"/>
      <c r="K195" s="286"/>
    </row>
    <row r="196" spans="2:11" s="1" customFormat="1" ht="18.75" customHeight="1">
      <c r="B196" s="267"/>
      <c r="C196" s="277"/>
      <c r="D196" s="277"/>
      <c r="E196" s="277"/>
      <c r="F196" s="287"/>
      <c r="G196" s="277"/>
      <c r="H196" s="277"/>
      <c r="I196" s="277"/>
      <c r="J196" s="277"/>
      <c r="K196" s="267"/>
    </row>
    <row r="197" spans="2:11" s="1" customFormat="1" ht="18.75" customHeight="1">
      <c r="B197" s="267"/>
      <c r="C197" s="277"/>
      <c r="D197" s="277"/>
      <c r="E197" s="277"/>
      <c r="F197" s="287"/>
      <c r="G197" s="277"/>
      <c r="H197" s="277"/>
      <c r="I197" s="277"/>
      <c r="J197" s="277"/>
      <c r="K197" s="267"/>
    </row>
    <row r="198" spans="2:11" s="1" customFormat="1" ht="18.75" customHeight="1">
      <c r="B198" s="240"/>
      <c r="C198" s="240"/>
      <c r="D198" s="240"/>
      <c r="E198" s="240"/>
      <c r="F198" s="240"/>
      <c r="G198" s="240"/>
      <c r="H198" s="240"/>
      <c r="I198" s="240"/>
      <c r="J198" s="240"/>
      <c r="K198" s="240"/>
    </row>
    <row r="199" spans="2:11" s="1" customFormat="1" ht="13.5">
      <c r="B199" s="222"/>
      <c r="C199" s="223"/>
      <c r="D199" s="223"/>
      <c r="E199" s="223"/>
      <c r="F199" s="223"/>
      <c r="G199" s="223"/>
      <c r="H199" s="223"/>
      <c r="I199" s="223"/>
      <c r="J199" s="223"/>
      <c r="K199" s="224"/>
    </row>
    <row r="200" spans="2:11" s="1" customFormat="1" ht="21">
      <c r="B200" s="225"/>
      <c r="C200" s="360" t="s">
        <v>493</v>
      </c>
      <c r="D200" s="360"/>
      <c r="E200" s="360"/>
      <c r="F200" s="360"/>
      <c r="G200" s="360"/>
      <c r="H200" s="360"/>
      <c r="I200" s="360"/>
      <c r="J200" s="360"/>
      <c r="K200" s="226"/>
    </row>
    <row r="201" spans="2:11" s="1" customFormat="1" ht="25.5" customHeight="1">
      <c r="B201" s="225"/>
      <c r="C201" s="301" t="s">
        <v>494</v>
      </c>
      <c r="D201" s="301"/>
      <c r="E201" s="301"/>
      <c r="F201" s="301" t="s">
        <v>495</v>
      </c>
      <c r="G201" s="302"/>
      <c r="H201" s="363" t="s">
        <v>496</v>
      </c>
      <c r="I201" s="363"/>
      <c r="J201" s="363"/>
      <c r="K201" s="226"/>
    </row>
    <row r="202" spans="2:11" s="1" customFormat="1" ht="5.25" customHeight="1">
      <c r="B202" s="256"/>
      <c r="C202" s="251"/>
      <c r="D202" s="251"/>
      <c r="E202" s="251"/>
      <c r="F202" s="251"/>
      <c r="G202" s="277"/>
      <c r="H202" s="251"/>
      <c r="I202" s="251"/>
      <c r="J202" s="251"/>
      <c r="K202" s="279"/>
    </row>
    <row r="203" spans="2:11" s="1" customFormat="1" ht="15" customHeight="1">
      <c r="B203" s="256"/>
      <c r="C203" s="233" t="s">
        <v>486</v>
      </c>
      <c r="D203" s="233"/>
      <c r="E203" s="233"/>
      <c r="F203" s="254" t="s">
        <v>40</v>
      </c>
      <c r="G203" s="233"/>
      <c r="H203" s="364" t="s">
        <v>497</v>
      </c>
      <c r="I203" s="364"/>
      <c r="J203" s="364"/>
      <c r="K203" s="279"/>
    </row>
    <row r="204" spans="2:11" s="1" customFormat="1" ht="15" customHeight="1">
      <c r="B204" s="256"/>
      <c r="C204" s="233"/>
      <c r="D204" s="233"/>
      <c r="E204" s="233"/>
      <c r="F204" s="254" t="s">
        <v>41</v>
      </c>
      <c r="G204" s="233"/>
      <c r="H204" s="364" t="s">
        <v>498</v>
      </c>
      <c r="I204" s="364"/>
      <c r="J204" s="364"/>
      <c r="K204" s="279"/>
    </row>
    <row r="205" spans="2:11" s="1" customFormat="1" ht="15" customHeight="1">
      <c r="B205" s="256"/>
      <c r="C205" s="233"/>
      <c r="D205" s="233"/>
      <c r="E205" s="233"/>
      <c r="F205" s="254" t="s">
        <v>44</v>
      </c>
      <c r="G205" s="233"/>
      <c r="H205" s="364" t="s">
        <v>499</v>
      </c>
      <c r="I205" s="364"/>
      <c r="J205" s="364"/>
      <c r="K205" s="279"/>
    </row>
    <row r="206" spans="2:11" s="1" customFormat="1" ht="15" customHeight="1">
      <c r="B206" s="256"/>
      <c r="C206" s="233"/>
      <c r="D206" s="233"/>
      <c r="E206" s="233"/>
      <c r="F206" s="254" t="s">
        <v>42</v>
      </c>
      <c r="G206" s="233"/>
      <c r="H206" s="364" t="s">
        <v>500</v>
      </c>
      <c r="I206" s="364"/>
      <c r="J206" s="364"/>
      <c r="K206" s="279"/>
    </row>
    <row r="207" spans="2:11" s="1" customFormat="1" ht="15" customHeight="1">
      <c r="B207" s="256"/>
      <c r="C207" s="233"/>
      <c r="D207" s="233"/>
      <c r="E207" s="233"/>
      <c r="F207" s="254" t="s">
        <v>43</v>
      </c>
      <c r="G207" s="233"/>
      <c r="H207" s="364" t="s">
        <v>501</v>
      </c>
      <c r="I207" s="364"/>
      <c r="J207" s="364"/>
      <c r="K207" s="279"/>
    </row>
    <row r="208" spans="2:11" s="1" customFormat="1" ht="15" customHeight="1">
      <c r="B208" s="256"/>
      <c r="C208" s="233"/>
      <c r="D208" s="233"/>
      <c r="E208" s="233"/>
      <c r="F208" s="254"/>
      <c r="G208" s="233"/>
      <c r="H208" s="233"/>
      <c r="I208" s="233"/>
      <c r="J208" s="233"/>
      <c r="K208" s="279"/>
    </row>
    <row r="209" spans="2:11" s="1" customFormat="1" ht="15" customHeight="1">
      <c r="B209" s="256"/>
      <c r="C209" s="233" t="s">
        <v>440</v>
      </c>
      <c r="D209" s="233"/>
      <c r="E209" s="233"/>
      <c r="F209" s="254" t="s">
        <v>76</v>
      </c>
      <c r="G209" s="233"/>
      <c r="H209" s="364" t="s">
        <v>502</v>
      </c>
      <c r="I209" s="364"/>
      <c r="J209" s="364"/>
      <c r="K209" s="279"/>
    </row>
    <row r="210" spans="2:11" s="1" customFormat="1" ht="15" customHeight="1">
      <c r="B210" s="256"/>
      <c r="C210" s="233"/>
      <c r="D210" s="233"/>
      <c r="E210" s="233"/>
      <c r="F210" s="254" t="s">
        <v>335</v>
      </c>
      <c r="G210" s="233"/>
      <c r="H210" s="364" t="s">
        <v>336</v>
      </c>
      <c r="I210" s="364"/>
      <c r="J210" s="364"/>
      <c r="K210" s="279"/>
    </row>
    <row r="211" spans="2:11" s="1" customFormat="1" ht="15" customHeight="1">
      <c r="B211" s="256"/>
      <c r="C211" s="233"/>
      <c r="D211" s="233"/>
      <c r="E211" s="233"/>
      <c r="F211" s="254" t="s">
        <v>333</v>
      </c>
      <c r="G211" s="233"/>
      <c r="H211" s="364" t="s">
        <v>503</v>
      </c>
      <c r="I211" s="364"/>
      <c r="J211" s="364"/>
      <c r="K211" s="279"/>
    </row>
    <row r="212" spans="2:11" s="1" customFormat="1" ht="15" customHeight="1">
      <c r="B212" s="303"/>
      <c r="C212" s="233"/>
      <c r="D212" s="233"/>
      <c r="E212" s="233"/>
      <c r="F212" s="254" t="s">
        <v>337</v>
      </c>
      <c r="G212" s="292"/>
      <c r="H212" s="365" t="s">
        <v>338</v>
      </c>
      <c r="I212" s="365"/>
      <c r="J212" s="365"/>
      <c r="K212" s="304"/>
    </row>
    <row r="213" spans="2:11" s="1" customFormat="1" ht="15" customHeight="1">
      <c r="B213" s="303"/>
      <c r="C213" s="233"/>
      <c r="D213" s="233"/>
      <c r="E213" s="233"/>
      <c r="F213" s="254" t="s">
        <v>339</v>
      </c>
      <c r="G213" s="292"/>
      <c r="H213" s="365" t="s">
        <v>504</v>
      </c>
      <c r="I213" s="365"/>
      <c r="J213" s="365"/>
      <c r="K213" s="304"/>
    </row>
    <row r="214" spans="2:11" s="1" customFormat="1" ht="15" customHeight="1">
      <c r="B214" s="303"/>
      <c r="C214" s="233"/>
      <c r="D214" s="233"/>
      <c r="E214" s="233"/>
      <c r="F214" s="254"/>
      <c r="G214" s="292"/>
      <c r="H214" s="283"/>
      <c r="I214" s="283"/>
      <c r="J214" s="283"/>
      <c r="K214" s="304"/>
    </row>
    <row r="215" spans="2:11" s="1" customFormat="1" ht="15" customHeight="1">
      <c r="B215" s="303"/>
      <c r="C215" s="233" t="s">
        <v>464</v>
      </c>
      <c r="D215" s="233"/>
      <c r="E215" s="233"/>
      <c r="F215" s="254">
        <v>1</v>
      </c>
      <c r="G215" s="292"/>
      <c r="H215" s="365" t="s">
        <v>505</v>
      </c>
      <c r="I215" s="365"/>
      <c r="J215" s="365"/>
      <c r="K215" s="304"/>
    </row>
    <row r="216" spans="2:11" s="1" customFormat="1" ht="15" customHeight="1">
      <c r="B216" s="303"/>
      <c r="C216" s="233"/>
      <c r="D216" s="233"/>
      <c r="E216" s="233"/>
      <c r="F216" s="254">
        <v>2</v>
      </c>
      <c r="G216" s="292"/>
      <c r="H216" s="365" t="s">
        <v>506</v>
      </c>
      <c r="I216" s="365"/>
      <c r="J216" s="365"/>
      <c r="K216" s="304"/>
    </row>
    <row r="217" spans="2:11" s="1" customFormat="1" ht="15" customHeight="1">
      <c r="B217" s="303"/>
      <c r="C217" s="233"/>
      <c r="D217" s="233"/>
      <c r="E217" s="233"/>
      <c r="F217" s="254">
        <v>3</v>
      </c>
      <c r="G217" s="292"/>
      <c r="H217" s="365" t="s">
        <v>507</v>
      </c>
      <c r="I217" s="365"/>
      <c r="J217" s="365"/>
      <c r="K217" s="304"/>
    </row>
    <row r="218" spans="2:11" s="1" customFormat="1" ht="15" customHeight="1">
      <c r="B218" s="303"/>
      <c r="C218" s="233"/>
      <c r="D218" s="233"/>
      <c r="E218" s="233"/>
      <c r="F218" s="254">
        <v>4</v>
      </c>
      <c r="G218" s="292"/>
      <c r="H218" s="365" t="s">
        <v>508</v>
      </c>
      <c r="I218" s="365"/>
      <c r="J218" s="365"/>
      <c r="K218" s="304"/>
    </row>
    <row r="219" spans="2:11" s="1" customFormat="1" ht="12.75" customHeight="1">
      <c r="B219" s="305"/>
      <c r="C219" s="306"/>
      <c r="D219" s="306"/>
      <c r="E219" s="306"/>
      <c r="F219" s="306"/>
      <c r="G219" s="306"/>
      <c r="H219" s="306"/>
      <c r="I219" s="306"/>
      <c r="J219" s="306"/>
      <c r="K219" s="307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0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78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127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128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ROUND((SUM(BE83:BE107)),  2)</f>
        <v>0</v>
      </c>
      <c r="G33" s="35"/>
      <c r="H33" s="35"/>
      <c r="I33" s="119">
        <v>0.21</v>
      </c>
      <c r="J33" s="118">
        <f>ROUND(((SUM(BE83:BE107))*I33),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ROUND((SUM(BF83:BF107)),  2)</f>
        <v>0</v>
      </c>
      <c r="G34" s="35"/>
      <c r="H34" s="35"/>
      <c r="I34" s="119">
        <v>0.12</v>
      </c>
      <c r="J34" s="118">
        <f>ROUND(((SUM(BF83:BF107))*I34),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ROUND((SUM(BG83:BG107)),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ROUND((SUM(BH83:BH107)),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ROUND((SUM(BI83:BI107)),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SO1 - SLEZSKE PREDMESTI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Pouchov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J100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J101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SO1 - SLEZSKE PREDMESTI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Pouchov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P84+P100</f>
        <v>0</v>
      </c>
      <c r="Q83" s="73"/>
      <c r="R83" s="155">
        <f>R84+R100</f>
        <v>0</v>
      </c>
      <c r="S83" s="73"/>
      <c r="T83" s="156">
        <f>T84+T100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BK84+BK100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SUM(P86:P99)</f>
        <v>0</v>
      </c>
      <c r="Q85" s="166"/>
      <c r="R85" s="167">
        <f>SUM(R86:R99)</f>
        <v>0</v>
      </c>
      <c r="S85" s="166"/>
      <c r="T85" s="168">
        <f>SUM(T86:T99)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SUM(BK86:BK99)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7.6999999999999999E-2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160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166</v>
      </c>
      <c r="G89" s="195"/>
      <c r="H89" s="198">
        <v>7.6999999999999999E-2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79</v>
      </c>
      <c r="D90" s="174" t="s">
        <v>154</v>
      </c>
      <c r="E90" s="175" t="s">
        <v>167</v>
      </c>
      <c r="F90" s="176" t="s">
        <v>168</v>
      </c>
      <c r="G90" s="177" t="s">
        <v>157</v>
      </c>
      <c r="H90" s="178">
        <v>3.3000000000000002E-2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169</v>
      </c>
    </row>
    <row r="91" spans="1:65" s="2" customFormat="1" ht="11.25">
      <c r="A91" s="35"/>
      <c r="B91" s="36"/>
      <c r="C91" s="37"/>
      <c r="D91" s="187" t="s">
        <v>161</v>
      </c>
      <c r="E91" s="37"/>
      <c r="F91" s="188" t="s">
        <v>170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171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3" customFormat="1" ht="11.25">
      <c r="B93" s="194"/>
      <c r="C93" s="195"/>
      <c r="D93" s="187" t="s">
        <v>165</v>
      </c>
      <c r="E93" s="196" t="s">
        <v>19</v>
      </c>
      <c r="F93" s="197" t="s">
        <v>172</v>
      </c>
      <c r="G93" s="195"/>
      <c r="H93" s="198">
        <v>3.3000000000000002E-2</v>
      </c>
      <c r="I93" s="199"/>
      <c r="J93" s="195"/>
      <c r="K93" s="195"/>
      <c r="L93" s="200"/>
      <c r="M93" s="201"/>
      <c r="N93" s="202"/>
      <c r="O93" s="202"/>
      <c r="P93" s="202"/>
      <c r="Q93" s="202"/>
      <c r="R93" s="202"/>
      <c r="S93" s="202"/>
      <c r="T93" s="203"/>
      <c r="AT93" s="204" t="s">
        <v>165</v>
      </c>
      <c r="AU93" s="204" t="s">
        <v>79</v>
      </c>
      <c r="AV93" s="13" t="s">
        <v>79</v>
      </c>
      <c r="AW93" s="13" t="s">
        <v>31</v>
      </c>
      <c r="AX93" s="13" t="s">
        <v>77</v>
      </c>
      <c r="AY93" s="204" t="s">
        <v>152</v>
      </c>
    </row>
    <row r="94" spans="1:65" s="2" customFormat="1" ht="14.45" customHeight="1">
      <c r="A94" s="35"/>
      <c r="B94" s="36"/>
      <c r="C94" s="174" t="s">
        <v>173</v>
      </c>
      <c r="D94" s="174" t="s">
        <v>154</v>
      </c>
      <c r="E94" s="175" t="s">
        <v>174</v>
      </c>
      <c r="F94" s="176" t="s">
        <v>175</v>
      </c>
      <c r="G94" s="177" t="s">
        <v>157</v>
      </c>
      <c r="H94" s="178">
        <v>7.6999999999999999E-2</v>
      </c>
      <c r="I94" s="179"/>
      <c r="J94" s="180">
        <f>ROUND(I94*H94,2)</f>
        <v>0</v>
      </c>
      <c r="K94" s="176" t="s">
        <v>158</v>
      </c>
      <c r="L94" s="40"/>
      <c r="M94" s="181" t="s">
        <v>19</v>
      </c>
      <c r="N94" s="182" t="s">
        <v>40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159</v>
      </c>
      <c r="AT94" s="185" t="s">
        <v>154</v>
      </c>
      <c r="AU94" s="185" t="s">
        <v>79</v>
      </c>
      <c r="AY94" s="18" t="s">
        <v>152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77</v>
      </c>
      <c r="BK94" s="186">
        <f>ROUND(I94*H94,2)</f>
        <v>0</v>
      </c>
      <c r="BL94" s="18" t="s">
        <v>159</v>
      </c>
      <c r="BM94" s="185" t="s">
        <v>176</v>
      </c>
    </row>
    <row r="95" spans="1:65" s="2" customFormat="1" ht="11.25">
      <c r="A95" s="35"/>
      <c r="B95" s="36"/>
      <c r="C95" s="37"/>
      <c r="D95" s="187" t="s">
        <v>161</v>
      </c>
      <c r="E95" s="37"/>
      <c r="F95" s="188" t="s">
        <v>177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161</v>
      </c>
      <c r="AU95" s="18" t="s">
        <v>79</v>
      </c>
    </row>
    <row r="96" spans="1:65" s="2" customFormat="1" ht="11.25">
      <c r="A96" s="35"/>
      <c r="B96" s="36"/>
      <c r="C96" s="37"/>
      <c r="D96" s="192" t="s">
        <v>163</v>
      </c>
      <c r="E96" s="37"/>
      <c r="F96" s="193" t="s">
        <v>178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163</v>
      </c>
      <c r="AU96" s="18" t="s">
        <v>79</v>
      </c>
    </row>
    <row r="97" spans="1:65" s="2" customFormat="1" ht="14.45" customHeight="1">
      <c r="A97" s="35"/>
      <c r="B97" s="36"/>
      <c r="C97" s="174" t="s">
        <v>159</v>
      </c>
      <c r="D97" s="174" t="s">
        <v>154</v>
      </c>
      <c r="E97" s="175" t="s">
        <v>179</v>
      </c>
      <c r="F97" s="176" t="s">
        <v>180</v>
      </c>
      <c r="G97" s="177" t="s">
        <v>157</v>
      </c>
      <c r="H97" s="178">
        <v>3.3000000000000002E-2</v>
      </c>
      <c r="I97" s="179"/>
      <c r="J97" s="180">
        <f>ROUND(I97*H97,2)</f>
        <v>0</v>
      </c>
      <c r="K97" s="176" t="s">
        <v>158</v>
      </c>
      <c r="L97" s="40"/>
      <c r="M97" s="181" t="s">
        <v>19</v>
      </c>
      <c r="N97" s="182" t="s">
        <v>40</v>
      </c>
      <c r="O97" s="65"/>
      <c r="P97" s="183">
        <f>O97*H97</f>
        <v>0</v>
      </c>
      <c r="Q97" s="183">
        <v>0</v>
      </c>
      <c r="R97" s="183">
        <f>Q97*H97</f>
        <v>0</v>
      </c>
      <c r="S97" s="183">
        <v>0</v>
      </c>
      <c r="T97" s="184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5" t="s">
        <v>159</v>
      </c>
      <c r="AT97" s="185" t="s">
        <v>154</v>
      </c>
      <c r="AU97" s="185" t="s">
        <v>79</v>
      </c>
      <c r="AY97" s="18" t="s">
        <v>152</v>
      </c>
      <c r="BE97" s="186">
        <f>IF(N97="základní",J97,0)</f>
        <v>0</v>
      </c>
      <c r="BF97" s="186">
        <f>IF(N97="snížená",J97,0)</f>
        <v>0</v>
      </c>
      <c r="BG97" s="186">
        <f>IF(N97="zákl. přenesená",J97,0)</f>
        <v>0</v>
      </c>
      <c r="BH97" s="186">
        <f>IF(N97="sníž. přenesená",J97,0)</f>
        <v>0</v>
      </c>
      <c r="BI97" s="186">
        <f>IF(N97="nulová",J97,0)</f>
        <v>0</v>
      </c>
      <c r="BJ97" s="18" t="s">
        <v>77</v>
      </c>
      <c r="BK97" s="186">
        <f>ROUND(I97*H97,2)</f>
        <v>0</v>
      </c>
      <c r="BL97" s="18" t="s">
        <v>159</v>
      </c>
      <c r="BM97" s="185" t="s">
        <v>181</v>
      </c>
    </row>
    <row r="98" spans="1:65" s="2" customFormat="1" ht="11.25">
      <c r="A98" s="35"/>
      <c r="B98" s="36"/>
      <c r="C98" s="37"/>
      <c r="D98" s="187" t="s">
        <v>161</v>
      </c>
      <c r="E98" s="37"/>
      <c r="F98" s="188" t="s">
        <v>182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161</v>
      </c>
      <c r="AU98" s="18" t="s">
        <v>79</v>
      </c>
    </row>
    <row r="99" spans="1:65" s="2" customFormat="1" ht="11.25">
      <c r="A99" s="35"/>
      <c r="B99" s="36"/>
      <c r="C99" s="37"/>
      <c r="D99" s="192" t="s">
        <v>163</v>
      </c>
      <c r="E99" s="37"/>
      <c r="F99" s="193" t="s">
        <v>183</v>
      </c>
      <c r="G99" s="37"/>
      <c r="H99" s="37"/>
      <c r="I99" s="189"/>
      <c r="J99" s="37"/>
      <c r="K99" s="37"/>
      <c r="L99" s="40"/>
      <c r="M99" s="190"/>
      <c r="N99" s="191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163</v>
      </c>
      <c r="AU99" s="18" t="s">
        <v>79</v>
      </c>
    </row>
    <row r="100" spans="1:65" s="12" customFormat="1" ht="25.9" customHeight="1">
      <c r="B100" s="158"/>
      <c r="C100" s="159"/>
      <c r="D100" s="160" t="s">
        <v>68</v>
      </c>
      <c r="E100" s="161" t="s">
        <v>184</v>
      </c>
      <c r="F100" s="161" t="s">
        <v>185</v>
      </c>
      <c r="G100" s="159"/>
      <c r="H100" s="159"/>
      <c r="I100" s="162"/>
      <c r="J100" s="163">
        <f>BK100</f>
        <v>0</v>
      </c>
      <c r="K100" s="159"/>
      <c r="L100" s="164"/>
      <c r="M100" s="165"/>
      <c r="N100" s="166"/>
      <c r="O100" s="166"/>
      <c r="P100" s="167">
        <f>P101</f>
        <v>0</v>
      </c>
      <c r="Q100" s="166"/>
      <c r="R100" s="167">
        <f>R101</f>
        <v>0</v>
      </c>
      <c r="S100" s="166"/>
      <c r="T100" s="168">
        <f>T101</f>
        <v>0</v>
      </c>
      <c r="AR100" s="169" t="s">
        <v>159</v>
      </c>
      <c r="AT100" s="170" t="s">
        <v>68</v>
      </c>
      <c r="AU100" s="170" t="s">
        <v>69</v>
      </c>
      <c r="AY100" s="169" t="s">
        <v>152</v>
      </c>
      <c r="BK100" s="171">
        <f>BK101</f>
        <v>0</v>
      </c>
    </row>
    <row r="101" spans="1:65" s="12" customFormat="1" ht="22.9" customHeight="1">
      <c r="B101" s="158"/>
      <c r="C101" s="159"/>
      <c r="D101" s="160" t="s">
        <v>68</v>
      </c>
      <c r="E101" s="172" t="s">
        <v>186</v>
      </c>
      <c r="F101" s="172" t="s">
        <v>187</v>
      </c>
      <c r="G101" s="159"/>
      <c r="H101" s="159"/>
      <c r="I101" s="162"/>
      <c r="J101" s="173">
        <f>BK101</f>
        <v>0</v>
      </c>
      <c r="K101" s="159"/>
      <c r="L101" s="164"/>
      <c r="M101" s="165"/>
      <c r="N101" s="166"/>
      <c r="O101" s="166"/>
      <c r="P101" s="167">
        <f>SUM(P102:P107)</f>
        <v>0</v>
      </c>
      <c r="Q101" s="166"/>
      <c r="R101" s="167">
        <f>SUM(R102:R107)</f>
        <v>0</v>
      </c>
      <c r="S101" s="166"/>
      <c r="T101" s="168">
        <f>SUM(T102:T107)</f>
        <v>0</v>
      </c>
      <c r="AR101" s="169" t="s">
        <v>159</v>
      </c>
      <c r="AT101" s="170" t="s">
        <v>68</v>
      </c>
      <c r="AU101" s="170" t="s">
        <v>77</v>
      </c>
      <c r="AY101" s="169" t="s">
        <v>152</v>
      </c>
      <c r="BK101" s="171">
        <f>SUM(BK102:BK107)</f>
        <v>0</v>
      </c>
    </row>
    <row r="102" spans="1:65" s="2" customFormat="1" ht="19.899999999999999" customHeight="1">
      <c r="A102" s="35"/>
      <c r="B102" s="36"/>
      <c r="C102" s="174" t="s">
        <v>188</v>
      </c>
      <c r="D102" s="174" t="s">
        <v>154</v>
      </c>
      <c r="E102" s="175" t="s">
        <v>189</v>
      </c>
      <c r="F102" s="176" t="s">
        <v>190</v>
      </c>
      <c r="G102" s="177" t="s">
        <v>157</v>
      </c>
      <c r="H102" s="178">
        <v>7.6999999999999999E-2</v>
      </c>
      <c r="I102" s="179"/>
      <c r="J102" s="180">
        <f>ROUND(I102*H102,2)</f>
        <v>0</v>
      </c>
      <c r="K102" s="176" t="s">
        <v>19</v>
      </c>
      <c r="L102" s="40"/>
      <c r="M102" s="181" t="s">
        <v>19</v>
      </c>
      <c r="N102" s="182" t="s">
        <v>40</v>
      </c>
      <c r="O102" s="65"/>
      <c r="P102" s="183">
        <f>O102*H102</f>
        <v>0</v>
      </c>
      <c r="Q102" s="183">
        <v>0</v>
      </c>
      <c r="R102" s="183">
        <f>Q102*H102</f>
        <v>0</v>
      </c>
      <c r="S102" s="183">
        <v>0</v>
      </c>
      <c r="T102" s="184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5" t="s">
        <v>191</v>
      </c>
      <c r="AT102" s="185" t="s">
        <v>154</v>
      </c>
      <c r="AU102" s="185" t="s">
        <v>79</v>
      </c>
      <c r="AY102" s="18" t="s">
        <v>152</v>
      </c>
      <c r="BE102" s="186">
        <f>IF(N102="základní",J102,0)</f>
        <v>0</v>
      </c>
      <c r="BF102" s="186">
        <f>IF(N102="snížená",J102,0)</f>
        <v>0</v>
      </c>
      <c r="BG102" s="186">
        <f>IF(N102="zákl. přenesená",J102,0)</f>
        <v>0</v>
      </c>
      <c r="BH102" s="186">
        <f>IF(N102="sníž. přenesená",J102,0)</f>
        <v>0</v>
      </c>
      <c r="BI102" s="186">
        <f>IF(N102="nulová",J102,0)</f>
        <v>0</v>
      </c>
      <c r="BJ102" s="18" t="s">
        <v>77</v>
      </c>
      <c r="BK102" s="186">
        <f>ROUND(I102*H102,2)</f>
        <v>0</v>
      </c>
      <c r="BL102" s="18" t="s">
        <v>191</v>
      </c>
      <c r="BM102" s="185" t="s">
        <v>192</v>
      </c>
    </row>
    <row r="103" spans="1:65" s="2" customFormat="1" ht="11.25">
      <c r="A103" s="35"/>
      <c r="B103" s="36"/>
      <c r="C103" s="37"/>
      <c r="D103" s="187" t="s">
        <v>161</v>
      </c>
      <c r="E103" s="37"/>
      <c r="F103" s="188" t="s">
        <v>193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161</v>
      </c>
      <c r="AU103" s="18" t="s">
        <v>79</v>
      </c>
    </row>
    <row r="104" spans="1:65" s="2" customFormat="1" ht="29.25">
      <c r="A104" s="35"/>
      <c r="B104" s="36"/>
      <c r="C104" s="37"/>
      <c r="D104" s="187" t="s">
        <v>194</v>
      </c>
      <c r="E104" s="37"/>
      <c r="F104" s="205" t="s">
        <v>195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194</v>
      </c>
      <c r="AU104" s="18" t="s">
        <v>79</v>
      </c>
    </row>
    <row r="105" spans="1:65" s="2" customFormat="1" ht="19.899999999999999" customHeight="1">
      <c r="A105" s="35"/>
      <c r="B105" s="36"/>
      <c r="C105" s="174" t="s">
        <v>196</v>
      </c>
      <c r="D105" s="174" t="s">
        <v>154</v>
      </c>
      <c r="E105" s="175" t="s">
        <v>197</v>
      </c>
      <c r="F105" s="176" t="s">
        <v>198</v>
      </c>
      <c r="G105" s="177" t="s">
        <v>157</v>
      </c>
      <c r="H105" s="178">
        <v>3.3000000000000002E-2</v>
      </c>
      <c r="I105" s="179"/>
      <c r="J105" s="180">
        <f>ROUND(I105*H105,2)</f>
        <v>0</v>
      </c>
      <c r="K105" s="176" t="s">
        <v>19</v>
      </c>
      <c r="L105" s="40"/>
      <c r="M105" s="181" t="s">
        <v>19</v>
      </c>
      <c r="N105" s="182" t="s">
        <v>40</v>
      </c>
      <c r="O105" s="65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5" t="s">
        <v>191</v>
      </c>
      <c r="AT105" s="185" t="s">
        <v>154</v>
      </c>
      <c r="AU105" s="185" t="s">
        <v>79</v>
      </c>
      <c r="AY105" s="18" t="s">
        <v>152</v>
      </c>
      <c r="BE105" s="186">
        <f>IF(N105="základní",J105,0)</f>
        <v>0</v>
      </c>
      <c r="BF105" s="186">
        <f>IF(N105="snížená",J105,0)</f>
        <v>0</v>
      </c>
      <c r="BG105" s="186">
        <f>IF(N105="zákl. přenesená",J105,0)</f>
        <v>0</v>
      </c>
      <c r="BH105" s="186">
        <f>IF(N105="sníž. přenesená",J105,0)</f>
        <v>0</v>
      </c>
      <c r="BI105" s="186">
        <f>IF(N105="nulová",J105,0)</f>
        <v>0</v>
      </c>
      <c r="BJ105" s="18" t="s">
        <v>77</v>
      </c>
      <c r="BK105" s="186">
        <f>ROUND(I105*H105,2)</f>
        <v>0</v>
      </c>
      <c r="BL105" s="18" t="s">
        <v>191</v>
      </c>
      <c r="BM105" s="185" t="s">
        <v>199</v>
      </c>
    </row>
    <row r="106" spans="1:65" s="2" customFormat="1" ht="11.25">
      <c r="A106" s="35"/>
      <c r="B106" s="36"/>
      <c r="C106" s="37"/>
      <c r="D106" s="187" t="s">
        <v>161</v>
      </c>
      <c r="E106" s="37"/>
      <c r="F106" s="188" t="s">
        <v>200</v>
      </c>
      <c r="G106" s="37"/>
      <c r="H106" s="37"/>
      <c r="I106" s="189"/>
      <c r="J106" s="37"/>
      <c r="K106" s="37"/>
      <c r="L106" s="40"/>
      <c r="M106" s="190"/>
      <c r="N106" s="191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161</v>
      </c>
      <c r="AU106" s="18" t="s">
        <v>79</v>
      </c>
    </row>
    <row r="107" spans="1:65" s="2" customFormat="1" ht="29.25">
      <c r="A107" s="35"/>
      <c r="B107" s="36"/>
      <c r="C107" s="37"/>
      <c r="D107" s="187" t="s">
        <v>194</v>
      </c>
      <c r="E107" s="37"/>
      <c r="F107" s="205" t="s">
        <v>195</v>
      </c>
      <c r="G107" s="37"/>
      <c r="H107" s="37"/>
      <c r="I107" s="189"/>
      <c r="J107" s="37"/>
      <c r="K107" s="37"/>
      <c r="L107" s="40"/>
      <c r="M107" s="206"/>
      <c r="N107" s="207"/>
      <c r="O107" s="208"/>
      <c r="P107" s="208"/>
      <c r="Q107" s="208"/>
      <c r="R107" s="208"/>
      <c r="S107" s="208"/>
      <c r="T107" s="209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194</v>
      </c>
      <c r="AU107" s="18" t="s">
        <v>79</v>
      </c>
    </row>
    <row r="108" spans="1:65" s="2" customFormat="1" ht="6.95" customHeight="1">
      <c r="A108" s="35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0"/>
      <c r="M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</sheetData>
  <sheetProtection algorithmName="SHA-512" hashValue="epX59FP5yidvqhQbxgQvY95eRj6aejOHSme+NcbMoOARr6fw3cP9NGszRCbkoCo7oY3Y0F4AB9vqy5zDiH/LNg==" saltValue="/u8nFAVCb1RbTeTPlmx1j7bBHiStgTqRtF8RQ4DhxXQMYTFnFzlpOCTW4/YEDXzjCWcJbm4fiIKTobVMjamwsA==" spinCount="100000" sheet="1" objects="1" scenarios="1" formatColumns="0" formatRows="0" autoFilter="0"/>
  <autoFilter ref="C82:K107" xr:uid="{00000000-0009-0000-0000-000001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2" r:id="rId2" xr:uid="{00000000-0004-0000-0100-000001000000}"/>
    <hyperlink ref="F96" r:id="rId3" xr:uid="{00000000-0004-0000-0100-000002000000}"/>
    <hyperlink ref="F99" r:id="rId4" xr:uid="{00000000-0004-0000-01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9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82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201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ROUND((SUM(BE83:BE97)),  2)</f>
        <v>0</v>
      </c>
      <c r="G33" s="35"/>
      <c r="H33" s="35"/>
      <c r="I33" s="119">
        <v>0.21</v>
      </c>
      <c r="J33" s="118">
        <f>ROUND(((SUM(BE83:BE97))*I33),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ROUND((SUM(BF83:BF97)),  2)</f>
        <v>0</v>
      </c>
      <c r="G34" s="35"/>
      <c r="H34" s="35"/>
      <c r="I34" s="119">
        <v>0.12</v>
      </c>
      <c r="J34" s="118">
        <f>ROUND(((SUM(BF83:BF97))*I34),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SO10 - ODPADY O5b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Vilantice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J93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J94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SO10 - ODPADY O5b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Vilantice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P84+P93</f>
        <v>0</v>
      </c>
      <c r="Q83" s="73"/>
      <c r="R83" s="155">
        <f>R84+R93</f>
        <v>0</v>
      </c>
      <c r="S83" s="73"/>
      <c r="T83" s="156">
        <f>T84+T93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BK84+BK93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SUM(P86:P92)</f>
        <v>0</v>
      </c>
      <c r="Q85" s="166"/>
      <c r="R85" s="167">
        <f>SUM(R86:R92)</f>
        <v>0</v>
      </c>
      <c r="S85" s="166"/>
      <c r="T85" s="168">
        <f>SUM(T86:T92)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SUM(BK86:BK92)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8.6999999999999994E-2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203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204</v>
      </c>
      <c r="G89" s="195"/>
      <c r="H89" s="198">
        <v>8.6999999999999994E-2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79</v>
      </c>
      <c r="D90" s="174" t="s">
        <v>154</v>
      </c>
      <c r="E90" s="175" t="s">
        <v>174</v>
      </c>
      <c r="F90" s="176" t="s">
        <v>175</v>
      </c>
      <c r="G90" s="177" t="s">
        <v>157</v>
      </c>
      <c r="H90" s="178">
        <v>8.6999999999999994E-2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205</v>
      </c>
    </row>
    <row r="91" spans="1:65" s="2" customFormat="1" ht="11.25">
      <c r="A91" s="35"/>
      <c r="B91" s="36"/>
      <c r="C91" s="37"/>
      <c r="D91" s="187" t="s">
        <v>161</v>
      </c>
      <c r="E91" s="37"/>
      <c r="F91" s="188" t="s">
        <v>177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178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2" customFormat="1" ht="25.9" customHeight="1">
      <c r="B93" s="158"/>
      <c r="C93" s="159"/>
      <c r="D93" s="160" t="s">
        <v>68</v>
      </c>
      <c r="E93" s="161" t="s">
        <v>184</v>
      </c>
      <c r="F93" s="161" t="s">
        <v>185</v>
      </c>
      <c r="G93" s="159"/>
      <c r="H93" s="159"/>
      <c r="I93" s="162"/>
      <c r="J93" s="163">
        <f>BK93</f>
        <v>0</v>
      </c>
      <c r="K93" s="159"/>
      <c r="L93" s="164"/>
      <c r="M93" s="165"/>
      <c r="N93" s="166"/>
      <c r="O93" s="166"/>
      <c r="P93" s="167">
        <f>P94</f>
        <v>0</v>
      </c>
      <c r="Q93" s="166"/>
      <c r="R93" s="167">
        <f>R94</f>
        <v>0</v>
      </c>
      <c r="S93" s="166"/>
      <c r="T93" s="168">
        <f>T94</f>
        <v>0</v>
      </c>
      <c r="AR93" s="169" t="s">
        <v>159</v>
      </c>
      <c r="AT93" s="170" t="s">
        <v>68</v>
      </c>
      <c r="AU93" s="170" t="s">
        <v>69</v>
      </c>
      <c r="AY93" s="169" t="s">
        <v>152</v>
      </c>
      <c r="BK93" s="171">
        <f>BK94</f>
        <v>0</v>
      </c>
    </row>
    <row r="94" spans="1:65" s="12" customFormat="1" ht="22.9" customHeight="1">
      <c r="B94" s="158"/>
      <c r="C94" s="159"/>
      <c r="D94" s="160" t="s">
        <v>68</v>
      </c>
      <c r="E94" s="172" t="s">
        <v>186</v>
      </c>
      <c r="F94" s="172" t="s">
        <v>187</v>
      </c>
      <c r="G94" s="159"/>
      <c r="H94" s="159"/>
      <c r="I94" s="162"/>
      <c r="J94" s="173">
        <f>BK94</f>
        <v>0</v>
      </c>
      <c r="K94" s="159"/>
      <c r="L94" s="164"/>
      <c r="M94" s="165"/>
      <c r="N94" s="166"/>
      <c r="O94" s="166"/>
      <c r="P94" s="167">
        <f>SUM(P95:P97)</f>
        <v>0</v>
      </c>
      <c r="Q94" s="166"/>
      <c r="R94" s="167">
        <f>SUM(R95:R97)</f>
        <v>0</v>
      </c>
      <c r="S94" s="166"/>
      <c r="T94" s="168">
        <f>SUM(T95:T97)</f>
        <v>0</v>
      </c>
      <c r="AR94" s="169" t="s">
        <v>159</v>
      </c>
      <c r="AT94" s="170" t="s">
        <v>68</v>
      </c>
      <c r="AU94" s="170" t="s">
        <v>77</v>
      </c>
      <c r="AY94" s="169" t="s">
        <v>152</v>
      </c>
      <c r="BK94" s="171">
        <f>SUM(BK95:BK97)</f>
        <v>0</v>
      </c>
    </row>
    <row r="95" spans="1:65" s="2" customFormat="1" ht="19.899999999999999" customHeight="1">
      <c r="A95" s="35"/>
      <c r="B95" s="36"/>
      <c r="C95" s="174" t="s">
        <v>173</v>
      </c>
      <c r="D95" s="174" t="s">
        <v>154</v>
      </c>
      <c r="E95" s="175" t="s">
        <v>189</v>
      </c>
      <c r="F95" s="176" t="s">
        <v>190</v>
      </c>
      <c r="G95" s="177" t="s">
        <v>157</v>
      </c>
      <c r="H95" s="178">
        <v>8.6999999999999994E-2</v>
      </c>
      <c r="I95" s="179"/>
      <c r="J95" s="180">
        <f>ROUND(I95*H95,2)</f>
        <v>0</v>
      </c>
      <c r="K95" s="176" t="s">
        <v>19</v>
      </c>
      <c r="L95" s="40"/>
      <c r="M95" s="181" t="s">
        <v>19</v>
      </c>
      <c r="N95" s="182" t="s">
        <v>40</v>
      </c>
      <c r="O95" s="65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5" t="s">
        <v>191</v>
      </c>
      <c r="AT95" s="185" t="s">
        <v>154</v>
      </c>
      <c r="AU95" s="185" t="s">
        <v>79</v>
      </c>
      <c r="AY95" s="18" t="s">
        <v>152</v>
      </c>
      <c r="BE95" s="186">
        <f>IF(N95="základní",J95,0)</f>
        <v>0</v>
      </c>
      <c r="BF95" s="186">
        <f>IF(N95="snížená",J95,0)</f>
        <v>0</v>
      </c>
      <c r="BG95" s="186">
        <f>IF(N95="zákl. přenesená",J95,0)</f>
        <v>0</v>
      </c>
      <c r="BH95" s="186">
        <f>IF(N95="sníž. přenesená",J95,0)</f>
        <v>0</v>
      </c>
      <c r="BI95" s="186">
        <f>IF(N95="nulová",J95,0)</f>
        <v>0</v>
      </c>
      <c r="BJ95" s="18" t="s">
        <v>77</v>
      </c>
      <c r="BK95" s="186">
        <f>ROUND(I95*H95,2)</f>
        <v>0</v>
      </c>
      <c r="BL95" s="18" t="s">
        <v>191</v>
      </c>
      <c r="BM95" s="185" t="s">
        <v>206</v>
      </c>
    </row>
    <row r="96" spans="1:65" s="2" customFormat="1" ht="11.25">
      <c r="A96" s="35"/>
      <c r="B96" s="36"/>
      <c r="C96" s="37"/>
      <c r="D96" s="187" t="s">
        <v>161</v>
      </c>
      <c r="E96" s="37"/>
      <c r="F96" s="188" t="s">
        <v>193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161</v>
      </c>
      <c r="AU96" s="18" t="s">
        <v>79</v>
      </c>
    </row>
    <row r="97" spans="1:47" s="2" customFormat="1" ht="29.25">
      <c r="A97" s="35"/>
      <c r="B97" s="36"/>
      <c r="C97" s="37"/>
      <c r="D97" s="187" t="s">
        <v>194</v>
      </c>
      <c r="E97" s="37"/>
      <c r="F97" s="205" t="s">
        <v>195</v>
      </c>
      <c r="G97" s="37"/>
      <c r="H97" s="37"/>
      <c r="I97" s="189"/>
      <c r="J97" s="37"/>
      <c r="K97" s="37"/>
      <c r="L97" s="40"/>
      <c r="M97" s="206"/>
      <c r="N97" s="207"/>
      <c r="O97" s="208"/>
      <c r="P97" s="208"/>
      <c r="Q97" s="208"/>
      <c r="R97" s="208"/>
      <c r="S97" s="208"/>
      <c r="T97" s="209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194</v>
      </c>
      <c r="AU97" s="18" t="s">
        <v>79</v>
      </c>
    </row>
    <row r="98" spans="1:47" s="2" customFormat="1" ht="6.95" customHeight="1">
      <c r="A98" s="35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0"/>
      <c r="M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</sheetData>
  <sheetProtection algorithmName="SHA-512" hashValue="SH8L8zl/UhmL5Zei0NyDn+n3i+K56QxNsC7K/h2EHpbI8+nDuWo6Wbm4n/A7tBZFrjv34VpDVLVgtI0mFfFO7Q==" saltValue="c9ovXW6WBRO9/bjKYom/JBx2DC736sdb7JoxgNQIC86SA1t+Qq1Tnkp7mpfFiv5fX9Wt8QrOt4Zgrf4lpIPWow==" spinCount="100000" sheet="1" objects="1" scenarios="1" formatColumns="0" formatRows="0" autoFilter="0"/>
  <autoFilter ref="C82:K97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200-000000000000}"/>
    <hyperlink ref="F92" r:id="rId2" xr:uid="{00000000-0004-0000-02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99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85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207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208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ROUND((SUM(BE83:BE98)),  2)</f>
        <v>0</v>
      </c>
      <c r="G33" s="35"/>
      <c r="H33" s="35"/>
      <c r="I33" s="119">
        <v>0.21</v>
      </c>
      <c r="J33" s="118">
        <f>ROUND(((SUM(BE83:BE98))*I33),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ROUND((SUM(BF83:BF98)),  2)</f>
        <v>0</v>
      </c>
      <c r="G34" s="35"/>
      <c r="H34" s="35"/>
      <c r="I34" s="119">
        <v>0.12</v>
      </c>
      <c r="J34" s="118">
        <f>ROUND(((SUM(BF83:BF98))*I34),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ROUND((SUM(BG83:BG98)),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ROUND((SUM(BH83:BH98)),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ROUND((SUM(BI83:BI98)),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SO11 - Černilov-Výrava (Libřice)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Libřice, Králova Lhora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J94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J95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SO11 - Černilov-Výrava (Libřice)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Libřice, Králova Lhora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P84+P94</f>
        <v>0</v>
      </c>
      <c r="Q83" s="73"/>
      <c r="R83" s="155">
        <f>R84+R94</f>
        <v>0</v>
      </c>
      <c r="S83" s="73"/>
      <c r="T83" s="156">
        <f>T84+T94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BK84+BK94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SUM(P86:P93)</f>
        <v>0</v>
      </c>
      <c r="Q85" s="166"/>
      <c r="R85" s="167">
        <f>SUM(R86:R93)</f>
        <v>0</v>
      </c>
      <c r="S85" s="166"/>
      <c r="T85" s="168">
        <f>SUM(T86:T93)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SUM(BK86:BK93)</f>
        <v>0</v>
      </c>
    </row>
    <row r="86" spans="1:65" s="2" customFormat="1" ht="14.45" customHeight="1">
      <c r="A86" s="35"/>
      <c r="B86" s="36"/>
      <c r="C86" s="174" t="s">
        <v>79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0.96299999999999997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209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210</v>
      </c>
      <c r="G89" s="195"/>
      <c r="H89" s="198">
        <v>0.96299999999999997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69</v>
      </c>
      <c r="AY89" s="204" t="s">
        <v>152</v>
      </c>
    </row>
    <row r="90" spans="1:65" s="14" customFormat="1" ht="11.25">
      <c r="B90" s="210"/>
      <c r="C90" s="211"/>
      <c r="D90" s="187" t="s">
        <v>165</v>
      </c>
      <c r="E90" s="212" t="s">
        <v>19</v>
      </c>
      <c r="F90" s="213" t="s">
        <v>211</v>
      </c>
      <c r="G90" s="211"/>
      <c r="H90" s="214">
        <v>0.96299999999999997</v>
      </c>
      <c r="I90" s="215"/>
      <c r="J90" s="211"/>
      <c r="K90" s="211"/>
      <c r="L90" s="216"/>
      <c r="M90" s="217"/>
      <c r="N90" s="218"/>
      <c r="O90" s="218"/>
      <c r="P90" s="218"/>
      <c r="Q90" s="218"/>
      <c r="R90" s="218"/>
      <c r="S90" s="218"/>
      <c r="T90" s="219"/>
      <c r="AT90" s="220" t="s">
        <v>165</v>
      </c>
      <c r="AU90" s="220" t="s">
        <v>79</v>
      </c>
      <c r="AV90" s="14" t="s">
        <v>159</v>
      </c>
      <c r="AW90" s="14" t="s">
        <v>31</v>
      </c>
      <c r="AX90" s="14" t="s">
        <v>77</v>
      </c>
      <c r="AY90" s="220" t="s">
        <v>152</v>
      </c>
    </row>
    <row r="91" spans="1:65" s="2" customFormat="1" ht="14.45" customHeight="1">
      <c r="A91" s="35"/>
      <c r="B91" s="36"/>
      <c r="C91" s="174" t="s">
        <v>77</v>
      </c>
      <c r="D91" s="174" t="s">
        <v>154</v>
      </c>
      <c r="E91" s="175" t="s">
        <v>174</v>
      </c>
      <c r="F91" s="176" t="s">
        <v>175</v>
      </c>
      <c r="G91" s="177" t="s">
        <v>157</v>
      </c>
      <c r="H91" s="178">
        <v>0.96299999999999997</v>
      </c>
      <c r="I91" s="179"/>
      <c r="J91" s="180">
        <f>ROUND(I91*H91,2)</f>
        <v>0</v>
      </c>
      <c r="K91" s="176" t="s">
        <v>158</v>
      </c>
      <c r="L91" s="40"/>
      <c r="M91" s="181" t="s">
        <v>19</v>
      </c>
      <c r="N91" s="182" t="s">
        <v>40</v>
      </c>
      <c r="O91" s="65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5" t="s">
        <v>159</v>
      </c>
      <c r="AT91" s="185" t="s">
        <v>154</v>
      </c>
      <c r="AU91" s="185" t="s">
        <v>79</v>
      </c>
      <c r="AY91" s="18" t="s">
        <v>152</v>
      </c>
      <c r="BE91" s="186">
        <f>IF(N91="základní",J91,0)</f>
        <v>0</v>
      </c>
      <c r="BF91" s="186">
        <f>IF(N91="snížená",J91,0)</f>
        <v>0</v>
      </c>
      <c r="BG91" s="186">
        <f>IF(N91="zákl. přenesená",J91,0)</f>
        <v>0</v>
      </c>
      <c r="BH91" s="186">
        <f>IF(N91="sníž. přenesená",J91,0)</f>
        <v>0</v>
      </c>
      <c r="BI91" s="186">
        <f>IF(N91="nulová",J91,0)</f>
        <v>0</v>
      </c>
      <c r="BJ91" s="18" t="s">
        <v>77</v>
      </c>
      <c r="BK91" s="186">
        <f>ROUND(I91*H91,2)</f>
        <v>0</v>
      </c>
      <c r="BL91" s="18" t="s">
        <v>159</v>
      </c>
      <c r="BM91" s="185" t="s">
        <v>212</v>
      </c>
    </row>
    <row r="92" spans="1:65" s="2" customFormat="1" ht="11.25">
      <c r="A92" s="35"/>
      <c r="B92" s="36"/>
      <c r="C92" s="37"/>
      <c r="D92" s="187" t="s">
        <v>161</v>
      </c>
      <c r="E92" s="37"/>
      <c r="F92" s="188" t="s">
        <v>177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161</v>
      </c>
      <c r="AU92" s="18" t="s">
        <v>79</v>
      </c>
    </row>
    <row r="93" spans="1:65" s="2" customFormat="1" ht="11.25">
      <c r="A93" s="35"/>
      <c r="B93" s="36"/>
      <c r="C93" s="37"/>
      <c r="D93" s="192" t="s">
        <v>163</v>
      </c>
      <c r="E93" s="37"/>
      <c r="F93" s="193" t="s">
        <v>178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163</v>
      </c>
      <c r="AU93" s="18" t="s">
        <v>79</v>
      </c>
    </row>
    <row r="94" spans="1:65" s="12" customFormat="1" ht="25.9" customHeight="1">
      <c r="B94" s="158"/>
      <c r="C94" s="159"/>
      <c r="D94" s="160" t="s">
        <v>68</v>
      </c>
      <c r="E94" s="161" t="s">
        <v>184</v>
      </c>
      <c r="F94" s="161" t="s">
        <v>185</v>
      </c>
      <c r="G94" s="159"/>
      <c r="H94" s="159"/>
      <c r="I94" s="162"/>
      <c r="J94" s="163">
        <f>BK94</f>
        <v>0</v>
      </c>
      <c r="K94" s="159"/>
      <c r="L94" s="164"/>
      <c r="M94" s="165"/>
      <c r="N94" s="166"/>
      <c r="O94" s="166"/>
      <c r="P94" s="167">
        <f>P95</f>
        <v>0</v>
      </c>
      <c r="Q94" s="166"/>
      <c r="R94" s="167">
        <f>R95</f>
        <v>0</v>
      </c>
      <c r="S94" s="166"/>
      <c r="T94" s="168">
        <f>T95</f>
        <v>0</v>
      </c>
      <c r="AR94" s="169" t="s">
        <v>159</v>
      </c>
      <c r="AT94" s="170" t="s">
        <v>68</v>
      </c>
      <c r="AU94" s="170" t="s">
        <v>69</v>
      </c>
      <c r="AY94" s="169" t="s">
        <v>152</v>
      </c>
      <c r="BK94" s="171">
        <f>BK95</f>
        <v>0</v>
      </c>
    </row>
    <row r="95" spans="1:65" s="12" customFormat="1" ht="22.9" customHeight="1">
      <c r="B95" s="158"/>
      <c r="C95" s="159"/>
      <c r="D95" s="160" t="s">
        <v>68</v>
      </c>
      <c r="E95" s="172" t="s">
        <v>186</v>
      </c>
      <c r="F95" s="172" t="s">
        <v>187</v>
      </c>
      <c r="G95" s="159"/>
      <c r="H95" s="159"/>
      <c r="I95" s="162"/>
      <c r="J95" s="173">
        <f>BK95</f>
        <v>0</v>
      </c>
      <c r="K95" s="159"/>
      <c r="L95" s="164"/>
      <c r="M95" s="165"/>
      <c r="N95" s="166"/>
      <c r="O95" s="166"/>
      <c r="P95" s="167">
        <f>SUM(P96:P98)</f>
        <v>0</v>
      </c>
      <c r="Q95" s="166"/>
      <c r="R95" s="167">
        <f>SUM(R96:R98)</f>
        <v>0</v>
      </c>
      <c r="S95" s="166"/>
      <c r="T95" s="168">
        <f>SUM(T96:T98)</f>
        <v>0</v>
      </c>
      <c r="AR95" s="169" t="s">
        <v>159</v>
      </c>
      <c r="AT95" s="170" t="s">
        <v>68</v>
      </c>
      <c r="AU95" s="170" t="s">
        <v>77</v>
      </c>
      <c r="AY95" s="169" t="s">
        <v>152</v>
      </c>
      <c r="BK95" s="171">
        <f>SUM(BK96:BK98)</f>
        <v>0</v>
      </c>
    </row>
    <row r="96" spans="1:65" s="2" customFormat="1" ht="19.899999999999999" customHeight="1">
      <c r="A96" s="35"/>
      <c r="B96" s="36"/>
      <c r="C96" s="174" t="s">
        <v>188</v>
      </c>
      <c r="D96" s="174" t="s">
        <v>154</v>
      </c>
      <c r="E96" s="175" t="s">
        <v>189</v>
      </c>
      <c r="F96" s="176" t="s">
        <v>190</v>
      </c>
      <c r="G96" s="177" t="s">
        <v>157</v>
      </c>
      <c r="H96" s="178">
        <v>0.96299999999999997</v>
      </c>
      <c r="I96" s="179"/>
      <c r="J96" s="180">
        <f>ROUND(I96*H96,2)</f>
        <v>0</v>
      </c>
      <c r="K96" s="176" t="s">
        <v>19</v>
      </c>
      <c r="L96" s="40"/>
      <c r="M96" s="181" t="s">
        <v>19</v>
      </c>
      <c r="N96" s="182" t="s">
        <v>40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191</v>
      </c>
      <c r="AT96" s="185" t="s">
        <v>154</v>
      </c>
      <c r="AU96" s="185" t="s">
        <v>79</v>
      </c>
      <c r="AY96" s="18" t="s">
        <v>152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77</v>
      </c>
      <c r="BK96" s="186">
        <f>ROUND(I96*H96,2)</f>
        <v>0</v>
      </c>
      <c r="BL96" s="18" t="s">
        <v>191</v>
      </c>
      <c r="BM96" s="185" t="s">
        <v>213</v>
      </c>
    </row>
    <row r="97" spans="1:47" s="2" customFormat="1" ht="11.25">
      <c r="A97" s="35"/>
      <c r="B97" s="36"/>
      <c r="C97" s="37"/>
      <c r="D97" s="187" t="s">
        <v>161</v>
      </c>
      <c r="E97" s="37"/>
      <c r="F97" s="188" t="s">
        <v>193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161</v>
      </c>
      <c r="AU97" s="18" t="s">
        <v>79</v>
      </c>
    </row>
    <row r="98" spans="1:47" s="2" customFormat="1" ht="29.25">
      <c r="A98" s="35"/>
      <c r="B98" s="36"/>
      <c r="C98" s="37"/>
      <c r="D98" s="187" t="s">
        <v>194</v>
      </c>
      <c r="E98" s="37"/>
      <c r="F98" s="205" t="s">
        <v>195</v>
      </c>
      <c r="G98" s="37"/>
      <c r="H98" s="37"/>
      <c r="I98" s="189"/>
      <c r="J98" s="37"/>
      <c r="K98" s="37"/>
      <c r="L98" s="40"/>
      <c r="M98" s="206"/>
      <c r="N98" s="207"/>
      <c r="O98" s="208"/>
      <c r="P98" s="208"/>
      <c r="Q98" s="208"/>
      <c r="R98" s="208"/>
      <c r="S98" s="208"/>
      <c r="T98" s="209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194</v>
      </c>
      <c r="AU98" s="18" t="s">
        <v>79</v>
      </c>
    </row>
    <row r="99" spans="1:47" s="2" customFormat="1" ht="6.95" customHeight="1">
      <c r="A99" s="35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0"/>
      <c r="M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</sheetData>
  <sheetProtection algorithmName="SHA-512" hashValue="a/M7dzzcREDAoWRzEFgiocwsf2sXgo0c1+/BgFaic30UcZrkKoXHgolkmRRVAZ82sHoEV0EYAXvdWDsyzIS2Dw==" saltValue="qZQWuOl1HBtJo8MjrBLEA8GSlrYdx02crDu5B6kGvxFXFTsbpd3vrQm8GZhr72kJwO4NizMdpIKThCAMxW23hQ==" spinCount="100000" sheet="1" objects="1" scenarios="1" formatColumns="0" formatRows="0" autoFilter="0"/>
  <autoFilter ref="C82:K98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300-000000000000}"/>
    <hyperlink ref="F93" r:id="rId2" xr:uid="{00000000-0004-0000-03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0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88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214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215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ROUND((SUM(BE83:BE107)),  2)</f>
        <v>0</v>
      </c>
      <c r="G33" s="35"/>
      <c r="H33" s="35"/>
      <c r="I33" s="119">
        <v>0.21</v>
      </c>
      <c r="J33" s="118">
        <f>ROUND(((SUM(BE83:BE107))*I33),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ROUND((SUM(BF83:BF107)),  2)</f>
        <v>0</v>
      </c>
      <c r="G34" s="35"/>
      <c r="H34" s="35"/>
      <c r="I34" s="119">
        <v>0.12</v>
      </c>
      <c r="J34" s="118">
        <f>ROUND(((SUM(BF83:BF107))*I34),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ROUND((SUM(BG83:BG107)),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ROUND((SUM(BH83:BH107)),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ROUND((SUM(BI83:BI107)),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SO12 - 2 OTEVRENE ZAVL.KAN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Zájezd u České Skalice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J100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J101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SO12 - 2 OTEVRENE ZAVL.KAN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Zájezd u České Skalice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P84+P100</f>
        <v>0</v>
      </c>
      <c r="Q83" s="73"/>
      <c r="R83" s="155">
        <f>R84+R100</f>
        <v>0</v>
      </c>
      <c r="S83" s="73"/>
      <c r="T83" s="156">
        <f>T84+T100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BK84+BK100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SUM(P86:P99)</f>
        <v>0</v>
      </c>
      <c r="Q85" s="166"/>
      <c r="R85" s="167">
        <f>SUM(R86:R99)</f>
        <v>0</v>
      </c>
      <c r="S85" s="166"/>
      <c r="T85" s="168">
        <f>SUM(T86:T99)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SUM(BK86:BK99)</f>
        <v>0</v>
      </c>
    </row>
    <row r="86" spans="1:65" s="2" customFormat="1" ht="14.45" customHeight="1">
      <c r="A86" s="35"/>
      <c r="B86" s="36"/>
      <c r="C86" s="174" t="s">
        <v>159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4.3999999999999997E-2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216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217</v>
      </c>
      <c r="G89" s="195"/>
      <c r="H89" s="198">
        <v>4.3999999999999997E-2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173</v>
      </c>
      <c r="D90" s="174" t="s">
        <v>154</v>
      </c>
      <c r="E90" s="175" t="s">
        <v>167</v>
      </c>
      <c r="F90" s="176" t="s">
        <v>168</v>
      </c>
      <c r="G90" s="177" t="s">
        <v>157</v>
      </c>
      <c r="H90" s="178">
        <v>0.13500000000000001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218</v>
      </c>
    </row>
    <row r="91" spans="1:65" s="2" customFormat="1" ht="11.25">
      <c r="A91" s="35"/>
      <c r="B91" s="36"/>
      <c r="C91" s="37"/>
      <c r="D91" s="187" t="s">
        <v>161</v>
      </c>
      <c r="E91" s="37"/>
      <c r="F91" s="188" t="s">
        <v>170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171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3" customFormat="1" ht="11.25">
      <c r="B93" s="194"/>
      <c r="C93" s="195"/>
      <c r="D93" s="187" t="s">
        <v>165</v>
      </c>
      <c r="E93" s="196" t="s">
        <v>19</v>
      </c>
      <c r="F93" s="197" t="s">
        <v>219</v>
      </c>
      <c r="G93" s="195"/>
      <c r="H93" s="198">
        <v>0.13500000000000001</v>
      </c>
      <c r="I93" s="199"/>
      <c r="J93" s="195"/>
      <c r="K93" s="195"/>
      <c r="L93" s="200"/>
      <c r="M93" s="201"/>
      <c r="N93" s="202"/>
      <c r="O93" s="202"/>
      <c r="P93" s="202"/>
      <c r="Q93" s="202"/>
      <c r="R93" s="202"/>
      <c r="S93" s="202"/>
      <c r="T93" s="203"/>
      <c r="AT93" s="204" t="s">
        <v>165</v>
      </c>
      <c r="AU93" s="204" t="s">
        <v>79</v>
      </c>
      <c r="AV93" s="13" t="s">
        <v>79</v>
      </c>
      <c r="AW93" s="13" t="s">
        <v>31</v>
      </c>
      <c r="AX93" s="13" t="s">
        <v>77</v>
      </c>
      <c r="AY93" s="204" t="s">
        <v>152</v>
      </c>
    </row>
    <row r="94" spans="1:65" s="2" customFormat="1" ht="14.45" customHeight="1">
      <c r="A94" s="35"/>
      <c r="B94" s="36"/>
      <c r="C94" s="174" t="s">
        <v>77</v>
      </c>
      <c r="D94" s="174" t="s">
        <v>154</v>
      </c>
      <c r="E94" s="175" t="s">
        <v>174</v>
      </c>
      <c r="F94" s="176" t="s">
        <v>175</v>
      </c>
      <c r="G94" s="177" t="s">
        <v>157</v>
      </c>
      <c r="H94" s="178">
        <v>4.3999999999999997E-2</v>
      </c>
      <c r="I94" s="179"/>
      <c r="J94" s="180">
        <f>ROUND(I94*H94,2)</f>
        <v>0</v>
      </c>
      <c r="K94" s="176" t="s">
        <v>158</v>
      </c>
      <c r="L94" s="40"/>
      <c r="M94" s="181" t="s">
        <v>19</v>
      </c>
      <c r="N94" s="182" t="s">
        <v>40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159</v>
      </c>
      <c r="AT94" s="185" t="s">
        <v>154</v>
      </c>
      <c r="AU94" s="185" t="s">
        <v>79</v>
      </c>
      <c r="AY94" s="18" t="s">
        <v>152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77</v>
      </c>
      <c r="BK94" s="186">
        <f>ROUND(I94*H94,2)</f>
        <v>0</v>
      </c>
      <c r="BL94" s="18" t="s">
        <v>159</v>
      </c>
      <c r="BM94" s="185" t="s">
        <v>220</v>
      </c>
    </row>
    <row r="95" spans="1:65" s="2" customFormat="1" ht="11.25">
      <c r="A95" s="35"/>
      <c r="B95" s="36"/>
      <c r="C95" s="37"/>
      <c r="D95" s="187" t="s">
        <v>161</v>
      </c>
      <c r="E95" s="37"/>
      <c r="F95" s="188" t="s">
        <v>177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161</v>
      </c>
      <c r="AU95" s="18" t="s">
        <v>79</v>
      </c>
    </row>
    <row r="96" spans="1:65" s="2" customFormat="1" ht="11.25">
      <c r="A96" s="35"/>
      <c r="B96" s="36"/>
      <c r="C96" s="37"/>
      <c r="D96" s="192" t="s">
        <v>163</v>
      </c>
      <c r="E96" s="37"/>
      <c r="F96" s="193" t="s">
        <v>178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163</v>
      </c>
      <c r="AU96" s="18" t="s">
        <v>79</v>
      </c>
    </row>
    <row r="97" spans="1:65" s="2" customFormat="1" ht="14.45" customHeight="1">
      <c r="A97" s="35"/>
      <c r="B97" s="36"/>
      <c r="C97" s="174" t="s">
        <v>79</v>
      </c>
      <c r="D97" s="174" t="s">
        <v>154</v>
      </c>
      <c r="E97" s="175" t="s">
        <v>179</v>
      </c>
      <c r="F97" s="176" t="s">
        <v>180</v>
      </c>
      <c r="G97" s="177" t="s">
        <v>157</v>
      </c>
      <c r="H97" s="178">
        <v>0.13500000000000001</v>
      </c>
      <c r="I97" s="179"/>
      <c r="J97" s="180">
        <f>ROUND(I97*H97,2)</f>
        <v>0</v>
      </c>
      <c r="K97" s="176" t="s">
        <v>158</v>
      </c>
      <c r="L97" s="40"/>
      <c r="M97" s="181" t="s">
        <v>19</v>
      </c>
      <c r="N97" s="182" t="s">
        <v>40</v>
      </c>
      <c r="O97" s="65"/>
      <c r="P97" s="183">
        <f>O97*H97</f>
        <v>0</v>
      </c>
      <c r="Q97" s="183">
        <v>0</v>
      </c>
      <c r="R97" s="183">
        <f>Q97*H97</f>
        <v>0</v>
      </c>
      <c r="S97" s="183">
        <v>0</v>
      </c>
      <c r="T97" s="184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5" t="s">
        <v>159</v>
      </c>
      <c r="AT97" s="185" t="s">
        <v>154</v>
      </c>
      <c r="AU97" s="185" t="s">
        <v>79</v>
      </c>
      <c r="AY97" s="18" t="s">
        <v>152</v>
      </c>
      <c r="BE97" s="186">
        <f>IF(N97="základní",J97,0)</f>
        <v>0</v>
      </c>
      <c r="BF97" s="186">
        <f>IF(N97="snížená",J97,0)</f>
        <v>0</v>
      </c>
      <c r="BG97" s="186">
        <f>IF(N97="zákl. přenesená",J97,0)</f>
        <v>0</v>
      </c>
      <c r="BH97" s="186">
        <f>IF(N97="sníž. přenesená",J97,0)</f>
        <v>0</v>
      </c>
      <c r="BI97" s="186">
        <f>IF(N97="nulová",J97,0)</f>
        <v>0</v>
      </c>
      <c r="BJ97" s="18" t="s">
        <v>77</v>
      </c>
      <c r="BK97" s="186">
        <f>ROUND(I97*H97,2)</f>
        <v>0</v>
      </c>
      <c r="BL97" s="18" t="s">
        <v>159</v>
      </c>
      <c r="BM97" s="185" t="s">
        <v>221</v>
      </c>
    </row>
    <row r="98" spans="1:65" s="2" customFormat="1" ht="11.25">
      <c r="A98" s="35"/>
      <c r="B98" s="36"/>
      <c r="C98" s="37"/>
      <c r="D98" s="187" t="s">
        <v>161</v>
      </c>
      <c r="E98" s="37"/>
      <c r="F98" s="188" t="s">
        <v>182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161</v>
      </c>
      <c r="AU98" s="18" t="s">
        <v>79</v>
      </c>
    </row>
    <row r="99" spans="1:65" s="2" customFormat="1" ht="11.25">
      <c r="A99" s="35"/>
      <c r="B99" s="36"/>
      <c r="C99" s="37"/>
      <c r="D99" s="192" t="s">
        <v>163</v>
      </c>
      <c r="E99" s="37"/>
      <c r="F99" s="193" t="s">
        <v>183</v>
      </c>
      <c r="G99" s="37"/>
      <c r="H99" s="37"/>
      <c r="I99" s="189"/>
      <c r="J99" s="37"/>
      <c r="K99" s="37"/>
      <c r="L99" s="40"/>
      <c r="M99" s="190"/>
      <c r="N99" s="191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163</v>
      </c>
      <c r="AU99" s="18" t="s">
        <v>79</v>
      </c>
    </row>
    <row r="100" spans="1:65" s="12" customFormat="1" ht="25.9" customHeight="1">
      <c r="B100" s="158"/>
      <c r="C100" s="159"/>
      <c r="D100" s="160" t="s">
        <v>68</v>
      </c>
      <c r="E100" s="161" t="s">
        <v>184</v>
      </c>
      <c r="F100" s="161" t="s">
        <v>185</v>
      </c>
      <c r="G100" s="159"/>
      <c r="H100" s="159"/>
      <c r="I100" s="162"/>
      <c r="J100" s="163">
        <f>BK100</f>
        <v>0</v>
      </c>
      <c r="K100" s="159"/>
      <c r="L100" s="164"/>
      <c r="M100" s="165"/>
      <c r="N100" s="166"/>
      <c r="O100" s="166"/>
      <c r="P100" s="167">
        <f>P101</f>
        <v>0</v>
      </c>
      <c r="Q100" s="166"/>
      <c r="R100" s="167">
        <f>R101</f>
        <v>0</v>
      </c>
      <c r="S100" s="166"/>
      <c r="T100" s="168">
        <f>T101</f>
        <v>0</v>
      </c>
      <c r="AR100" s="169" t="s">
        <v>159</v>
      </c>
      <c r="AT100" s="170" t="s">
        <v>68</v>
      </c>
      <c r="AU100" s="170" t="s">
        <v>69</v>
      </c>
      <c r="AY100" s="169" t="s">
        <v>152</v>
      </c>
      <c r="BK100" s="171">
        <f>BK101</f>
        <v>0</v>
      </c>
    </row>
    <row r="101" spans="1:65" s="12" customFormat="1" ht="22.9" customHeight="1">
      <c r="B101" s="158"/>
      <c r="C101" s="159"/>
      <c r="D101" s="160" t="s">
        <v>68</v>
      </c>
      <c r="E101" s="172" t="s">
        <v>186</v>
      </c>
      <c r="F101" s="172" t="s">
        <v>187</v>
      </c>
      <c r="G101" s="159"/>
      <c r="H101" s="159"/>
      <c r="I101" s="162"/>
      <c r="J101" s="173">
        <f>BK101</f>
        <v>0</v>
      </c>
      <c r="K101" s="159"/>
      <c r="L101" s="164"/>
      <c r="M101" s="165"/>
      <c r="N101" s="166"/>
      <c r="O101" s="166"/>
      <c r="P101" s="167">
        <f>SUM(P102:P107)</f>
        <v>0</v>
      </c>
      <c r="Q101" s="166"/>
      <c r="R101" s="167">
        <f>SUM(R102:R107)</f>
        <v>0</v>
      </c>
      <c r="S101" s="166"/>
      <c r="T101" s="168">
        <f>SUM(T102:T107)</f>
        <v>0</v>
      </c>
      <c r="AR101" s="169" t="s">
        <v>159</v>
      </c>
      <c r="AT101" s="170" t="s">
        <v>68</v>
      </c>
      <c r="AU101" s="170" t="s">
        <v>77</v>
      </c>
      <c r="AY101" s="169" t="s">
        <v>152</v>
      </c>
      <c r="BK101" s="171">
        <f>SUM(BK102:BK107)</f>
        <v>0</v>
      </c>
    </row>
    <row r="102" spans="1:65" s="2" customFormat="1" ht="19.899999999999999" customHeight="1">
      <c r="A102" s="35"/>
      <c r="B102" s="36"/>
      <c r="C102" s="174" t="s">
        <v>188</v>
      </c>
      <c r="D102" s="174" t="s">
        <v>154</v>
      </c>
      <c r="E102" s="175" t="s">
        <v>189</v>
      </c>
      <c r="F102" s="176" t="s">
        <v>190</v>
      </c>
      <c r="G102" s="177" t="s">
        <v>157</v>
      </c>
      <c r="H102" s="178">
        <v>4.3999999999999997E-2</v>
      </c>
      <c r="I102" s="179"/>
      <c r="J102" s="180">
        <f>ROUND(I102*H102,2)</f>
        <v>0</v>
      </c>
      <c r="K102" s="176" t="s">
        <v>19</v>
      </c>
      <c r="L102" s="40"/>
      <c r="M102" s="181" t="s">
        <v>19</v>
      </c>
      <c r="N102" s="182" t="s">
        <v>40</v>
      </c>
      <c r="O102" s="65"/>
      <c r="P102" s="183">
        <f>O102*H102</f>
        <v>0</v>
      </c>
      <c r="Q102" s="183">
        <v>0</v>
      </c>
      <c r="R102" s="183">
        <f>Q102*H102</f>
        <v>0</v>
      </c>
      <c r="S102" s="183">
        <v>0</v>
      </c>
      <c r="T102" s="184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5" t="s">
        <v>191</v>
      </c>
      <c r="AT102" s="185" t="s">
        <v>154</v>
      </c>
      <c r="AU102" s="185" t="s">
        <v>79</v>
      </c>
      <c r="AY102" s="18" t="s">
        <v>152</v>
      </c>
      <c r="BE102" s="186">
        <f>IF(N102="základní",J102,0)</f>
        <v>0</v>
      </c>
      <c r="BF102" s="186">
        <f>IF(N102="snížená",J102,0)</f>
        <v>0</v>
      </c>
      <c r="BG102" s="186">
        <f>IF(N102="zákl. přenesená",J102,0)</f>
        <v>0</v>
      </c>
      <c r="BH102" s="186">
        <f>IF(N102="sníž. přenesená",J102,0)</f>
        <v>0</v>
      </c>
      <c r="BI102" s="186">
        <f>IF(N102="nulová",J102,0)</f>
        <v>0</v>
      </c>
      <c r="BJ102" s="18" t="s">
        <v>77</v>
      </c>
      <c r="BK102" s="186">
        <f>ROUND(I102*H102,2)</f>
        <v>0</v>
      </c>
      <c r="BL102" s="18" t="s">
        <v>191</v>
      </c>
      <c r="BM102" s="185" t="s">
        <v>222</v>
      </c>
    </row>
    <row r="103" spans="1:65" s="2" customFormat="1" ht="11.25">
      <c r="A103" s="35"/>
      <c r="B103" s="36"/>
      <c r="C103" s="37"/>
      <c r="D103" s="187" t="s">
        <v>161</v>
      </c>
      <c r="E103" s="37"/>
      <c r="F103" s="188" t="s">
        <v>193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161</v>
      </c>
      <c r="AU103" s="18" t="s">
        <v>79</v>
      </c>
    </row>
    <row r="104" spans="1:65" s="2" customFormat="1" ht="29.25">
      <c r="A104" s="35"/>
      <c r="B104" s="36"/>
      <c r="C104" s="37"/>
      <c r="D104" s="187" t="s">
        <v>194</v>
      </c>
      <c r="E104" s="37"/>
      <c r="F104" s="205" t="s">
        <v>195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194</v>
      </c>
      <c r="AU104" s="18" t="s">
        <v>79</v>
      </c>
    </row>
    <row r="105" spans="1:65" s="2" customFormat="1" ht="19.899999999999999" customHeight="1">
      <c r="A105" s="35"/>
      <c r="B105" s="36"/>
      <c r="C105" s="174" t="s">
        <v>196</v>
      </c>
      <c r="D105" s="174" t="s">
        <v>154</v>
      </c>
      <c r="E105" s="175" t="s">
        <v>197</v>
      </c>
      <c r="F105" s="176" t="s">
        <v>198</v>
      </c>
      <c r="G105" s="177" t="s">
        <v>157</v>
      </c>
      <c r="H105" s="178">
        <v>0.13500000000000001</v>
      </c>
      <c r="I105" s="179"/>
      <c r="J105" s="180">
        <f>ROUND(I105*H105,2)</f>
        <v>0</v>
      </c>
      <c r="K105" s="176" t="s">
        <v>19</v>
      </c>
      <c r="L105" s="40"/>
      <c r="M105" s="181" t="s">
        <v>19</v>
      </c>
      <c r="N105" s="182" t="s">
        <v>40</v>
      </c>
      <c r="O105" s="65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5" t="s">
        <v>191</v>
      </c>
      <c r="AT105" s="185" t="s">
        <v>154</v>
      </c>
      <c r="AU105" s="185" t="s">
        <v>79</v>
      </c>
      <c r="AY105" s="18" t="s">
        <v>152</v>
      </c>
      <c r="BE105" s="186">
        <f>IF(N105="základní",J105,0)</f>
        <v>0</v>
      </c>
      <c r="BF105" s="186">
        <f>IF(N105="snížená",J105,0)</f>
        <v>0</v>
      </c>
      <c r="BG105" s="186">
        <f>IF(N105="zákl. přenesená",J105,0)</f>
        <v>0</v>
      </c>
      <c r="BH105" s="186">
        <f>IF(N105="sníž. přenesená",J105,0)</f>
        <v>0</v>
      </c>
      <c r="BI105" s="186">
        <f>IF(N105="nulová",J105,0)</f>
        <v>0</v>
      </c>
      <c r="BJ105" s="18" t="s">
        <v>77</v>
      </c>
      <c r="BK105" s="186">
        <f>ROUND(I105*H105,2)</f>
        <v>0</v>
      </c>
      <c r="BL105" s="18" t="s">
        <v>191</v>
      </c>
      <c r="BM105" s="185" t="s">
        <v>223</v>
      </c>
    </row>
    <row r="106" spans="1:65" s="2" customFormat="1" ht="11.25">
      <c r="A106" s="35"/>
      <c r="B106" s="36"/>
      <c r="C106" s="37"/>
      <c r="D106" s="187" t="s">
        <v>161</v>
      </c>
      <c r="E106" s="37"/>
      <c r="F106" s="188" t="s">
        <v>200</v>
      </c>
      <c r="G106" s="37"/>
      <c r="H106" s="37"/>
      <c r="I106" s="189"/>
      <c r="J106" s="37"/>
      <c r="K106" s="37"/>
      <c r="L106" s="40"/>
      <c r="M106" s="190"/>
      <c r="N106" s="191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161</v>
      </c>
      <c r="AU106" s="18" t="s">
        <v>79</v>
      </c>
    </row>
    <row r="107" spans="1:65" s="2" customFormat="1" ht="29.25">
      <c r="A107" s="35"/>
      <c r="B107" s="36"/>
      <c r="C107" s="37"/>
      <c r="D107" s="187" t="s">
        <v>194</v>
      </c>
      <c r="E107" s="37"/>
      <c r="F107" s="205" t="s">
        <v>195</v>
      </c>
      <c r="G107" s="37"/>
      <c r="H107" s="37"/>
      <c r="I107" s="189"/>
      <c r="J107" s="37"/>
      <c r="K107" s="37"/>
      <c r="L107" s="40"/>
      <c r="M107" s="206"/>
      <c r="N107" s="207"/>
      <c r="O107" s="208"/>
      <c r="P107" s="208"/>
      <c r="Q107" s="208"/>
      <c r="R107" s="208"/>
      <c r="S107" s="208"/>
      <c r="T107" s="209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194</v>
      </c>
      <c r="AU107" s="18" t="s">
        <v>79</v>
      </c>
    </row>
    <row r="108" spans="1:65" s="2" customFormat="1" ht="6.95" customHeight="1">
      <c r="A108" s="35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0"/>
      <c r="M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</sheetData>
  <sheetProtection algorithmName="SHA-512" hashValue="y0jLzN/O0PKCwl/QgXl3KIFpvidLwCUZrsjI7qLqtX5I/E5KXc89qZBlZE6wJ9iR0ga6UHTnqQecCvwci2l6aA==" saltValue="FTQje32nFlChPHq5ObEE/2NYicuBsl78IkGF21FeTjtM5G+wDIm65NwMZeXTCUTWjkmOwhevOJ7bfqSc618FVA==" spinCount="100000" sheet="1" objects="1" scenarios="1" formatColumns="0" formatRows="0" autoFilter="0"/>
  <autoFilter ref="C82:K107" xr:uid="{00000000-0009-0000-0000-000004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400-000000000000}"/>
    <hyperlink ref="F92" r:id="rId2" xr:uid="{00000000-0004-0000-0400-000001000000}"/>
    <hyperlink ref="F96" r:id="rId3" xr:uid="{00000000-0004-0000-0400-000002000000}"/>
    <hyperlink ref="F99" r:id="rId4" xr:uid="{00000000-0004-0000-04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9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91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224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225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ROUND((SUM(BE83:BE97)),  2)</f>
        <v>0</v>
      </c>
      <c r="G33" s="35"/>
      <c r="H33" s="35"/>
      <c r="I33" s="119">
        <v>0.21</v>
      </c>
      <c r="J33" s="118">
        <f>ROUND(((SUM(BE83:BE97))*I33),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ROUND((SUM(BF83:BF97)),  2)</f>
        <v>0</v>
      </c>
      <c r="G34" s="35"/>
      <c r="H34" s="35"/>
      <c r="I34" s="119">
        <v>0.12</v>
      </c>
      <c r="J34" s="118">
        <f>ROUND(((SUM(BF83:BF97))*I34),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SO13 - HMZ 02 Olešnice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Olešnice u Červeného Kostelce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J93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J94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SO13 - HMZ 02 Olešnice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Olešnice u Červeného Kostelce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P84+P93</f>
        <v>0</v>
      </c>
      <c r="Q83" s="73"/>
      <c r="R83" s="155">
        <f>R84+R93</f>
        <v>0</v>
      </c>
      <c r="S83" s="73"/>
      <c r="T83" s="156">
        <f>T84+T93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BK84+BK93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SUM(P86:P92)</f>
        <v>0</v>
      </c>
      <c r="Q85" s="166"/>
      <c r="R85" s="167">
        <f>SUM(R86:R92)</f>
        <v>0</v>
      </c>
      <c r="S85" s="166"/>
      <c r="T85" s="168">
        <f>SUM(T86:T92)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SUM(BK86:BK92)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0.24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226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227</v>
      </c>
      <c r="G89" s="195"/>
      <c r="H89" s="198">
        <v>0.24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79</v>
      </c>
      <c r="D90" s="174" t="s">
        <v>154</v>
      </c>
      <c r="E90" s="175" t="s">
        <v>174</v>
      </c>
      <c r="F90" s="176" t="s">
        <v>175</v>
      </c>
      <c r="G90" s="177" t="s">
        <v>157</v>
      </c>
      <c r="H90" s="178">
        <v>0.24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228</v>
      </c>
    </row>
    <row r="91" spans="1:65" s="2" customFormat="1" ht="11.25">
      <c r="A91" s="35"/>
      <c r="B91" s="36"/>
      <c r="C91" s="37"/>
      <c r="D91" s="187" t="s">
        <v>161</v>
      </c>
      <c r="E91" s="37"/>
      <c r="F91" s="188" t="s">
        <v>177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178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2" customFormat="1" ht="25.9" customHeight="1">
      <c r="B93" s="158"/>
      <c r="C93" s="159"/>
      <c r="D93" s="160" t="s">
        <v>68</v>
      </c>
      <c r="E93" s="161" t="s">
        <v>184</v>
      </c>
      <c r="F93" s="161" t="s">
        <v>185</v>
      </c>
      <c r="G93" s="159"/>
      <c r="H93" s="159"/>
      <c r="I93" s="162"/>
      <c r="J93" s="163">
        <f>BK93</f>
        <v>0</v>
      </c>
      <c r="K93" s="159"/>
      <c r="L93" s="164"/>
      <c r="M93" s="165"/>
      <c r="N93" s="166"/>
      <c r="O93" s="166"/>
      <c r="P93" s="167">
        <f>P94</f>
        <v>0</v>
      </c>
      <c r="Q93" s="166"/>
      <c r="R93" s="167">
        <f>R94</f>
        <v>0</v>
      </c>
      <c r="S93" s="166"/>
      <c r="T93" s="168">
        <f>T94</f>
        <v>0</v>
      </c>
      <c r="AR93" s="169" t="s">
        <v>159</v>
      </c>
      <c r="AT93" s="170" t="s">
        <v>68</v>
      </c>
      <c r="AU93" s="170" t="s">
        <v>69</v>
      </c>
      <c r="AY93" s="169" t="s">
        <v>152</v>
      </c>
      <c r="BK93" s="171">
        <f>BK94</f>
        <v>0</v>
      </c>
    </row>
    <row r="94" spans="1:65" s="12" customFormat="1" ht="22.9" customHeight="1">
      <c r="B94" s="158"/>
      <c r="C94" s="159"/>
      <c r="D94" s="160" t="s">
        <v>68</v>
      </c>
      <c r="E94" s="172" t="s">
        <v>186</v>
      </c>
      <c r="F94" s="172" t="s">
        <v>187</v>
      </c>
      <c r="G94" s="159"/>
      <c r="H94" s="159"/>
      <c r="I94" s="162"/>
      <c r="J94" s="173">
        <f>BK94</f>
        <v>0</v>
      </c>
      <c r="K94" s="159"/>
      <c r="L94" s="164"/>
      <c r="M94" s="165"/>
      <c r="N94" s="166"/>
      <c r="O94" s="166"/>
      <c r="P94" s="167">
        <f>SUM(P95:P97)</f>
        <v>0</v>
      </c>
      <c r="Q94" s="166"/>
      <c r="R94" s="167">
        <f>SUM(R95:R97)</f>
        <v>0</v>
      </c>
      <c r="S94" s="166"/>
      <c r="T94" s="168">
        <f>SUM(T95:T97)</f>
        <v>0</v>
      </c>
      <c r="AR94" s="169" t="s">
        <v>159</v>
      </c>
      <c r="AT94" s="170" t="s">
        <v>68</v>
      </c>
      <c r="AU94" s="170" t="s">
        <v>77</v>
      </c>
      <c r="AY94" s="169" t="s">
        <v>152</v>
      </c>
      <c r="BK94" s="171">
        <f>SUM(BK95:BK97)</f>
        <v>0</v>
      </c>
    </row>
    <row r="95" spans="1:65" s="2" customFormat="1" ht="19.899999999999999" customHeight="1">
      <c r="A95" s="35"/>
      <c r="B95" s="36"/>
      <c r="C95" s="174" t="s">
        <v>173</v>
      </c>
      <c r="D95" s="174" t="s">
        <v>154</v>
      </c>
      <c r="E95" s="175" t="s">
        <v>189</v>
      </c>
      <c r="F95" s="176" t="s">
        <v>190</v>
      </c>
      <c r="G95" s="177" t="s">
        <v>157</v>
      </c>
      <c r="H95" s="178">
        <v>0.24</v>
      </c>
      <c r="I95" s="179"/>
      <c r="J95" s="180">
        <f>ROUND(I95*H95,2)</f>
        <v>0</v>
      </c>
      <c r="K95" s="176" t="s">
        <v>19</v>
      </c>
      <c r="L95" s="40"/>
      <c r="M95" s="181" t="s">
        <v>19</v>
      </c>
      <c r="N95" s="182" t="s">
        <v>40</v>
      </c>
      <c r="O95" s="65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5" t="s">
        <v>191</v>
      </c>
      <c r="AT95" s="185" t="s">
        <v>154</v>
      </c>
      <c r="AU95" s="185" t="s">
        <v>79</v>
      </c>
      <c r="AY95" s="18" t="s">
        <v>152</v>
      </c>
      <c r="BE95" s="186">
        <f>IF(N95="základní",J95,0)</f>
        <v>0</v>
      </c>
      <c r="BF95" s="186">
        <f>IF(N95="snížená",J95,0)</f>
        <v>0</v>
      </c>
      <c r="BG95" s="186">
        <f>IF(N95="zákl. přenesená",J95,0)</f>
        <v>0</v>
      </c>
      <c r="BH95" s="186">
        <f>IF(N95="sníž. přenesená",J95,0)</f>
        <v>0</v>
      </c>
      <c r="BI95" s="186">
        <f>IF(N95="nulová",J95,0)</f>
        <v>0</v>
      </c>
      <c r="BJ95" s="18" t="s">
        <v>77</v>
      </c>
      <c r="BK95" s="186">
        <f>ROUND(I95*H95,2)</f>
        <v>0</v>
      </c>
      <c r="BL95" s="18" t="s">
        <v>191</v>
      </c>
      <c r="BM95" s="185" t="s">
        <v>229</v>
      </c>
    </row>
    <row r="96" spans="1:65" s="2" customFormat="1" ht="11.25">
      <c r="A96" s="35"/>
      <c r="B96" s="36"/>
      <c r="C96" s="37"/>
      <c r="D96" s="187" t="s">
        <v>161</v>
      </c>
      <c r="E96" s="37"/>
      <c r="F96" s="188" t="s">
        <v>193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161</v>
      </c>
      <c r="AU96" s="18" t="s">
        <v>79</v>
      </c>
    </row>
    <row r="97" spans="1:47" s="2" customFormat="1" ht="29.25">
      <c r="A97" s="35"/>
      <c r="B97" s="36"/>
      <c r="C97" s="37"/>
      <c r="D97" s="187" t="s">
        <v>194</v>
      </c>
      <c r="E97" s="37"/>
      <c r="F97" s="205" t="s">
        <v>195</v>
      </c>
      <c r="G97" s="37"/>
      <c r="H97" s="37"/>
      <c r="I97" s="189"/>
      <c r="J97" s="37"/>
      <c r="K97" s="37"/>
      <c r="L97" s="40"/>
      <c r="M97" s="206"/>
      <c r="N97" s="207"/>
      <c r="O97" s="208"/>
      <c r="P97" s="208"/>
      <c r="Q97" s="208"/>
      <c r="R97" s="208"/>
      <c r="S97" s="208"/>
      <c r="T97" s="209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194</v>
      </c>
      <c r="AU97" s="18" t="s">
        <v>79</v>
      </c>
    </row>
    <row r="98" spans="1:47" s="2" customFormat="1" ht="6.95" customHeight="1">
      <c r="A98" s="35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0"/>
      <c r="M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</sheetData>
  <sheetProtection algorithmName="SHA-512" hashValue="9g90vkpVNpUya9vq7aSFPf/fQ4Ee87NrvGoB8tWEW05szjhddU4bbqpqhd2Wc14Nhjy/L7H2fWu5BALjwi55BA==" saltValue="hFkWDrHzj8+r1+TERA80aXo+oqK9kYZ1EqzuojtiDbE3pmnYVfRSaX+SKaZO+OG9cCJSIFDNTRMKAV/JNXWNFw==" spinCount="100000" sheet="1" objects="1" scenarios="1" formatColumns="0" formatRows="0" autoFilter="0"/>
  <autoFilter ref="C82:K97" xr:uid="{00000000-0009-0000-0000-000005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500-000000000000}"/>
    <hyperlink ref="F92" r:id="rId2" xr:uid="{00000000-0004-0000-05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0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94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230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231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ROUND((SUM(BE83:BE107)),  2)</f>
        <v>0</v>
      </c>
      <c r="G33" s="35"/>
      <c r="H33" s="35"/>
      <c r="I33" s="119">
        <v>0.21</v>
      </c>
      <c r="J33" s="118">
        <f>ROUND(((SUM(BE83:BE107))*I33),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ROUND((SUM(BF83:BF107)),  2)</f>
        <v>0</v>
      </c>
      <c r="G34" s="35"/>
      <c r="H34" s="35"/>
      <c r="I34" s="119">
        <v>0.12</v>
      </c>
      <c r="J34" s="118">
        <f>ROUND(((SUM(BF83:BF107))*I34),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ROUND((SUM(BG83:BG107)),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ROUND((SUM(BH83:BH107)),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ROUND((SUM(BI83:BI107)),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SO14 - Třebechovice L7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Třebechovice pod Orebem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J100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J101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SO14 - Třebechovice L7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Třebechovice pod Orebem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P84+P100</f>
        <v>0</v>
      </c>
      <c r="Q83" s="73"/>
      <c r="R83" s="155">
        <f>R84+R100</f>
        <v>0</v>
      </c>
      <c r="S83" s="73"/>
      <c r="T83" s="156">
        <f>T84+T100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BK84+BK100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SUM(P86:P99)</f>
        <v>0</v>
      </c>
      <c r="Q85" s="166"/>
      <c r="R85" s="167">
        <f>SUM(R86:R99)</f>
        <v>0</v>
      </c>
      <c r="S85" s="166"/>
      <c r="T85" s="168">
        <f>SUM(T86:T99)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SUM(BK86:BK99)</f>
        <v>0</v>
      </c>
    </row>
    <row r="86" spans="1:65" s="2" customFormat="1" ht="14.45" customHeight="1">
      <c r="A86" s="35"/>
      <c r="B86" s="36"/>
      <c r="C86" s="174" t="s">
        <v>159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0.19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232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233</v>
      </c>
      <c r="G89" s="195"/>
      <c r="H89" s="198">
        <v>0.19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77</v>
      </c>
      <c r="AY89" s="204" t="s">
        <v>152</v>
      </c>
    </row>
    <row r="90" spans="1:65" s="2" customFormat="1" ht="14.45" customHeight="1">
      <c r="A90" s="35"/>
      <c r="B90" s="36"/>
      <c r="C90" s="174" t="s">
        <v>173</v>
      </c>
      <c r="D90" s="174" t="s">
        <v>154</v>
      </c>
      <c r="E90" s="175" t="s">
        <v>234</v>
      </c>
      <c r="F90" s="176" t="s">
        <v>235</v>
      </c>
      <c r="G90" s="177" t="s">
        <v>157</v>
      </c>
      <c r="H90" s="178">
        <v>0.28499999999999998</v>
      </c>
      <c r="I90" s="179"/>
      <c r="J90" s="180">
        <f>ROUND(I90*H90,2)</f>
        <v>0</v>
      </c>
      <c r="K90" s="176" t="s">
        <v>158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159</v>
      </c>
      <c r="AT90" s="185" t="s">
        <v>154</v>
      </c>
      <c r="AU90" s="185" t="s">
        <v>79</v>
      </c>
      <c r="AY90" s="18" t="s">
        <v>152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159</v>
      </c>
      <c r="BM90" s="185" t="s">
        <v>236</v>
      </c>
    </row>
    <row r="91" spans="1:65" s="2" customFormat="1" ht="11.25">
      <c r="A91" s="35"/>
      <c r="B91" s="36"/>
      <c r="C91" s="37"/>
      <c r="D91" s="187" t="s">
        <v>161</v>
      </c>
      <c r="E91" s="37"/>
      <c r="F91" s="188" t="s">
        <v>237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161</v>
      </c>
      <c r="AU91" s="18" t="s">
        <v>79</v>
      </c>
    </row>
    <row r="92" spans="1:65" s="2" customFormat="1" ht="11.25">
      <c r="A92" s="35"/>
      <c r="B92" s="36"/>
      <c r="C92" s="37"/>
      <c r="D92" s="192" t="s">
        <v>163</v>
      </c>
      <c r="E92" s="37"/>
      <c r="F92" s="193" t="s">
        <v>238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163</v>
      </c>
      <c r="AU92" s="18" t="s">
        <v>79</v>
      </c>
    </row>
    <row r="93" spans="1:65" s="13" customFormat="1" ht="11.25">
      <c r="B93" s="194"/>
      <c r="C93" s="195"/>
      <c r="D93" s="187" t="s">
        <v>165</v>
      </c>
      <c r="E93" s="196" t="s">
        <v>19</v>
      </c>
      <c r="F93" s="197" t="s">
        <v>239</v>
      </c>
      <c r="G93" s="195"/>
      <c r="H93" s="198">
        <v>0.28499999999999998</v>
      </c>
      <c r="I93" s="199"/>
      <c r="J93" s="195"/>
      <c r="K93" s="195"/>
      <c r="L93" s="200"/>
      <c r="M93" s="201"/>
      <c r="N93" s="202"/>
      <c r="O93" s="202"/>
      <c r="P93" s="202"/>
      <c r="Q93" s="202"/>
      <c r="R93" s="202"/>
      <c r="S93" s="202"/>
      <c r="T93" s="203"/>
      <c r="AT93" s="204" t="s">
        <v>165</v>
      </c>
      <c r="AU93" s="204" t="s">
        <v>79</v>
      </c>
      <c r="AV93" s="13" t="s">
        <v>79</v>
      </c>
      <c r="AW93" s="13" t="s">
        <v>31</v>
      </c>
      <c r="AX93" s="13" t="s">
        <v>77</v>
      </c>
      <c r="AY93" s="204" t="s">
        <v>152</v>
      </c>
    </row>
    <row r="94" spans="1:65" s="2" customFormat="1" ht="14.45" customHeight="1">
      <c r="A94" s="35"/>
      <c r="B94" s="36"/>
      <c r="C94" s="174" t="s">
        <v>77</v>
      </c>
      <c r="D94" s="174" t="s">
        <v>154</v>
      </c>
      <c r="E94" s="175" t="s">
        <v>174</v>
      </c>
      <c r="F94" s="176" t="s">
        <v>175</v>
      </c>
      <c r="G94" s="177" t="s">
        <v>157</v>
      </c>
      <c r="H94" s="178">
        <v>0.19</v>
      </c>
      <c r="I94" s="179"/>
      <c r="J94" s="180">
        <f>ROUND(I94*H94,2)</f>
        <v>0</v>
      </c>
      <c r="K94" s="176" t="s">
        <v>158</v>
      </c>
      <c r="L94" s="40"/>
      <c r="M94" s="181" t="s">
        <v>19</v>
      </c>
      <c r="N94" s="182" t="s">
        <v>40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159</v>
      </c>
      <c r="AT94" s="185" t="s">
        <v>154</v>
      </c>
      <c r="AU94" s="185" t="s">
        <v>79</v>
      </c>
      <c r="AY94" s="18" t="s">
        <v>152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77</v>
      </c>
      <c r="BK94" s="186">
        <f>ROUND(I94*H94,2)</f>
        <v>0</v>
      </c>
      <c r="BL94" s="18" t="s">
        <v>159</v>
      </c>
      <c r="BM94" s="185" t="s">
        <v>240</v>
      </c>
    </row>
    <row r="95" spans="1:65" s="2" customFormat="1" ht="11.25">
      <c r="A95" s="35"/>
      <c r="B95" s="36"/>
      <c r="C95" s="37"/>
      <c r="D95" s="187" t="s">
        <v>161</v>
      </c>
      <c r="E95" s="37"/>
      <c r="F95" s="188" t="s">
        <v>177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161</v>
      </c>
      <c r="AU95" s="18" t="s">
        <v>79</v>
      </c>
    </row>
    <row r="96" spans="1:65" s="2" customFormat="1" ht="11.25">
      <c r="A96" s="35"/>
      <c r="B96" s="36"/>
      <c r="C96" s="37"/>
      <c r="D96" s="192" t="s">
        <v>163</v>
      </c>
      <c r="E96" s="37"/>
      <c r="F96" s="193" t="s">
        <v>178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163</v>
      </c>
      <c r="AU96" s="18" t="s">
        <v>79</v>
      </c>
    </row>
    <row r="97" spans="1:65" s="2" customFormat="1" ht="14.45" customHeight="1">
      <c r="A97" s="35"/>
      <c r="B97" s="36"/>
      <c r="C97" s="174" t="s">
        <v>79</v>
      </c>
      <c r="D97" s="174" t="s">
        <v>154</v>
      </c>
      <c r="E97" s="175" t="s">
        <v>179</v>
      </c>
      <c r="F97" s="176" t="s">
        <v>180</v>
      </c>
      <c r="G97" s="177" t="s">
        <v>157</v>
      </c>
      <c r="H97" s="178">
        <v>0.28499999999999998</v>
      </c>
      <c r="I97" s="179"/>
      <c r="J97" s="180">
        <f>ROUND(I97*H97,2)</f>
        <v>0</v>
      </c>
      <c r="K97" s="176" t="s">
        <v>158</v>
      </c>
      <c r="L97" s="40"/>
      <c r="M97" s="181" t="s">
        <v>19</v>
      </c>
      <c r="N97" s="182" t="s">
        <v>40</v>
      </c>
      <c r="O97" s="65"/>
      <c r="P97" s="183">
        <f>O97*H97</f>
        <v>0</v>
      </c>
      <c r="Q97" s="183">
        <v>0</v>
      </c>
      <c r="R97" s="183">
        <f>Q97*H97</f>
        <v>0</v>
      </c>
      <c r="S97" s="183">
        <v>0</v>
      </c>
      <c r="T97" s="184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5" t="s">
        <v>159</v>
      </c>
      <c r="AT97" s="185" t="s">
        <v>154</v>
      </c>
      <c r="AU97" s="185" t="s">
        <v>79</v>
      </c>
      <c r="AY97" s="18" t="s">
        <v>152</v>
      </c>
      <c r="BE97" s="186">
        <f>IF(N97="základní",J97,0)</f>
        <v>0</v>
      </c>
      <c r="BF97" s="186">
        <f>IF(N97="snížená",J97,0)</f>
        <v>0</v>
      </c>
      <c r="BG97" s="186">
        <f>IF(N97="zákl. přenesená",J97,0)</f>
        <v>0</v>
      </c>
      <c r="BH97" s="186">
        <f>IF(N97="sníž. přenesená",J97,0)</f>
        <v>0</v>
      </c>
      <c r="BI97" s="186">
        <f>IF(N97="nulová",J97,0)</f>
        <v>0</v>
      </c>
      <c r="BJ97" s="18" t="s">
        <v>77</v>
      </c>
      <c r="BK97" s="186">
        <f>ROUND(I97*H97,2)</f>
        <v>0</v>
      </c>
      <c r="BL97" s="18" t="s">
        <v>159</v>
      </c>
      <c r="BM97" s="185" t="s">
        <v>241</v>
      </c>
    </row>
    <row r="98" spans="1:65" s="2" customFormat="1" ht="11.25">
      <c r="A98" s="35"/>
      <c r="B98" s="36"/>
      <c r="C98" s="37"/>
      <c r="D98" s="187" t="s">
        <v>161</v>
      </c>
      <c r="E98" s="37"/>
      <c r="F98" s="188" t="s">
        <v>182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161</v>
      </c>
      <c r="AU98" s="18" t="s">
        <v>79</v>
      </c>
    </row>
    <row r="99" spans="1:65" s="2" customFormat="1" ht="11.25">
      <c r="A99" s="35"/>
      <c r="B99" s="36"/>
      <c r="C99" s="37"/>
      <c r="D99" s="192" t="s">
        <v>163</v>
      </c>
      <c r="E99" s="37"/>
      <c r="F99" s="193" t="s">
        <v>183</v>
      </c>
      <c r="G99" s="37"/>
      <c r="H99" s="37"/>
      <c r="I99" s="189"/>
      <c r="J99" s="37"/>
      <c r="K99" s="37"/>
      <c r="L99" s="40"/>
      <c r="M99" s="190"/>
      <c r="N99" s="191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163</v>
      </c>
      <c r="AU99" s="18" t="s">
        <v>79</v>
      </c>
    </row>
    <row r="100" spans="1:65" s="12" customFormat="1" ht="25.9" customHeight="1">
      <c r="B100" s="158"/>
      <c r="C100" s="159"/>
      <c r="D100" s="160" t="s">
        <v>68</v>
      </c>
      <c r="E100" s="161" t="s">
        <v>184</v>
      </c>
      <c r="F100" s="161" t="s">
        <v>185</v>
      </c>
      <c r="G100" s="159"/>
      <c r="H100" s="159"/>
      <c r="I100" s="162"/>
      <c r="J100" s="163">
        <f>BK100</f>
        <v>0</v>
      </c>
      <c r="K100" s="159"/>
      <c r="L100" s="164"/>
      <c r="M100" s="165"/>
      <c r="N100" s="166"/>
      <c r="O100" s="166"/>
      <c r="P100" s="167">
        <f>P101</f>
        <v>0</v>
      </c>
      <c r="Q100" s="166"/>
      <c r="R100" s="167">
        <f>R101</f>
        <v>0</v>
      </c>
      <c r="S100" s="166"/>
      <c r="T100" s="168">
        <f>T101</f>
        <v>0</v>
      </c>
      <c r="AR100" s="169" t="s">
        <v>159</v>
      </c>
      <c r="AT100" s="170" t="s">
        <v>68</v>
      </c>
      <c r="AU100" s="170" t="s">
        <v>69</v>
      </c>
      <c r="AY100" s="169" t="s">
        <v>152</v>
      </c>
      <c r="BK100" s="171">
        <f>BK101</f>
        <v>0</v>
      </c>
    </row>
    <row r="101" spans="1:65" s="12" customFormat="1" ht="22.9" customHeight="1">
      <c r="B101" s="158"/>
      <c r="C101" s="159"/>
      <c r="D101" s="160" t="s">
        <v>68</v>
      </c>
      <c r="E101" s="172" t="s">
        <v>186</v>
      </c>
      <c r="F101" s="172" t="s">
        <v>187</v>
      </c>
      <c r="G101" s="159"/>
      <c r="H101" s="159"/>
      <c r="I101" s="162"/>
      <c r="J101" s="173">
        <f>BK101</f>
        <v>0</v>
      </c>
      <c r="K101" s="159"/>
      <c r="L101" s="164"/>
      <c r="M101" s="165"/>
      <c r="N101" s="166"/>
      <c r="O101" s="166"/>
      <c r="P101" s="167">
        <f>SUM(P102:P107)</f>
        <v>0</v>
      </c>
      <c r="Q101" s="166"/>
      <c r="R101" s="167">
        <f>SUM(R102:R107)</f>
        <v>0</v>
      </c>
      <c r="S101" s="166"/>
      <c r="T101" s="168">
        <f>SUM(T102:T107)</f>
        <v>0</v>
      </c>
      <c r="AR101" s="169" t="s">
        <v>159</v>
      </c>
      <c r="AT101" s="170" t="s">
        <v>68</v>
      </c>
      <c r="AU101" s="170" t="s">
        <v>77</v>
      </c>
      <c r="AY101" s="169" t="s">
        <v>152</v>
      </c>
      <c r="BK101" s="171">
        <f>SUM(BK102:BK107)</f>
        <v>0</v>
      </c>
    </row>
    <row r="102" spans="1:65" s="2" customFormat="1" ht="19.899999999999999" customHeight="1">
      <c r="A102" s="35"/>
      <c r="B102" s="36"/>
      <c r="C102" s="174" t="s">
        <v>188</v>
      </c>
      <c r="D102" s="174" t="s">
        <v>154</v>
      </c>
      <c r="E102" s="175" t="s">
        <v>189</v>
      </c>
      <c r="F102" s="176" t="s">
        <v>190</v>
      </c>
      <c r="G102" s="177" t="s">
        <v>157</v>
      </c>
      <c r="H102" s="178">
        <v>0.19</v>
      </c>
      <c r="I102" s="179"/>
      <c r="J102" s="180">
        <f>ROUND(I102*H102,2)</f>
        <v>0</v>
      </c>
      <c r="K102" s="176" t="s">
        <v>19</v>
      </c>
      <c r="L102" s="40"/>
      <c r="M102" s="181" t="s">
        <v>19</v>
      </c>
      <c r="N102" s="182" t="s">
        <v>40</v>
      </c>
      <c r="O102" s="65"/>
      <c r="P102" s="183">
        <f>O102*H102</f>
        <v>0</v>
      </c>
      <c r="Q102" s="183">
        <v>0</v>
      </c>
      <c r="R102" s="183">
        <f>Q102*H102</f>
        <v>0</v>
      </c>
      <c r="S102" s="183">
        <v>0</v>
      </c>
      <c r="T102" s="184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5" t="s">
        <v>191</v>
      </c>
      <c r="AT102" s="185" t="s">
        <v>154</v>
      </c>
      <c r="AU102" s="185" t="s">
        <v>79</v>
      </c>
      <c r="AY102" s="18" t="s">
        <v>152</v>
      </c>
      <c r="BE102" s="186">
        <f>IF(N102="základní",J102,0)</f>
        <v>0</v>
      </c>
      <c r="BF102" s="186">
        <f>IF(N102="snížená",J102,0)</f>
        <v>0</v>
      </c>
      <c r="BG102" s="186">
        <f>IF(N102="zákl. přenesená",J102,0)</f>
        <v>0</v>
      </c>
      <c r="BH102" s="186">
        <f>IF(N102="sníž. přenesená",J102,0)</f>
        <v>0</v>
      </c>
      <c r="BI102" s="186">
        <f>IF(N102="nulová",J102,0)</f>
        <v>0</v>
      </c>
      <c r="BJ102" s="18" t="s">
        <v>77</v>
      </c>
      <c r="BK102" s="186">
        <f>ROUND(I102*H102,2)</f>
        <v>0</v>
      </c>
      <c r="BL102" s="18" t="s">
        <v>191</v>
      </c>
      <c r="BM102" s="185" t="s">
        <v>242</v>
      </c>
    </row>
    <row r="103" spans="1:65" s="2" customFormat="1" ht="11.25">
      <c r="A103" s="35"/>
      <c r="B103" s="36"/>
      <c r="C103" s="37"/>
      <c r="D103" s="187" t="s">
        <v>161</v>
      </c>
      <c r="E103" s="37"/>
      <c r="F103" s="188" t="s">
        <v>193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161</v>
      </c>
      <c r="AU103" s="18" t="s">
        <v>79</v>
      </c>
    </row>
    <row r="104" spans="1:65" s="2" customFormat="1" ht="29.25">
      <c r="A104" s="35"/>
      <c r="B104" s="36"/>
      <c r="C104" s="37"/>
      <c r="D104" s="187" t="s">
        <v>194</v>
      </c>
      <c r="E104" s="37"/>
      <c r="F104" s="205" t="s">
        <v>195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194</v>
      </c>
      <c r="AU104" s="18" t="s">
        <v>79</v>
      </c>
    </row>
    <row r="105" spans="1:65" s="2" customFormat="1" ht="19.899999999999999" customHeight="1">
      <c r="A105" s="35"/>
      <c r="B105" s="36"/>
      <c r="C105" s="174" t="s">
        <v>196</v>
      </c>
      <c r="D105" s="174" t="s">
        <v>154</v>
      </c>
      <c r="E105" s="175" t="s">
        <v>197</v>
      </c>
      <c r="F105" s="176" t="s">
        <v>198</v>
      </c>
      <c r="G105" s="177" t="s">
        <v>157</v>
      </c>
      <c r="H105" s="178">
        <v>0.28499999999999998</v>
      </c>
      <c r="I105" s="179"/>
      <c r="J105" s="180">
        <f>ROUND(I105*H105,2)</f>
        <v>0</v>
      </c>
      <c r="K105" s="176" t="s">
        <v>19</v>
      </c>
      <c r="L105" s="40"/>
      <c r="M105" s="181" t="s">
        <v>19</v>
      </c>
      <c r="N105" s="182" t="s">
        <v>40</v>
      </c>
      <c r="O105" s="65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5" t="s">
        <v>191</v>
      </c>
      <c r="AT105" s="185" t="s">
        <v>154</v>
      </c>
      <c r="AU105" s="185" t="s">
        <v>79</v>
      </c>
      <c r="AY105" s="18" t="s">
        <v>152</v>
      </c>
      <c r="BE105" s="186">
        <f>IF(N105="základní",J105,0)</f>
        <v>0</v>
      </c>
      <c r="BF105" s="186">
        <f>IF(N105="snížená",J105,0)</f>
        <v>0</v>
      </c>
      <c r="BG105" s="186">
        <f>IF(N105="zákl. přenesená",J105,0)</f>
        <v>0</v>
      </c>
      <c r="BH105" s="186">
        <f>IF(N105="sníž. přenesená",J105,0)</f>
        <v>0</v>
      </c>
      <c r="BI105" s="186">
        <f>IF(N105="nulová",J105,0)</f>
        <v>0</v>
      </c>
      <c r="BJ105" s="18" t="s">
        <v>77</v>
      </c>
      <c r="BK105" s="186">
        <f>ROUND(I105*H105,2)</f>
        <v>0</v>
      </c>
      <c r="BL105" s="18" t="s">
        <v>191</v>
      </c>
      <c r="BM105" s="185" t="s">
        <v>243</v>
      </c>
    </row>
    <row r="106" spans="1:65" s="2" customFormat="1" ht="11.25">
      <c r="A106" s="35"/>
      <c r="B106" s="36"/>
      <c r="C106" s="37"/>
      <c r="D106" s="187" t="s">
        <v>161</v>
      </c>
      <c r="E106" s="37"/>
      <c r="F106" s="188" t="s">
        <v>200</v>
      </c>
      <c r="G106" s="37"/>
      <c r="H106" s="37"/>
      <c r="I106" s="189"/>
      <c r="J106" s="37"/>
      <c r="K106" s="37"/>
      <c r="L106" s="40"/>
      <c r="M106" s="190"/>
      <c r="N106" s="191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161</v>
      </c>
      <c r="AU106" s="18" t="s">
        <v>79</v>
      </c>
    </row>
    <row r="107" spans="1:65" s="2" customFormat="1" ht="29.25">
      <c r="A107" s="35"/>
      <c r="B107" s="36"/>
      <c r="C107" s="37"/>
      <c r="D107" s="187" t="s">
        <v>194</v>
      </c>
      <c r="E107" s="37"/>
      <c r="F107" s="205" t="s">
        <v>195</v>
      </c>
      <c r="G107" s="37"/>
      <c r="H107" s="37"/>
      <c r="I107" s="189"/>
      <c r="J107" s="37"/>
      <c r="K107" s="37"/>
      <c r="L107" s="40"/>
      <c r="M107" s="206"/>
      <c r="N107" s="207"/>
      <c r="O107" s="208"/>
      <c r="P107" s="208"/>
      <c r="Q107" s="208"/>
      <c r="R107" s="208"/>
      <c r="S107" s="208"/>
      <c r="T107" s="209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194</v>
      </c>
      <c r="AU107" s="18" t="s">
        <v>79</v>
      </c>
    </row>
    <row r="108" spans="1:65" s="2" customFormat="1" ht="6.95" customHeight="1">
      <c r="A108" s="35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0"/>
      <c r="M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</sheetData>
  <sheetProtection algorithmName="SHA-512" hashValue="6I7rSmJq3vWfOYHykttKkhV26nJNdgbAhWZmPZltINsPgr4jjXJeJjJwxefPTdMwzME/JAbYeVOO+Jylt0WP/g==" saltValue="hcbDjatDj0oVLJIpwV8a8O//Lc+T/vuJ9VzNATKibRRwL4O+zBLVFgZTelc4GnnSfgIQkuqXbR6uKZygLYhS0Q==" spinCount="100000" sheet="1" objects="1" scenarios="1" formatColumns="0" formatRows="0" autoFilter="0"/>
  <autoFilter ref="C82:K107" xr:uid="{00000000-0009-0000-0000-000006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600-000000000000}"/>
    <hyperlink ref="F92" r:id="rId2" xr:uid="{00000000-0004-0000-0600-000001000000}"/>
    <hyperlink ref="F96" r:id="rId3" xr:uid="{00000000-0004-0000-0600-000002000000}"/>
    <hyperlink ref="F99" r:id="rId4" xr:uid="{00000000-0004-0000-06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99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97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244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245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ROUND((SUM(BE83:BE98)),  2)</f>
        <v>0</v>
      </c>
      <c r="G33" s="35"/>
      <c r="H33" s="35"/>
      <c r="I33" s="119">
        <v>0.21</v>
      </c>
      <c r="J33" s="118">
        <f>ROUND(((SUM(BE83:BE98))*I33),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ROUND((SUM(BF83:BF98)),  2)</f>
        <v>0</v>
      </c>
      <c r="G34" s="35"/>
      <c r="H34" s="35"/>
      <c r="I34" s="119">
        <v>0.12</v>
      </c>
      <c r="J34" s="118">
        <f>ROUND(((SUM(BF83:BF98))*I34),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ROUND((SUM(BG83:BG98)),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ROUND((SUM(BH83:BH98)),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ROUND((SUM(BI83:BI98)),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SO15 - ODPAD A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Dubenec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J94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J95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SO15 - ODPAD A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Dubenec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P84+P94</f>
        <v>0</v>
      </c>
      <c r="Q83" s="73"/>
      <c r="R83" s="155">
        <f>R84+R94</f>
        <v>0</v>
      </c>
      <c r="S83" s="73"/>
      <c r="T83" s="156">
        <f>T84+T94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BK84+BK94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SUM(P86:P93)</f>
        <v>0</v>
      </c>
      <c r="Q85" s="166"/>
      <c r="R85" s="167">
        <f>SUM(R86:R93)</f>
        <v>0</v>
      </c>
      <c r="S85" s="166"/>
      <c r="T85" s="168">
        <f>SUM(T86:T93)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SUM(BK86:BK93)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0.109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246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247</v>
      </c>
      <c r="G89" s="195"/>
      <c r="H89" s="198">
        <v>0.109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69</v>
      </c>
      <c r="AY89" s="204" t="s">
        <v>152</v>
      </c>
    </row>
    <row r="90" spans="1:65" s="14" customFormat="1" ht="11.25">
      <c r="B90" s="210"/>
      <c r="C90" s="211"/>
      <c r="D90" s="187" t="s">
        <v>165</v>
      </c>
      <c r="E90" s="212" t="s">
        <v>19</v>
      </c>
      <c r="F90" s="213" t="s">
        <v>211</v>
      </c>
      <c r="G90" s="211"/>
      <c r="H90" s="214">
        <v>0.109</v>
      </c>
      <c r="I90" s="215"/>
      <c r="J90" s="211"/>
      <c r="K90" s="211"/>
      <c r="L90" s="216"/>
      <c r="M90" s="217"/>
      <c r="N90" s="218"/>
      <c r="O90" s="218"/>
      <c r="P90" s="218"/>
      <c r="Q90" s="218"/>
      <c r="R90" s="218"/>
      <c r="S90" s="218"/>
      <c r="T90" s="219"/>
      <c r="AT90" s="220" t="s">
        <v>165</v>
      </c>
      <c r="AU90" s="220" t="s">
        <v>79</v>
      </c>
      <c r="AV90" s="14" t="s">
        <v>159</v>
      </c>
      <c r="AW90" s="14" t="s">
        <v>31</v>
      </c>
      <c r="AX90" s="14" t="s">
        <v>77</v>
      </c>
      <c r="AY90" s="220" t="s">
        <v>152</v>
      </c>
    </row>
    <row r="91" spans="1:65" s="2" customFormat="1" ht="14.45" customHeight="1">
      <c r="A91" s="35"/>
      <c r="B91" s="36"/>
      <c r="C91" s="174" t="s">
        <v>79</v>
      </c>
      <c r="D91" s="174" t="s">
        <v>154</v>
      </c>
      <c r="E91" s="175" t="s">
        <v>174</v>
      </c>
      <c r="F91" s="176" t="s">
        <v>175</v>
      </c>
      <c r="G91" s="177" t="s">
        <v>157</v>
      </c>
      <c r="H91" s="178">
        <v>0.109</v>
      </c>
      <c r="I91" s="179"/>
      <c r="J91" s="180">
        <f>ROUND(I91*H91,2)</f>
        <v>0</v>
      </c>
      <c r="K91" s="176" t="s">
        <v>158</v>
      </c>
      <c r="L91" s="40"/>
      <c r="M91" s="181" t="s">
        <v>19</v>
      </c>
      <c r="N91" s="182" t="s">
        <v>40</v>
      </c>
      <c r="O91" s="65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5" t="s">
        <v>159</v>
      </c>
      <c r="AT91" s="185" t="s">
        <v>154</v>
      </c>
      <c r="AU91" s="185" t="s">
        <v>79</v>
      </c>
      <c r="AY91" s="18" t="s">
        <v>152</v>
      </c>
      <c r="BE91" s="186">
        <f>IF(N91="základní",J91,0)</f>
        <v>0</v>
      </c>
      <c r="BF91" s="186">
        <f>IF(N91="snížená",J91,0)</f>
        <v>0</v>
      </c>
      <c r="BG91" s="186">
        <f>IF(N91="zákl. přenesená",J91,0)</f>
        <v>0</v>
      </c>
      <c r="BH91" s="186">
        <f>IF(N91="sníž. přenesená",J91,0)</f>
        <v>0</v>
      </c>
      <c r="BI91" s="186">
        <f>IF(N91="nulová",J91,0)</f>
        <v>0</v>
      </c>
      <c r="BJ91" s="18" t="s">
        <v>77</v>
      </c>
      <c r="BK91" s="186">
        <f>ROUND(I91*H91,2)</f>
        <v>0</v>
      </c>
      <c r="BL91" s="18" t="s">
        <v>159</v>
      </c>
      <c r="BM91" s="185" t="s">
        <v>248</v>
      </c>
    </row>
    <row r="92" spans="1:65" s="2" customFormat="1" ht="11.25">
      <c r="A92" s="35"/>
      <c r="B92" s="36"/>
      <c r="C92" s="37"/>
      <c r="D92" s="187" t="s">
        <v>161</v>
      </c>
      <c r="E92" s="37"/>
      <c r="F92" s="188" t="s">
        <v>177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161</v>
      </c>
      <c r="AU92" s="18" t="s">
        <v>79</v>
      </c>
    </row>
    <row r="93" spans="1:65" s="2" customFormat="1" ht="11.25">
      <c r="A93" s="35"/>
      <c r="B93" s="36"/>
      <c r="C93" s="37"/>
      <c r="D93" s="192" t="s">
        <v>163</v>
      </c>
      <c r="E93" s="37"/>
      <c r="F93" s="193" t="s">
        <v>178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163</v>
      </c>
      <c r="AU93" s="18" t="s">
        <v>79</v>
      </c>
    </row>
    <row r="94" spans="1:65" s="12" customFormat="1" ht="25.9" customHeight="1">
      <c r="B94" s="158"/>
      <c r="C94" s="159"/>
      <c r="D94" s="160" t="s">
        <v>68</v>
      </c>
      <c r="E94" s="161" t="s">
        <v>184</v>
      </c>
      <c r="F94" s="161" t="s">
        <v>185</v>
      </c>
      <c r="G94" s="159"/>
      <c r="H94" s="159"/>
      <c r="I94" s="162"/>
      <c r="J94" s="163">
        <f>BK94</f>
        <v>0</v>
      </c>
      <c r="K94" s="159"/>
      <c r="L94" s="164"/>
      <c r="M94" s="165"/>
      <c r="N94" s="166"/>
      <c r="O94" s="166"/>
      <c r="P94" s="167">
        <f>P95</f>
        <v>0</v>
      </c>
      <c r="Q94" s="166"/>
      <c r="R94" s="167">
        <f>R95</f>
        <v>0</v>
      </c>
      <c r="S94" s="166"/>
      <c r="T94" s="168">
        <f>T95</f>
        <v>0</v>
      </c>
      <c r="AR94" s="169" t="s">
        <v>159</v>
      </c>
      <c r="AT94" s="170" t="s">
        <v>68</v>
      </c>
      <c r="AU94" s="170" t="s">
        <v>69</v>
      </c>
      <c r="AY94" s="169" t="s">
        <v>152</v>
      </c>
      <c r="BK94" s="171">
        <f>BK95</f>
        <v>0</v>
      </c>
    </row>
    <row r="95" spans="1:65" s="12" customFormat="1" ht="22.9" customHeight="1">
      <c r="B95" s="158"/>
      <c r="C95" s="159"/>
      <c r="D95" s="160" t="s">
        <v>68</v>
      </c>
      <c r="E95" s="172" t="s">
        <v>186</v>
      </c>
      <c r="F95" s="172" t="s">
        <v>187</v>
      </c>
      <c r="G95" s="159"/>
      <c r="H95" s="159"/>
      <c r="I95" s="162"/>
      <c r="J95" s="173">
        <f>BK95</f>
        <v>0</v>
      </c>
      <c r="K95" s="159"/>
      <c r="L95" s="164"/>
      <c r="M95" s="165"/>
      <c r="N95" s="166"/>
      <c r="O95" s="166"/>
      <c r="P95" s="167">
        <f>SUM(P96:P98)</f>
        <v>0</v>
      </c>
      <c r="Q95" s="166"/>
      <c r="R95" s="167">
        <f>SUM(R96:R98)</f>
        <v>0</v>
      </c>
      <c r="S95" s="166"/>
      <c r="T95" s="168">
        <f>SUM(T96:T98)</f>
        <v>0</v>
      </c>
      <c r="AR95" s="169" t="s">
        <v>159</v>
      </c>
      <c r="AT95" s="170" t="s">
        <v>68</v>
      </c>
      <c r="AU95" s="170" t="s">
        <v>77</v>
      </c>
      <c r="AY95" s="169" t="s">
        <v>152</v>
      </c>
      <c r="BK95" s="171">
        <f>SUM(BK96:BK98)</f>
        <v>0</v>
      </c>
    </row>
    <row r="96" spans="1:65" s="2" customFormat="1" ht="19.899999999999999" customHeight="1">
      <c r="A96" s="35"/>
      <c r="B96" s="36"/>
      <c r="C96" s="174" t="s">
        <v>173</v>
      </c>
      <c r="D96" s="174" t="s">
        <v>154</v>
      </c>
      <c r="E96" s="175" t="s">
        <v>189</v>
      </c>
      <c r="F96" s="176" t="s">
        <v>190</v>
      </c>
      <c r="G96" s="177" t="s">
        <v>157</v>
      </c>
      <c r="H96" s="178">
        <v>0.109</v>
      </c>
      <c r="I96" s="179"/>
      <c r="J96" s="180">
        <f>ROUND(I96*H96,2)</f>
        <v>0</v>
      </c>
      <c r="K96" s="176" t="s">
        <v>19</v>
      </c>
      <c r="L96" s="40"/>
      <c r="M96" s="181" t="s">
        <v>19</v>
      </c>
      <c r="N96" s="182" t="s">
        <v>40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191</v>
      </c>
      <c r="AT96" s="185" t="s">
        <v>154</v>
      </c>
      <c r="AU96" s="185" t="s">
        <v>79</v>
      </c>
      <c r="AY96" s="18" t="s">
        <v>152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77</v>
      </c>
      <c r="BK96" s="186">
        <f>ROUND(I96*H96,2)</f>
        <v>0</v>
      </c>
      <c r="BL96" s="18" t="s">
        <v>191</v>
      </c>
      <c r="BM96" s="185" t="s">
        <v>249</v>
      </c>
    </row>
    <row r="97" spans="1:47" s="2" customFormat="1" ht="11.25">
      <c r="A97" s="35"/>
      <c r="B97" s="36"/>
      <c r="C97" s="37"/>
      <c r="D97" s="187" t="s">
        <v>161</v>
      </c>
      <c r="E97" s="37"/>
      <c r="F97" s="188" t="s">
        <v>193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161</v>
      </c>
      <c r="AU97" s="18" t="s">
        <v>79</v>
      </c>
    </row>
    <row r="98" spans="1:47" s="2" customFormat="1" ht="29.25">
      <c r="A98" s="35"/>
      <c r="B98" s="36"/>
      <c r="C98" s="37"/>
      <c r="D98" s="187" t="s">
        <v>194</v>
      </c>
      <c r="E98" s="37"/>
      <c r="F98" s="205" t="s">
        <v>195</v>
      </c>
      <c r="G98" s="37"/>
      <c r="H98" s="37"/>
      <c r="I98" s="189"/>
      <c r="J98" s="37"/>
      <c r="K98" s="37"/>
      <c r="L98" s="40"/>
      <c r="M98" s="206"/>
      <c r="N98" s="207"/>
      <c r="O98" s="208"/>
      <c r="P98" s="208"/>
      <c r="Q98" s="208"/>
      <c r="R98" s="208"/>
      <c r="S98" s="208"/>
      <c r="T98" s="209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194</v>
      </c>
      <c r="AU98" s="18" t="s">
        <v>79</v>
      </c>
    </row>
    <row r="99" spans="1:47" s="2" customFormat="1" ht="6.95" customHeight="1">
      <c r="A99" s="35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0"/>
      <c r="M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</sheetData>
  <sheetProtection algorithmName="SHA-512" hashValue="bvYU+Jyw6N7b0DULxGYk8FKpVPQTUFQYFivvwBjHdMZwjSiZsF0IzgV9BeNyR1FEL/J5alAoOU+8f9MyuLYPXw==" saltValue="/CgXT8BbjKyEVVc/pdtQ3OiIt99NjuvNOg4yF9SI68Dz009626LQ/DIh4GvH+UO7/vL/WxqSwq+fPpJE+vcTfw==" spinCount="100000" sheet="1" objects="1" scenarios="1" formatColumns="0" formatRows="0" autoFilter="0"/>
  <autoFilter ref="C82:K98" xr:uid="{00000000-0009-0000-0000-000007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700-000000000000}"/>
    <hyperlink ref="F93" r:id="rId2" xr:uid="{00000000-0004-0000-07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99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8" t="s">
        <v>100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125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Hradecko, Trutnovsko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126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250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245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SPÚ, OVHS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ROUND((SUM(BE83:BE98)),  2)</f>
        <v>0</v>
      </c>
      <c r="G33" s="35"/>
      <c r="H33" s="35"/>
      <c r="I33" s="119">
        <v>0.21</v>
      </c>
      <c r="J33" s="118">
        <f>ROUND(((SUM(BE83:BE98))*I33),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ROUND((SUM(BF83:BF98)),  2)</f>
        <v>0</v>
      </c>
      <c r="G34" s="35"/>
      <c r="H34" s="35"/>
      <c r="I34" s="119">
        <v>0.12</v>
      </c>
      <c r="J34" s="118">
        <f>ROUND(((SUM(BF83:BF98))*I34),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ROUND((SUM(BG83:BG98)),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ROUND((SUM(BH83:BH98)),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ROUND((SUM(BI83:BI98)),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129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Hradecko, Trutnovsko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126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2" t="str">
        <f>E9</f>
        <v>SO16 - ODPAD B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Dubenec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>SPÚ, OVHS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130</v>
      </c>
      <c r="D57" s="132"/>
      <c r="E57" s="132"/>
      <c r="F57" s="132"/>
      <c r="G57" s="132"/>
      <c r="H57" s="132"/>
      <c r="I57" s="132"/>
      <c r="J57" s="133" t="s">
        <v>131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132</v>
      </c>
    </row>
    <row r="60" spans="1:47" s="9" customFormat="1" ht="24.95" customHeight="1">
      <c r="B60" s="135"/>
      <c r="C60" s="136"/>
      <c r="D60" s="137" t="s">
        <v>133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134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135</v>
      </c>
      <c r="E62" s="138"/>
      <c r="F62" s="138"/>
      <c r="G62" s="138"/>
      <c r="H62" s="138"/>
      <c r="I62" s="138"/>
      <c r="J62" s="139">
        <f>J94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136</v>
      </c>
      <c r="E63" s="144"/>
      <c r="F63" s="144"/>
      <c r="G63" s="144"/>
      <c r="H63" s="144"/>
      <c r="I63" s="144"/>
      <c r="J63" s="145">
        <f>J95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137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5" t="str">
        <f>E7</f>
        <v>Údržba HOZ Hradecko, Trutnovsko</v>
      </c>
      <c r="F73" s="356"/>
      <c r="G73" s="356"/>
      <c r="H73" s="356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126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2" t="str">
        <f>E9</f>
        <v>SO16 - ODPAD B</v>
      </c>
      <c r="F75" s="357"/>
      <c r="G75" s="357"/>
      <c r="H75" s="35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Dubenec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>SPÚ, OVHS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138</v>
      </c>
      <c r="D82" s="150" t="s">
        <v>54</v>
      </c>
      <c r="E82" s="150" t="s">
        <v>50</v>
      </c>
      <c r="F82" s="150" t="s">
        <v>51</v>
      </c>
      <c r="G82" s="150" t="s">
        <v>139</v>
      </c>
      <c r="H82" s="150" t="s">
        <v>140</v>
      </c>
      <c r="I82" s="150" t="s">
        <v>141</v>
      </c>
      <c r="J82" s="150" t="s">
        <v>131</v>
      </c>
      <c r="K82" s="151" t="s">
        <v>142</v>
      </c>
      <c r="L82" s="152"/>
      <c r="M82" s="69" t="s">
        <v>19</v>
      </c>
      <c r="N82" s="70" t="s">
        <v>39</v>
      </c>
      <c r="O82" s="70" t="s">
        <v>143</v>
      </c>
      <c r="P82" s="70" t="s">
        <v>144</v>
      </c>
      <c r="Q82" s="70" t="s">
        <v>145</v>
      </c>
      <c r="R82" s="70" t="s">
        <v>146</v>
      </c>
      <c r="S82" s="70" t="s">
        <v>147</v>
      </c>
      <c r="T82" s="71" t="s">
        <v>148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149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P84+P94</f>
        <v>0</v>
      </c>
      <c r="Q83" s="73"/>
      <c r="R83" s="155">
        <f>R84+R94</f>
        <v>0</v>
      </c>
      <c r="S83" s="73"/>
      <c r="T83" s="156">
        <f>T84+T94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132</v>
      </c>
      <c r="BK83" s="157">
        <f>BK84+BK94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150</v>
      </c>
      <c r="F84" s="161" t="s">
        <v>151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152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153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SUM(P86:P93)</f>
        <v>0</v>
      </c>
      <c r="Q85" s="166"/>
      <c r="R85" s="167">
        <f>SUM(R86:R93)</f>
        <v>0</v>
      </c>
      <c r="S85" s="166"/>
      <c r="T85" s="168">
        <f>SUM(T86:T93)</f>
        <v>0</v>
      </c>
      <c r="AR85" s="169" t="s">
        <v>77</v>
      </c>
      <c r="AT85" s="170" t="s">
        <v>68</v>
      </c>
      <c r="AU85" s="170" t="s">
        <v>77</v>
      </c>
      <c r="AY85" s="169" t="s">
        <v>152</v>
      </c>
      <c r="BK85" s="171">
        <f>SUM(BK86:BK93)</f>
        <v>0</v>
      </c>
    </row>
    <row r="86" spans="1:65" s="2" customFormat="1" ht="14.45" customHeight="1">
      <c r="A86" s="35"/>
      <c r="B86" s="36"/>
      <c r="C86" s="174" t="s">
        <v>77</v>
      </c>
      <c r="D86" s="174" t="s">
        <v>154</v>
      </c>
      <c r="E86" s="175" t="s">
        <v>155</v>
      </c>
      <c r="F86" s="176" t="s">
        <v>156</v>
      </c>
      <c r="G86" s="177" t="s">
        <v>157</v>
      </c>
      <c r="H86" s="178">
        <v>0.23499999999999999</v>
      </c>
      <c r="I86" s="179"/>
      <c r="J86" s="180">
        <f>ROUND(I86*H86,2)</f>
        <v>0</v>
      </c>
      <c r="K86" s="176" t="s">
        <v>158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159</v>
      </c>
      <c r="AT86" s="185" t="s">
        <v>154</v>
      </c>
      <c r="AU86" s="185" t="s">
        <v>79</v>
      </c>
      <c r="AY86" s="18" t="s">
        <v>152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159</v>
      </c>
      <c r="BM86" s="185" t="s">
        <v>251</v>
      </c>
    </row>
    <row r="87" spans="1:65" s="2" customFormat="1" ht="11.25">
      <c r="A87" s="35"/>
      <c r="B87" s="36"/>
      <c r="C87" s="37"/>
      <c r="D87" s="187" t="s">
        <v>161</v>
      </c>
      <c r="E87" s="37"/>
      <c r="F87" s="188" t="s">
        <v>162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161</v>
      </c>
      <c r="AU87" s="18" t="s">
        <v>79</v>
      </c>
    </row>
    <row r="88" spans="1:65" s="2" customFormat="1" ht="11.25">
      <c r="A88" s="35"/>
      <c r="B88" s="36"/>
      <c r="C88" s="37"/>
      <c r="D88" s="192" t="s">
        <v>163</v>
      </c>
      <c r="E88" s="37"/>
      <c r="F88" s="193" t="s">
        <v>164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163</v>
      </c>
      <c r="AU88" s="18" t="s">
        <v>79</v>
      </c>
    </row>
    <row r="89" spans="1:65" s="13" customFormat="1" ht="11.25">
      <c r="B89" s="194"/>
      <c r="C89" s="195"/>
      <c r="D89" s="187" t="s">
        <v>165</v>
      </c>
      <c r="E89" s="196" t="s">
        <v>19</v>
      </c>
      <c r="F89" s="197" t="s">
        <v>252</v>
      </c>
      <c r="G89" s="195"/>
      <c r="H89" s="198">
        <v>0.23499999999999999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165</v>
      </c>
      <c r="AU89" s="204" t="s">
        <v>79</v>
      </c>
      <c r="AV89" s="13" t="s">
        <v>79</v>
      </c>
      <c r="AW89" s="13" t="s">
        <v>31</v>
      </c>
      <c r="AX89" s="13" t="s">
        <v>69</v>
      </c>
      <c r="AY89" s="204" t="s">
        <v>152</v>
      </c>
    </row>
    <row r="90" spans="1:65" s="14" customFormat="1" ht="11.25">
      <c r="B90" s="210"/>
      <c r="C90" s="211"/>
      <c r="D90" s="187" t="s">
        <v>165</v>
      </c>
      <c r="E90" s="212" t="s">
        <v>19</v>
      </c>
      <c r="F90" s="213" t="s">
        <v>211</v>
      </c>
      <c r="G90" s="211"/>
      <c r="H90" s="214">
        <v>0.23499999999999999</v>
      </c>
      <c r="I90" s="215"/>
      <c r="J90" s="211"/>
      <c r="K90" s="211"/>
      <c r="L90" s="216"/>
      <c r="M90" s="217"/>
      <c r="N90" s="218"/>
      <c r="O90" s="218"/>
      <c r="P90" s="218"/>
      <c r="Q90" s="218"/>
      <c r="R90" s="218"/>
      <c r="S90" s="218"/>
      <c r="T90" s="219"/>
      <c r="AT90" s="220" t="s">
        <v>165</v>
      </c>
      <c r="AU90" s="220" t="s">
        <v>79</v>
      </c>
      <c r="AV90" s="14" t="s">
        <v>159</v>
      </c>
      <c r="AW90" s="14" t="s">
        <v>31</v>
      </c>
      <c r="AX90" s="14" t="s">
        <v>77</v>
      </c>
      <c r="AY90" s="220" t="s">
        <v>152</v>
      </c>
    </row>
    <row r="91" spans="1:65" s="2" customFormat="1" ht="14.45" customHeight="1">
      <c r="A91" s="35"/>
      <c r="B91" s="36"/>
      <c r="C91" s="174" t="s">
        <v>79</v>
      </c>
      <c r="D91" s="174" t="s">
        <v>154</v>
      </c>
      <c r="E91" s="175" t="s">
        <v>174</v>
      </c>
      <c r="F91" s="176" t="s">
        <v>175</v>
      </c>
      <c r="G91" s="177" t="s">
        <v>157</v>
      </c>
      <c r="H91" s="178">
        <v>0.23499999999999999</v>
      </c>
      <c r="I91" s="179"/>
      <c r="J91" s="180">
        <f>ROUND(I91*H91,2)</f>
        <v>0</v>
      </c>
      <c r="K91" s="176" t="s">
        <v>158</v>
      </c>
      <c r="L91" s="40"/>
      <c r="M91" s="181" t="s">
        <v>19</v>
      </c>
      <c r="N91" s="182" t="s">
        <v>40</v>
      </c>
      <c r="O91" s="65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5" t="s">
        <v>159</v>
      </c>
      <c r="AT91" s="185" t="s">
        <v>154</v>
      </c>
      <c r="AU91" s="185" t="s">
        <v>79</v>
      </c>
      <c r="AY91" s="18" t="s">
        <v>152</v>
      </c>
      <c r="BE91" s="186">
        <f>IF(N91="základní",J91,0)</f>
        <v>0</v>
      </c>
      <c r="BF91" s="186">
        <f>IF(N91="snížená",J91,0)</f>
        <v>0</v>
      </c>
      <c r="BG91" s="186">
        <f>IF(N91="zákl. přenesená",J91,0)</f>
        <v>0</v>
      </c>
      <c r="BH91" s="186">
        <f>IF(N91="sníž. přenesená",J91,0)</f>
        <v>0</v>
      </c>
      <c r="BI91" s="186">
        <f>IF(N91="nulová",J91,0)</f>
        <v>0</v>
      </c>
      <c r="BJ91" s="18" t="s">
        <v>77</v>
      </c>
      <c r="BK91" s="186">
        <f>ROUND(I91*H91,2)</f>
        <v>0</v>
      </c>
      <c r="BL91" s="18" t="s">
        <v>159</v>
      </c>
      <c r="BM91" s="185" t="s">
        <v>253</v>
      </c>
    </row>
    <row r="92" spans="1:65" s="2" customFormat="1" ht="11.25">
      <c r="A92" s="35"/>
      <c r="B92" s="36"/>
      <c r="C92" s="37"/>
      <c r="D92" s="187" t="s">
        <v>161</v>
      </c>
      <c r="E92" s="37"/>
      <c r="F92" s="188" t="s">
        <v>177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161</v>
      </c>
      <c r="AU92" s="18" t="s">
        <v>79</v>
      </c>
    </row>
    <row r="93" spans="1:65" s="2" customFormat="1" ht="11.25">
      <c r="A93" s="35"/>
      <c r="B93" s="36"/>
      <c r="C93" s="37"/>
      <c r="D93" s="192" t="s">
        <v>163</v>
      </c>
      <c r="E93" s="37"/>
      <c r="F93" s="193" t="s">
        <v>178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163</v>
      </c>
      <c r="AU93" s="18" t="s">
        <v>79</v>
      </c>
    </row>
    <row r="94" spans="1:65" s="12" customFormat="1" ht="25.9" customHeight="1">
      <c r="B94" s="158"/>
      <c r="C94" s="159"/>
      <c r="D94" s="160" t="s">
        <v>68</v>
      </c>
      <c r="E94" s="161" t="s">
        <v>184</v>
      </c>
      <c r="F94" s="161" t="s">
        <v>185</v>
      </c>
      <c r="G94" s="159"/>
      <c r="H94" s="159"/>
      <c r="I94" s="162"/>
      <c r="J94" s="163">
        <f>BK94</f>
        <v>0</v>
      </c>
      <c r="K94" s="159"/>
      <c r="L94" s="164"/>
      <c r="M94" s="165"/>
      <c r="N94" s="166"/>
      <c r="O94" s="166"/>
      <c r="P94" s="167">
        <f>P95</f>
        <v>0</v>
      </c>
      <c r="Q94" s="166"/>
      <c r="R94" s="167">
        <f>R95</f>
        <v>0</v>
      </c>
      <c r="S94" s="166"/>
      <c r="T94" s="168">
        <f>T95</f>
        <v>0</v>
      </c>
      <c r="AR94" s="169" t="s">
        <v>159</v>
      </c>
      <c r="AT94" s="170" t="s">
        <v>68</v>
      </c>
      <c r="AU94" s="170" t="s">
        <v>69</v>
      </c>
      <c r="AY94" s="169" t="s">
        <v>152</v>
      </c>
      <c r="BK94" s="171">
        <f>BK95</f>
        <v>0</v>
      </c>
    </row>
    <row r="95" spans="1:65" s="12" customFormat="1" ht="22.9" customHeight="1">
      <c r="B95" s="158"/>
      <c r="C95" s="159"/>
      <c r="D95" s="160" t="s">
        <v>68</v>
      </c>
      <c r="E95" s="172" t="s">
        <v>186</v>
      </c>
      <c r="F95" s="172" t="s">
        <v>187</v>
      </c>
      <c r="G95" s="159"/>
      <c r="H95" s="159"/>
      <c r="I95" s="162"/>
      <c r="J95" s="173">
        <f>BK95</f>
        <v>0</v>
      </c>
      <c r="K95" s="159"/>
      <c r="L95" s="164"/>
      <c r="M95" s="165"/>
      <c r="N95" s="166"/>
      <c r="O95" s="166"/>
      <c r="P95" s="167">
        <f>SUM(P96:P98)</f>
        <v>0</v>
      </c>
      <c r="Q95" s="166"/>
      <c r="R95" s="167">
        <f>SUM(R96:R98)</f>
        <v>0</v>
      </c>
      <c r="S95" s="166"/>
      <c r="T95" s="168">
        <f>SUM(T96:T98)</f>
        <v>0</v>
      </c>
      <c r="AR95" s="169" t="s">
        <v>159</v>
      </c>
      <c r="AT95" s="170" t="s">
        <v>68</v>
      </c>
      <c r="AU95" s="170" t="s">
        <v>77</v>
      </c>
      <c r="AY95" s="169" t="s">
        <v>152</v>
      </c>
      <c r="BK95" s="171">
        <f>SUM(BK96:BK98)</f>
        <v>0</v>
      </c>
    </row>
    <row r="96" spans="1:65" s="2" customFormat="1" ht="19.899999999999999" customHeight="1">
      <c r="A96" s="35"/>
      <c r="B96" s="36"/>
      <c r="C96" s="174" t="s">
        <v>173</v>
      </c>
      <c r="D96" s="174" t="s">
        <v>154</v>
      </c>
      <c r="E96" s="175" t="s">
        <v>189</v>
      </c>
      <c r="F96" s="176" t="s">
        <v>190</v>
      </c>
      <c r="G96" s="177" t="s">
        <v>157</v>
      </c>
      <c r="H96" s="178">
        <v>0.23499999999999999</v>
      </c>
      <c r="I96" s="179"/>
      <c r="J96" s="180">
        <f>ROUND(I96*H96,2)</f>
        <v>0</v>
      </c>
      <c r="K96" s="176" t="s">
        <v>19</v>
      </c>
      <c r="L96" s="40"/>
      <c r="M96" s="181" t="s">
        <v>19</v>
      </c>
      <c r="N96" s="182" t="s">
        <v>40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191</v>
      </c>
      <c r="AT96" s="185" t="s">
        <v>154</v>
      </c>
      <c r="AU96" s="185" t="s">
        <v>79</v>
      </c>
      <c r="AY96" s="18" t="s">
        <v>152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77</v>
      </c>
      <c r="BK96" s="186">
        <f>ROUND(I96*H96,2)</f>
        <v>0</v>
      </c>
      <c r="BL96" s="18" t="s">
        <v>191</v>
      </c>
      <c r="BM96" s="185" t="s">
        <v>254</v>
      </c>
    </row>
    <row r="97" spans="1:47" s="2" customFormat="1" ht="11.25">
      <c r="A97" s="35"/>
      <c r="B97" s="36"/>
      <c r="C97" s="37"/>
      <c r="D97" s="187" t="s">
        <v>161</v>
      </c>
      <c r="E97" s="37"/>
      <c r="F97" s="188" t="s">
        <v>193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161</v>
      </c>
      <c r="AU97" s="18" t="s">
        <v>79</v>
      </c>
    </row>
    <row r="98" spans="1:47" s="2" customFormat="1" ht="29.25">
      <c r="A98" s="35"/>
      <c r="B98" s="36"/>
      <c r="C98" s="37"/>
      <c r="D98" s="187" t="s">
        <v>194</v>
      </c>
      <c r="E98" s="37"/>
      <c r="F98" s="205" t="s">
        <v>195</v>
      </c>
      <c r="G98" s="37"/>
      <c r="H98" s="37"/>
      <c r="I98" s="189"/>
      <c r="J98" s="37"/>
      <c r="K98" s="37"/>
      <c r="L98" s="40"/>
      <c r="M98" s="206"/>
      <c r="N98" s="207"/>
      <c r="O98" s="208"/>
      <c r="P98" s="208"/>
      <c r="Q98" s="208"/>
      <c r="R98" s="208"/>
      <c r="S98" s="208"/>
      <c r="T98" s="209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194</v>
      </c>
      <c r="AU98" s="18" t="s">
        <v>79</v>
      </c>
    </row>
    <row r="99" spans="1:47" s="2" customFormat="1" ht="6.95" customHeight="1">
      <c r="A99" s="35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0"/>
      <c r="M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</sheetData>
  <sheetProtection algorithmName="SHA-512" hashValue="cJWmTEbu03dJIgTGwZKrTL05pcdMk0jub/cxnB1tWAMiBgt9GntzybUEqviAsHtHhDf4EWAvaA3FtImTSo2VBg==" saltValue="KztwElPlYqT35Ng3aSzAefMXiPxTj8LWp/sXydLdvhjafQh+37yf+F721P9rUvLLKJnMixM2Yo3EiZfx/XR0cA==" spinCount="100000" sheet="1" objects="1" scenarios="1" formatColumns="0" formatRows="0" autoFilter="0"/>
  <autoFilter ref="C82:K98" xr:uid="{00000000-0009-0000-0000-000008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800-000000000000}"/>
    <hyperlink ref="F93" r:id="rId2" xr:uid="{00000000-0004-0000-08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35</vt:i4>
      </vt:variant>
    </vt:vector>
  </HeadingPairs>
  <TitlesOfParts>
    <vt:vector size="53" baseType="lpstr">
      <vt:lpstr>Rekapitulace stavby</vt:lpstr>
      <vt:lpstr>SO1 - SLEZSKE PREDMESTI</vt:lpstr>
      <vt:lpstr>SO10 - ODPADY O5b</vt:lpstr>
      <vt:lpstr>SO11 - Černilov-Výrava (L...</vt:lpstr>
      <vt:lpstr>SO12 - 2 OTEVRENE ZAVL.KAN</vt:lpstr>
      <vt:lpstr>SO13 - HMZ 02 Olešnice</vt:lpstr>
      <vt:lpstr>SO14 - Třebechovice L7</vt:lpstr>
      <vt:lpstr>SO15 - ODPAD A</vt:lpstr>
      <vt:lpstr>SO16 - ODPAD B</vt:lpstr>
      <vt:lpstr>SO2 - SLEZSKE PREDM. </vt:lpstr>
      <vt:lpstr>SO3 - Bříza I (Plotiště)</vt:lpstr>
      <vt:lpstr>SO4 - ODPADY O4 </vt:lpstr>
      <vt:lpstr>SO5 - ODPADY O2a </vt:lpstr>
      <vt:lpstr>SO6 - ODPADY O1a</vt:lpstr>
      <vt:lpstr>SO7 - ODPADY O1b</vt:lpstr>
      <vt:lpstr>SO8 - ODPADY O1c</vt:lpstr>
      <vt:lpstr>SO9 - ODPADY O3</vt:lpstr>
      <vt:lpstr>Pokyny pro vyplnění</vt:lpstr>
      <vt:lpstr>'Rekapitulace stavby'!Názvy_tisku</vt:lpstr>
      <vt:lpstr>'SO1 - SLEZSKE PREDMESTI'!Názvy_tisku</vt:lpstr>
      <vt:lpstr>'SO10 - ODPADY O5b'!Názvy_tisku</vt:lpstr>
      <vt:lpstr>'SO11 - Černilov-Výrava (L...'!Názvy_tisku</vt:lpstr>
      <vt:lpstr>'SO12 - 2 OTEVRENE ZAVL.KAN'!Názvy_tisku</vt:lpstr>
      <vt:lpstr>'SO13 - HMZ 02 Olešnice'!Názvy_tisku</vt:lpstr>
      <vt:lpstr>'SO14 - Třebechovice L7'!Názvy_tisku</vt:lpstr>
      <vt:lpstr>'SO15 - ODPAD A'!Názvy_tisku</vt:lpstr>
      <vt:lpstr>'SO16 - ODPAD B'!Názvy_tisku</vt:lpstr>
      <vt:lpstr>'SO2 - SLEZSKE PREDM. '!Názvy_tisku</vt:lpstr>
      <vt:lpstr>'SO3 - Bříza I (Plotiště)'!Názvy_tisku</vt:lpstr>
      <vt:lpstr>'SO4 - ODPADY O4 '!Názvy_tisku</vt:lpstr>
      <vt:lpstr>'SO5 - ODPADY O2a '!Názvy_tisku</vt:lpstr>
      <vt:lpstr>'SO6 - ODPADY O1a'!Názvy_tisku</vt:lpstr>
      <vt:lpstr>'SO7 - ODPADY O1b'!Názvy_tisku</vt:lpstr>
      <vt:lpstr>'SO8 - ODPADY O1c'!Názvy_tisku</vt:lpstr>
      <vt:lpstr>'SO9 - ODPADY O3'!Názvy_tisku</vt:lpstr>
      <vt:lpstr>'Pokyny pro vyplnění'!Oblast_tisku</vt:lpstr>
      <vt:lpstr>'Rekapitulace stavby'!Oblast_tisku</vt:lpstr>
      <vt:lpstr>'SO1 - SLEZSKE PREDMESTI'!Oblast_tisku</vt:lpstr>
      <vt:lpstr>'SO10 - ODPADY O5b'!Oblast_tisku</vt:lpstr>
      <vt:lpstr>'SO11 - Černilov-Výrava (L...'!Oblast_tisku</vt:lpstr>
      <vt:lpstr>'SO12 - 2 OTEVRENE ZAVL.KAN'!Oblast_tisku</vt:lpstr>
      <vt:lpstr>'SO13 - HMZ 02 Olešnice'!Oblast_tisku</vt:lpstr>
      <vt:lpstr>'SO14 - Třebechovice L7'!Oblast_tisku</vt:lpstr>
      <vt:lpstr>'SO15 - ODPAD A'!Oblast_tisku</vt:lpstr>
      <vt:lpstr>'SO16 - ODPAD B'!Oblast_tisku</vt:lpstr>
      <vt:lpstr>'SO2 - SLEZSKE PREDM. '!Oblast_tisku</vt:lpstr>
      <vt:lpstr>'SO3 - Bříza I (Plotiště)'!Oblast_tisku</vt:lpstr>
      <vt:lpstr>'SO4 - ODPADY O4 '!Oblast_tisku</vt:lpstr>
      <vt:lpstr>'SO5 - ODPADY O2a '!Oblast_tisku</vt:lpstr>
      <vt:lpstr>'SO6 - ODPADY O1a'!Oblast_tisku</vt:lpstr>
      <vt:lpstr>'SO7 - ODPADY O1b'!Oblast_tisku</vt:lpstr>
      <vt:lpstr>'SO8 - ODPADY O1c'!Oblast_tisku</vt:lpstr>
      <vt:lpstr>'SO9 - ODPADY O3'!Oblast_tisku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 Adam Ing.</dc:creator>
  <cp:lastModifiedBy>Novotná Blanka</cp:lastModifiedBy>
  <dcterms:created xsi:type="dcterms:W3CDTF">2025-05-16T07:27:45Z</dcterms:created>
  <dcterms:modified xsi:type="dcterms:W3CDTF">2025-05-28T06:51:59Z</dcterms:modified>
</cp:coreProperties>
</file>